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目次" sheetId="1" r:id="rId1"/>
    <sheet name="概要" sheetId="2" r:id="rId2"/>
    <sheet name="表１，２，３" sheetId="3" r:id="rId3"/>
    <sheet name="表４，５" sheetId="4" r:id="rId4"/>
    <sheet name="統計表１" sheetId="5" r:id="rId5"/>
    <sheet name="統計表２" sheetId="6" r:id="rId6"/>
    <sheet name="統計表３" sheetId="7" r:id="rId7"/>
  </sheets>
  <definedNames>
    <definedName name="_xlnm.Print_Area" localSheetId="4">'統計表１'!$A$1:$L$165</definedName>
    <definedName name="_xlnm.Print_Area" localSheetId="5">'統計表２'!$A$1:$P$158</definedName>
    <definedName name="_xlnm.Print_Area" localSheetId="6">'統計表３'!$A$1:$Q$175</definedName>
    <definedName name="_xlnm.Print_Area">'統計表１'!$A$59:$K$126</definedName>
    <definedName name="_xlnm.Print_Titles">$A$1:$A$1</definedName>
  </definedNames>
  <calcPr fullCalcOnLoad="1"/>
</workbook>
</file>

<file path=xl/sharedStrings.xml><?xml version="1.0" encoding="utf-8"?>
<sst xmlns="http://schemas.openxmlformats.org/spreadsheetml/2006/main" count="802" uniqueCount="269">
  <si>
    <t>概要</t>
  </si>
  <si>
    <t>表１</t>
  </si>
  <si>
    <t>施設の種類別にみた施設数</t>
  </si>
  <si>
    <t>表２</t>
  </si>
  <si>
    <t>病床の種類別にみた病床数</t>
  </si>
  <si>
    <t>表３</t>
  </si>
  <si>
    <t>施設の種類別にみた１施設あたり病床数</t>
  </si>
  <si>
    <t>表４</t>
  </si>
  <si>
    <t>医療施設数（２次医療圏別）</t>
  </si>
  <si>
    <t>表５</t>
  </si>
  <si>
    <t>病院病床数（２次医療圏別）</t>
  </si>
  <si>
    <t>統計表１</t>
  </si>
  <si>
    <t>医療施設数（保健所、市町別）</t>
  </si>
  <si>
    <t>統計表２</t>
  </si>
  <si>
    <t>病院病床数（保健所、市町別）</t>
  </si>
  <si>
    <t>統計表３</t>
  </si>
  <si>
    <t>表１　施設の種類別にみた施設数</t>
  </si>
  <si>
    <t>各年１０月１日現在</t>
  </si>
  <si>
    <t>区　　　　分</t>
  </si>
  <si>
    <t>施　　　　設　　　　数</t>
  </si>
  <si>
    <t>対平成１０年</t>
  </si>
  <si>
    <t>構成割合</t>
  </si>
  <si>
    <t>平成８年</t>
  </si>
  <si>
    <t>平成９年</t>
  </si>
  <si>
    <t>平成１０年</t>
  </si>
  <si>
    <t>平成１１年</t>
  </si>
  <si>
    <t>増減数</t>
  </si>
  <si>
    <t>総数</t>
  </si>
  <si>
    <t>病院</t>
  </si>
  <si>
    <t>　　精神病院</t>
  </si>
  <si>
    <t>　　伝染病院＊</t>
  </si>
  <si>
    <t xml:space="preserve">△ １ </t>
  </si>
  <si>
    <t>　　結核療養所</t>
  </si>
  <si>
    <t>　　一般病院</t>
  </si>
  <si>
    <t>　　（再掲）療養型病床群</t>
  </si>
  <si>
    <t>一般診療所</t>
  </si>
  <si>
    <t>　　有床</t>
  </si>
  <si>
    <t xml:space="preserve">△ 29 </t>
  </si>
  <si>
    <t>　　無床</t>
  </si>
  <si>
    <t>歯科診療所</t>
  </si>
  <si>
    <t>＊伝染病院は、「感染症の予防及び感染症の患者に対する医療に関する法律」が</t>
  </si>
  <si>
    <t>　平成１１年４月１日から施行されたことにより廃止された。</t>
  </si>
  <si>
    <t>表２　病床の種類別にみた病床数</t>
  </si>
  <si>
    <t>病　　　　床　　　　数</t>
  </si>
  <si>
    <t xml:space="preserve">△ 14 </t>
  </si>
  <si>
    <t>　　精神病床</t>
  </si>
  <si>
    <t xml:space="preserve">△ 5 </t>
  </si>
  <si>
    <t>　　　　精神病院</t>
  </si>
  <si>
    <t>　　　　一般病院</t>
  </si>
  <si>
    <t>　　感染症病床＊</t>
  </si>
  <si>
    <t xml:space="preserve">△ 150 </t>
  </si>
  <si>
    <t>　　結核病床</t>
  </si>
  <si>
    <t xml:space="preserve">△ 52 </t>
  </si>
  <si>
    <t>　　　　結核療養所</t>
  </si>
  <si>
    <t>　　一般病床</t>
  </si>
  <si>
    <t>　　（再掲）療養型病床群</t>
  </si>
  <si>
    <t xml:space="preserve">△ 242 </t>
  </si>
  <si>
    <t>＊感染症病床は、「感染症予防及び感染症の患者に対する医療に関する法律」が</t>
  </si>
  <si>
    <t>　平成１１年４月から施行されたことにより「伝染病床」より改められた。</t>
  </si>
  <si>
    <t>表３　施設の種類別にみた１施設当たり病床数</t>
  </si>
  <si>
    <t>各年１０月１日現在</t>
  </si>
  <si>
    <t>一般診療所（有床診療所）</t>
  </si>
  <si>
    <t>表４　医療施設数（２次医療圏別）</t>
  </si>
  <si>
    <t>区　　分</t>
  </si>
  <si>
    <t>一般</t>
  </si>
  <si>
    <t>歯科</t>
  </si>
  <si>
    <t>診療所</t>
  </si>
  <si>
    <t>神戸</t>
  </si>
  <si>
    <t>阪神</t>
  </si>
  <si>
    <t>東播磨臨海</t>
  </si>
  <si>
    <t>東播磨内陸</t>
  </si>
  <si>
    <t>西播磨中部</t>
  </si>
  <si>
    <t>西播磨西部</t>
  </si>
  <si>
    <t>北但馬</t>
  </si>
  <si>
    <t>西南但馬</t>
  </si>
  <si>
    <t>丹波</t>
  </si>
  <si>
    <t>淡路</t>
  </si>
  <si>
    <t>表５　病院病床数（２次医療圏別）</t>
  </si>
  <si>
    <t>精神</t>
  </si>
  <si>
    <t>感染症</t>
  </si>
  <si>
    <t>結核</t>
  </si>
  <si>
    <t>　</t>
  </si>
  <si>
    <t>歯科</t>
  </si>
  <si>
    <t>総数</t>
  </si>
  <si>
    <t>精神</t>
  </si>
  <si>
    <t>結核</t>
  </si>
  <si>
    <t>一般</t>
  </si>
  <si>
    <t>診療所</t>
  </si>
  <si>
    <t>神戸市</t>
  </si>
  <si>
    <t>姫路市</t>
  </si>
  <si>
    <t>尼崎市</t>
  </si>
  <si>
    <t>西宮市</t>
  </si>
  <si>
    <t>芦屋</t>
  </si>
  <si>
    <t>芦屋市</t>
  </si>
  <si>
    <t>伊丹</t>
  </si>
  <si>
    <t>伊丹市</t>
  </si>
  <si>
    <t>宝塚</t>
  </si>
  <si>
    <t>宝塚市</t>
  </si>
  <si>
    <t>川西</t>
  </si>
  <si>
    <t>川西市</t>
  </si>
  <si>
    <t>猪名川町</t>
  </si>
  <si>
    <t>三田</t>
  </si>
  <si>
    <t>三田市</t>
  </si>
  <si>
    <t>明石</t>
  </si>
  <si>
    <t>明石市</t>
  </si>
  <si>
    <t>加古川</t>
  </si>
  <si>
    <t>加古川市</t>
  </si>
  <si>
    <t>稲美町</t>
  </si>
  <si>
    <t>播磨町</t>
  </si>
  <si>
    <t>西脇</t>
  </si>
  <si>
    <t>西脇市</t>
  </si>
  <si>
    <t>中町</t>
  </si>
  <si>
    <t>加美町</t>
  </si>
  <si>
    <t>八千代町</t>
  </si>
  <si>
    <t>黒田庄町</t>
  </si>
  <si>
    <t>三木</t>
  </si>
  <si>
    <t>三木市</t>
  </si>
  <si>
    <t>吉川町</t>
  </si>
  <si>
    <t>高砂</t>
  </si>
  <si>
    <t>高砂市</t>
  </si>
  <si>
    <t>加西</t>
  </si>
  <si>
    <t>加西市</t>
  </si>
  <si>
    <t>社</t>
  </si>
  <si>
    <t>小野市</t>
  </si>
  <si>
    <t>社町</t>
  </si>
  <si>
    <t>滝野町</t>
  </si>
  <si>
    <t>東条町</t>
  </si>
  <si>
    <t>竜野</t>
  </si>
  <si>
    <t>龍野市</t>
  </si>
  <si>
    <t>新宮町</t>
  </si>
  <si>
    <t>揖保川町</t>
  </si>
  <si>
    <t>御津町</t>
  </si>
  <si>
    <t>太子町</t>
  </si>
  <si>
    <t>赤穂</t>
  </si>
  <si>
    <t>相生市</t>
  </si>
  <si>
    <t>赤穂市</t>
  </si>
  <si>
    <t>上郡町</t>
  </si>
  <si>
    <t>福崎</t>
  </si>
  <si>
    <t>家島町　　</t>
  </si>
  <si>
    <t>夢前町</t>
  </si>
  <si>
    <t>神崎町</t>
  </si>
  <si>
    <t>市川町</t>
  </si>
  <si>
    <t>福崎町</t>
  </si>
  <si>
    <t>香寺町</t>
  </si>
  <si>
    <t>大河内町</t>
  </si>
  <si>
    <t>佐用</t>
  </si>
  <si>
    <t>佐用町</t>
  </si>
  <si>
    <t>上月町</t>
  </si>
  <si>
    <t>南光町</t>
  </si>
  <si>
    <t>三日月町</t>
  </si>
  <si>
    <t>山崎</t>
  </si>
  <si>
    <t>山崎町</t>
  </si>
  <si>
    <t>安富町</t>
  </si>
  <si>
    <t>一宮町</t>
  </si>
  <si>
    <t>波賀町</t>
  </si>
  <si>
    <t>千種町</t>
  </si>
  <si>
    <t>豊岡</t>
  </si>
  <si>
    <t>豊岡市</t>
  </si>
  <si>
    <t>城崎町</t>
  </si>
  <si>
    <t>竹野町</t>
  </si>
  <si>
    <t>香住町</t>
  </si>
  <si>
    <t>日高町</t>
  </si>
  <si>
    <t>出石町</t>
  </si>
  <si>
    <t>但東町</t>
  </si>
  <si>
    <t>浜坂</t>
  </si>
  <si>
    <t>村岡町</t>
  </si>
  <si>
    <t>浜坂町</t>
  </si>
  <si>
    <t>美方町</t>
  </si>
  <si>
    <t>温泉町</t>
  </si>
  <si>
    <t>和田山</t>
  </si>
  <si>
    <t>八鹿町</t>
  </si>
  <si>
    <t>養父町</t>
  </si>
  <si>
    <t>大屋町</t>
  </si>
  <si>
    <t>関宮町</t>
  </si>
  <si>
    <t>生野町</t>
  </si>
  <si>
    <t>和田山町</t>
  </si>
  <si>
    <t>山東町</t>
  </si>
  <si>
    <t>朝来町</t>
  </si>
  <si>
    <t>柏原</t>
  </si>
  <si>
    <t>柏原町</t>
  </si>
  <si>
    <t>氷上町</t>
  </si>
  <si>
    <t>青垣町</t>
  </si>
  <si>
    <t>春日町</t>
  </si>
  <si>
    <t>山南町</t>
  </si>
  <si>
    <t>市島町</t>
  </si>
  <si>
    <t>篠山</t>
  </si>
  <si>
    <t>洲本</t>
  </si>
  <si>
    <t>津名</t>
  </si>
  <si>
    <t>津名町</t>
  </si>
  <si>
    <t>淡路町</t>
  </si>
  <si>
    <t>北淡町</t>
  </si>
  <si>
    <t>五色町</t>
  </si>
  <si>
    <t>東浦町</t>
  </si>
  <si>
    <t>三原</t>
  </si>
  <si>
    <t>緑町</t>
  </si>
  <si>
    <t>西淡町</t>
  </si>
  <si>
    <t>三原町</t>
  </si>
  <si>
    <t>南淡町</t>
  </si>
  <si>
    <t>医療施設数　（保健所，市町別）</t>
  </si>
  <si>
    <t>平成１１年１０月１日現在</t>
  </si>
  <si>
    <t>病　　　　　　院</t>
  </si>
  <si>
    <t>療養型</t>
  </si>
  <si>
    <t>一　般　診　療　所　</t>
  </si>
  <si>
    <t>保健所</t>
  </si>
  <si>
    <t>市　町</t>
  </si>
  <si>
    <t>有する</t>
  </si>
  <si>
    <t>（再　掲）</t>
  </si>
  <si>
    <t>有床</t>
  </si>
  <si>
    <t>無床</t>
  </si>
  <si>
    <t>総　　数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</si>
  <si>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</si>
  <si>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</si>
  <si>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</si>
  <si>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</si>
  <si>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</si>
  <si>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</si>
  <si>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</si>
  <si>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</si>
  <si>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</si>
  <si>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姫路市</t>
  </si>
  <si>
    <t>尼崎市</t>
  </si>
  <si>
    <t>西宮市</t>
  </si>
  <si>
    <t>篠山市</t>
  </si>
  <si>
    <t>洲本市</t>
  </si>
  <si>
    <t xml:space="preserve"> </t>
  </si>
  <si>
    <t>病    床    別</t>
  </si>
  <si>
    <t>一  般  病  院</t>
  </si>
  <si>
    <t>病院</t>
  </si>
  <si>
    <t>その他</t>
  </si>
  <si>
    <t>病院病床数（保健所，市町別）</t>
  </si>
  <si>
    <t>療養型</t>
  </si>
  <si>
    <t>病床群</t>
  </si>
  <si>
    <t>（再掲）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</si>
  <si>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</si>
  <si>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</si>
  <si>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</si>
  <si>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</si>
  <si>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</si>
  <si>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</si>
  <si>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</si>
  <si>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</si>
  <si>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</si>
  <si>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t>病     院</t>
  </si>
  <si>
    <t>一般診療所</t>
  </si>
  <si>
    <t>歯科診療所</t>
  </si>
  <si>
    <t>人口</t>
  </si>
  <si>
    <t>　　　</t>
  </si>
  <si>
    <t>１施設当</t>
  </si>
  <si>
    <t>施設数</t>
  </si>
  <si>
    <t>人口10万対</t>
  </si>
  <si>
    <t>単位百人</t>
  </si>
  <si>
    <t>西宮</t>
  </si>
  <si>
    <t>－</t>
  </si>
  <si>
    <t>医療施設数，人口１０万対施設数，１施設当たり人口（保健所，市町別）</t>
  </si>
  <si>
    <t>市　　町</t>
  </si>
  <si>
    <t>(H11.10.1)</t>
  </si>
  <si>
    <t>神戸市</t>
  </si>
  <si>
    <t xml:space="preserve">    東灘区</t>
  </si>
  <si>
    <t xml:space="preserve">    灘区</t>
  </si>
  <si>
    <t xml:space="preserve">    兵庫区</t>
  </si>
  <si>
    <t xml:space="preserve">    長田区</t>
  </si>
  <si>
    <t xml:space="preserve">    須磨区</t>
  </si>
  <si>
    <t xml:space="preserve">    垂水区</t>
  </si>
  <si>
    <t xml:space="preserve">    北区</t>
  </si>
  <si>
    <t xml:space="preserve">    中央区</t>
  </si>
  <si>
    <t xml:space="preserve">    西区</t>
  </si>
  <si>
    <r>
      <t>人口の総数5</t>
    </r>
    <r>
      <rPr>
        <sz val="12"/>
        <rFont val="ＭＳ Ｐゴシック"/>
        <family val="3"/>
      </rPr>
      <t>,484千人は総務庁の推計人口を、市町別人口は統計課の推定人口をそれぞれ用いた。</t>
    </r>
  </si>
  <si>
    <t>平成１１年医療施設調査</t>
  </si>
  <si>
    <t>医療施設数、人口10万対施設数、１施設当たり人口（保健所、市町別）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</si>
</sst>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  <numFmt numFmtId="178" formatCode="#,##0_ "/>
    <numFmt numFmtId="179" formatCode="0_ "/>
    <numFmt numFmtId="180" formatCode="0.0%"/>
    <numFmt numFmtId="181" formatCode="#,##0.0_ "/>
    <numFmt numFmtId="182" formatCode="0.0"/>
    <numFmt numFmtId="183" formatCode="#,##0.0_);[Red]\(#,##0.0\)"/>
    <numFmt numFmtId="184" formatCode="0;&quot;△ &quot;0"/>
    <numFmt numFmtId="185" formatCode="0.0000000_ "/>
    <numFmt numFmtId="186" formatCode="[&lt;=999]000;000\-00"/>
    <numFmt numFmtId="187" formatCode="#,##0.0"/>
    <numFmt numFmtId="188" formatCode="_ * #,##0_ ;_ * \-#,##0_ ;_ * &quot;-&quot;_ ;_@_ "/>
    <numFmt numFmtId="189" formatCode="_ * #,##0_ ;_ * \-#,##0_ ;_*\ &quot;-&quot;_ ;_@_ "/>
    <numFmt numFmtId="190" formatCode="_ * #,##0_ ;_*\ \-#,##0_ ;_*\ &quot;-&quot;_ ;_@_ "/>
    <numFmt numFmtId="191" formatCode="_ * #,##0_ ;_*\ \-#,##0_ ;_*\ &quot;- &quot;_ ;_@_ "/>
    <numFmt numFmtId="192" formatCode="_ * #,##0.0_ ;_ * \-#,##0.0_ ;_ * &quot;-&quot;_ 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dotted"/>
      <right style="dotted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 style="thin"/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>
        <color indexed="8"/>
      </top>
      <bottom>
        <color indexed="63"/>
      </bottom>
    </border>
    <border>
      <left style="thin"/>
      <right style="dotted">
        <color indexed="8"/>
      </right>
      <top style="dotted">
        <color indexed="8"/>
      </top>
      <bottom>
        <color indexed="63"/>
      </bottom>
    </border>
    <border>
      <left style="thin"/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tted"/>
      <right style="dotted"/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dotted">
        <color indexed="8"/>
      </right>
      <top>
        <color indexed="63"/>
      </top>
      <bottom style="thin"/>
    </border>
    <border>
      <left style="dotted">
        <color indexed="8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dotted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dotted"/>
      <right style="thin">
        <color indexed="8"/>
      </right>
      <top>
        <color indexed="63"/>
      </top>
      <bottom style="dotted">
        <color indexed="8"/>
      </bottom>
    </border>
    <border>
      <left style="dotted"/>
      <right style="thin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/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tted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</cellStyleXfs>
  <cellXfs count="30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/>
    </xf>
    <xf numFmtId="178" fontId="4" fillId="0" borderId="8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180" fontId="3" fillId="0" borderId="8" xfId="15" applyNumberFormat="1" applyFont="1" applyBorder="1" applyAlignment="1">
      <alignment/>
    </xf>
    <xf numFmtId="180" fontId="3" fillId="0" borderId="9" xfId="15" applyNumberFormat="1" applyFont="1" applyBorder="1" applyAlignment="1">
      <alignment/>
    </xf>
    <xf numFmtId="178" fontId="3" fillId="0" borderId="8" xfId="0" applyNumberFormat="1" applyFont="1" applyBorder="1" applyAlignment="1">
      <alignment/>
    </xf>
    <xf numFmtId="178" fontId="3" fillId="0" borderId="9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0" fontId="3" fillId="0" borderId="9" xfId="0" applyFont="1" applyBorder="1" applyAlignment="1">
      <alignment/>
    </xf>
    <xf numFmtId="178" fontId="3" fillId="0" borderId="9" xfId="0" applyNumberFormat="1" applyFont="1" applyBorder="1" applyAlignment="1">
      <alignment horizontal="right"/>
    </xf>
    <xf numFmtId="9" fontId="3" fillId="0" borderId="8" xfId="15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178" fontId="3" fillId="0" borderId="11" xfId="0" applyNumberFormat="1" applyFont="1" applyBorder="1" applyAlignment="1">
      <alignment/>
    </xf>
    <xf numFmtId="180" fontId="3" fillId="0" borderId="10" xfId="15" applyNumberFormat="1" applyFont="1" applyBorder="1" applyAlignment="1">
      <alignment/>
    </xf>
    <xf numFmtId="180" fontId="3" fillId="0" borderId="6" xfId="15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/>
    </xf>
    <xf numFmtId="178" fontId="4" fillId="0" borderId="5" xfId="0" applyNumberFormat="1" applyFont="1" applyBorder="1" applyAlignment="1">
      <alignment/>
    </xf>
    <xf numFmtId="178" fontId="3" fillId="0" borderId="5" xfId="0" applyNumberFormat="1" applyFont="1" applyBorder="1" applyAlignment="1">
      <alignment horizontal="right"/>
    </xf>
    <xf numFmtId="180" fontId="3" fillId="0" borderId="12" xfId="15" applyNumberFormat="1" applyFont="1" applyBorder="1" applyAlignment="1">
      <alignment/>
    </xf>
    <xf numFmtId="180" fontId="3" fillId="0" borderId="5" xfId="15" applyNumberFormat="1" applyFont="1" applyBorder="1" applyAlignment="1">
      <alignment/>
    </xf>
    <xf numFmtId="178" fontId="4" fillId="0" borderId="9" xfId="0" applyNumberFormat="1" applyFont="1" applyBorder="1" applyAlignment="1">
      <alignment/>
    </xf>
    <xf numFmtId="180" fontId="3" fillId="0" borderId="0" xfId="15" applyNumberFormat="1" applyFont="1" applyBorder="1" applyAlignment="1">
      <alignment/>
    </xf>
    <xf numFmtId="178" fontId="3" fillId="0" borderId="6" xfId="0" applyNumberFormat="1" applyFont="1" applyBorder="1" applyAlignment="1">
      <alignment horizontal="right"/>
    </xf>
    <xf numFmtId="183" fontId="3" fillId="0" borderId="9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4" xfId="0" applyNumberFormat="1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8" fontId="4" fillId="0" borderId="8" xfId="16" applyFont="1" applyBorder="1" applyAlignment="1">
      <alignment/>
    </xf>
    <xf numFmtId="38" fontId="4" fillId="0" borderId="9" xfId="16" applyFont="1" applyBorder="1" applyAlignment="1">
      <alignment/>
    </xf>
    <xf numFmtId="38" fontId="3" fillId="0" borderId="8" xfId="16" applyFont="1" applyBorder="1" applyAlignment="1">
      <alignment/>
    </xf>
    <xf numFmtId="38" fontId="3" fillId="0" borderId="9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0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6" xfId="16" applyFont="1" applyBorder="1" applyAlignment="1">
      <alignment/>
    </xf>
    <xf numFmtId="38" fontId="3" fillId="0" borderId="6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1" xfId="16" applyFont="1" applyBorder="1" applyAlignment="1">
      <alignment/>
    </xf>
    <xf numFmtId="0" fontId="0" fillId="0" borderId="3" xfId="0" applyFont="1" applyBorder="1" applyAlignment="1">
      <alignment horizontal="center"/>
    </xf>
    <xf numFmtId="0" fontId="5" fillId="0" borderId="0" xfId="20" applyNumberFormat="1" applyFont="1" applyAlignment="1">
      <alignment/>
      <protection/>
    </xf>
    <xf numFmtId="0" fontId="3" fillId="0" borderId="0" xfId="20" applyNumberFormat="1" applyFont="1" applyAlignment="1">
      <alignment/>
      <protection/>
    </xf>
    <xf numFmtId="0" fontId="3" fillId="0" borderId="0" xfId="20">
      <alignment/>
      <protection/>
    </xf>
    <xf numFmtId="0" fontId="3" fillId="0" borderId="11" xfId="20" applyNumberFormat="1" applyFont="1" applyBorder="1" applyAlignment="1">
      <alignment/>
      <protection/>
    </xf>
    <xf numFmtId="0" fontId="3" fillId="0" borderId="15" xfId="20" applyNumberFormat="1" applyFont="1" applyFill="1" applyAlignment="1">
      <alignment horizontal="center"/>
      <protection/>
    </xf>
    <xf numFmtId="0" fontId="3" fillId="0" borderId="9" xfId="20" applyNumberFormat="1" applyFont="1" applyFill="1" applyBorder="1" applyAlignment="1">
      <alignment horizontal="center"/>
      <protection/>
    </xf>
    <xf numFmtId="0" fontId="3" fillId="0" borderId="8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center"/>
      <protection/>
    </xf>
    <xf numFmtId="0" fontId="3" fillId="0" borderId="5" xfId="20" applyNumberFormat="1" applyFont="1" applyFill="1" applyBorder="1" applyAlignment="1">
      <alignment horizontal="center"/>
      <protection/>
    </xf>
    <xf numFmtId="0" fontId="3" fillId="0" borderId="15" xfId="20" applyNumberFormat="1" applyFont="1" applyFill="1" applyBorder="1" applyAlignment="1">
      <alignment/>
      <protection/>
    </xf>
    <xf numFmtId="0" fontId="3" fillId="0" borderId="15" xfId="20" applyNumberFormat="1" applyFont="1" applyAlignment="1">
      <alignment/>
      <protection/>
    </xf>
    <xf numFmtId="0" fontId="3" fillId="0" borderId="0" xfId="20" applyNumberFormat="1" applyFont="1" applyFill="1" applyAlignment="1">
      <alignment/>
      <protection/>
    </xf>
    <xf numFmtId="0" fontId="3" fillId="0" borderId="15" xfId="20" applyNumberFormat="1" applyFont="1" applyFill="1" applyAlignment="1">
      <alignment/>
      <protection/>
    </xf>
    <xf numFmtId="0" fontId="3" fillId="0" borderId="9" xfId="20" applyNumberFormat="1" applyFont="1" applyFill="1" applyBorder="1" applyAlignment="1">
      <alignment/>
      <protection/>
    </xf>
    <xf numFmtId="0" fontId="3" fillId="0" borderId="16" xfId="20" applyNumberFormat="1" applyFont="1" applyFill="1" applyBorder="1" applyAlignment="1">
      <alignment horizontal="center"/>
      <protection/>
    </xf>
    <xf numFmtId="0" fontId="3" fillId="0" borderId="17" xfId="20" applyNumberFormat="1" applyFont="1" applyFill="1" applyAlignment="1">
      <alignment horizontal="center"/>
      <protection/>
    </xf>
    <xf numFmtId="0" fontId="3" fillId="0" borderId="6" xfId="20" applyNumberFormat="1" applyFont="1" applyFill="1" applyBorder="1" applyAlignment="1">
      <alignment horizontal="center"/>
      <protection/>
    </xf>
    <xf numFmtId="0" fontId="3" fillId="0" borderId="18" xfId="20" applyNumberFormat="1" applyFont="1" applyFill="1" applyBorder="1" applyAlignment="1">
      <alignment horizontal="center"/>
      <protection/>
    </xf>
    <xf numFmtId="0" fontId="3" fillId="0" borderId="19" xfId="20" applyNumberFormat="1" applyFont="1" applyFill="1" applyBorder="1" applyAlignment="1">
      <alignment horizontal="center"/>
      <protection/>
    </xf>
    <xf numFmtId="0" fontId="3" fillId="0" borderId="20" xfId="20" applyNumberFormat="1" applyFont="1" applyFill="1" applyBorder="1" applyAlignment="1">
      <alignment horizontal="center"/>
      <protection/>
    </xf>
    <xf numFmtId="0" fontId="3" fillId="0" borderId="21" xfId="20" applyNumberFormat="1" applyFont="1" applyFill="1" applyAlignment="1">
      <alignment/>
      <protection/>
    </xf>
    <xf numFmtId="0" fontId="3" fillId="0" borderId="22" xfId="20" applyNumberFormat="1" applyFont="1" applyFill="1" applyBorder="1" applyAlignment="1">
      <alignment/>
      <protection/>
    </xf>
    <xf numFmtId="3" fontId="3" fillId="0" borderId="16" xfId="20" applyNumberFormat="1" applyFont="1" applyFill="1" applyBorder="1" applyAlignment="1">
      <alignment/>
      <protection/>
    </xf>
    <xf numFmtId="3" fontId="3" fillId="0" borderId="23" xfId="20" applyNumberFormat="1" applyFont="1" applyFill="1" applyBorder="1" applyAlignment="1">
      <alignment/>
      <protection/>
    </xf>
    <xf numFmtId="3" fontId="3" fillId="0" borderId="24" xfId="20" applyNumberFormat="1" applyFont="1" applyFill="1" applyBorder="1" applyAlignment="1">
      <alignment/>
      <protection/>
    </xf>
    <xf numFmtId="3" fontId="3" fillId="0" borderId="25" xfId="20" applyNumberFormat="1" applyFont="1" applyFill="1" applyBorder="1" applyAlignment="1">
      <alignment/>
      <protection/>
    </xf>
    <xf numFmtId="0" fontId="3" fillId="0" borderId="26" xfId="20" applyNumberFormat="1" applyFont="1" applyFill="1" applyAlignment="1">
      <alignment/>
      <protection/>
    </xf>
    <xf numFmtId="0" fontId="3" fillId="0" borderId="27" xfId="20" applyNumberFormat="1" applyFont="1" applyFill="1" applyBorder="1" applyAlignment="1">
      <alignment/>
      <protection/>
    </xf>
    <xf numFmtId="3" fontId="3" fillId="0" borderId="28" xfId="20" applyNumberFormat="1" applyFont="1" applyFill="1" applyBorder="1" applyAlignment="1">
      <alignment/>
      <protection/>
    </xf>
    <xf numFmtId="3" fontId="3" fillId="0" borderId="29" xfId="20" applyNumberFormat="1" applyFont="1" applyFill="1" applyAlignment="1">
      <alignment/>
      <protection/>
    </xf>
    <xf numFmtId="3" fontId="3" fillId="0" borderId="26" xfId="20" applyNumberFormat="1" applyFont="1" applyFill="1" applyAlignment="1">
      <alignment/>
      <protection/>
    </xf>
    <xf numFmtId="3" fontId="3" fillId="0" borderId="30" xfId="20" applyNumberFormat="1" applyFont="1" applyFill="1" applyBorder="1" applyAlignment="1">
      <alignment/>
      <protection/>
    </xf>
    <xf numFmtId="3" fontId="3" fillId="0" borderId="31" xfId="20" applyNumberFormat="1" applyFont="1" applyFill="1" applyBorder="1" applyAlignment="1">
      <alignment/>
      <protection/>
    </xf>
    <xf numFmtId="3" fontId="3" fillId="0" borderId="32" xfId="20" applyNumberFormat="1" applyFont="1" applyFill="1" applyAlignment="1">
      <alignment/>
      <protection/>
    </xf>
    <xf numFmtId="3" fontId="3" fillId="0" borderId="15" xfId="20" applyNumberFormat="1" applyFont="1" applyFill="1" applyAlignment="1">
      <alignment/>
      <protection/>
    </xf>
    <xf numFmtId="3" fontId="3" fillId="0" borderId="33" xfId="20" applyNumberFormat="1" applyFont="1" applyFill="1" applyBorder="1" applyAlignment="1">
      <alignment/>
      <protection/>
    </xf>
    <xf numFmtId="3" fontId="3" fillId="0" borderId="0" xfId="20" applyNumberFormat="1" applyFont="1" applyFill="1" applyBorder="1" applyAlignment="1">
      <alignment/>
      <protection/>
    </xf>
    <xf numFmtId="3" fontId="3" fillId="0" borderId="34" xfId="20" applyNumberFormat="1" applyFont="1" applyFill="1" applyBorder="1" applyAlignment="1">
      <alignment/>
      <protection/>
    </xf>
    <xf numFmtId="3" fontId="3" fillId="0" borderId="35" xfId="20" applyNumberFormat="1" applyFont="1" applyFill="1" applyBorder="1" applyAlignment="1">
      <alignment/>
      <protection/>
    </xf>
    <xf numFmtId="3" fontId="3" fillId="0" borderId="36" xfId="20" applyNumberFormat="1" applyFont="1" applyFill="1" applyBorder="1" applyAlignment="1">
      <alignment/>
      <protection/>
    </xf>
    <xf numFmtId="0" fontId="3" fillId="0" borderId="37" xfId="20" applyNumberFormat="1" applyFont="1" applyFill="1" applyBorder="1" applyAlignment="1">
      <alignment/>
      <protection/>
    </xf>
    <xf numFmtId="0" fontId="3" fillId="0" borderId="38" xfId="20" applyNumberFormat="1" applyFont="1" applyFill="1" applyBorder="1" applyAlignment="1">
      <alignment/>
      <protection/>
    </xf>
    <xf numFmtId="3" fontId="3" fillId="0" borderId="39" xfId="20" applyNumberFormat="1" applyFont="1" applyFill="1" applyBorder="1" applyAlignment="1">
      <alignment/>
      <protection/>
    </xf>
    <xf numFmtId="3" fontId="3" fillId="0" borderId="40" xfId="20" applyNumberFormat="1" applyFont="1" applyFill="1" applyBorder="1" applyAlignment="1">
      <alignment/>
      <protection/>
    </xf>
    <xf numFmtId="3" fontId="3" fillId="0" borderId="37" xfId="20" applyNumberFormat="1" applyFont="1" applyFill="1" applyBorder="1" applyAlignment="1">
      <alignment/>
      <protection/>
    </xf>
    <xf numFmtId="3" fontId="3" fillId="0" borderId="41" xfId="20" applyNumberFormat="1" applyFont="1" applyFill="1" applyBorder="1" applyAlignment="1">
      <alignment/>
      <protection/>
    </xf>
    <xf numFmtId="3" fontId="3" fillId="0" borderId="42" xfId="20" applyNumberFormat="1" applyFont="1" applyFill="1" applyBorder="1" applyAlignment="1">
      <alignment/>
      <protection/>
    </xf>
    <xf numFmtId="3" fontId="3" fillId="0" borderId="32" xfId="20" applyNumberFormat="1" applyFont="1" applyFill="1" applyBorder="1" applyAlignment="1">
      <alignment/>
      <protection/>
    </xf>
    <xf numFmtId="3" fontId="3" fillId="0" borderId="15" xfId="20" applyNumberFormat="1" applyFont="1" applyFill="1" applyBorder="1" applyAlignment="1">
      <alignment/>
      <protection/>
    </xf>
    <xf numFmtId="0" fontId="3" fillId="0" borderId="43" xfId="20" applyNumberFormat="1" applyFont="1" applyFill="1" applyBorder="1" applyAlignment="1">
      <alignment/>
      <protection/>
    </xf>
    <xf numFmtId="0" fontId="3" fillId="0" borderId="6" xfId="20" applyNumberFormat="1" applyFont="1" applyFill="1" applyBorder="1" applyAlignment="1">
      <alignment/>
      <protection/>
    </xf>
    <xf numFmtId="3" fontId="3" fillId="0" borderId="44" xfId="20" applyNumberFormat="1" applyFont="1" applyFill="1" applyBorder="1" applyAlignment="1">
      <alignment/>
      <protection/>
    </xf>
    <xf numFmtId="3" fontId="3" fillId="0" borderId="45" xfId="20" applyNumberFormat="1" applyFont="1" applyFill="1" applyBorder="1" applyAlignment="1">
      <alignment/>
      <protection/>
    </xf>
    <xf numFmtId="3" fontId="3" fillId="0" borderId="43" xfId="20" applyNumberFormat="1" applyFont="1" applyFill="1" applyBorder="1" applyAlignment="1">
      <alignment/>
      <protection/>
    </xf>
    <xf numFmtId="3" fontId="3" fillId="0" borderId="46" xfId="20" applyNumberFormat="1" applyFont="1" applyFill="1" applyBorder="1" applyAlignment="1">
      <alignment/>
      <protection/>
    </xf>
    <xf numFmtId="3" fontId="3" fillId="0" borderId="11" xfId="20" applyNumberFormat="1" applyFont="1" applyFill="1" applyBorder="1" applyAlignment="1">
      <alignment/>
      <protection/>
    </xf>
    <xf numFmtId="3" fontId="3" fillId="0" borderId="47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/>
      <protection/>
    </xf>
    <xf numFmtId="0" fontId="3" fillId="0" borderId="0" xfId="20" applyNumberFormat="1" applyFont="1" applyBorder="1" applyAlignment="1">
      <alignment/>
      <protection/>
    </xf>
    <xf numFmtId="0" fontId="3" fillId="0" borderId="1" xfId="20" applyNumberFormat="1" applyFont="1" applyFill="1" applyBorder="1" applyAlignment="1">
      <alignment horizontal="center"/>
      <protection/>
    </xf>
    <xf numFmtId="0" fontId="3" fillId="0" borderId="48" xfId="20" applyNumberFormat="1" applyFont="1" applyFill="1" applyBorder="1" applyAlignment="1">
      <alignment/>
      <protection/>
    </xf>
    <xf numFmtId="0" fontId="3" fillId="0" borderId="10" xfId="20" applyNumberFormat="1" applyFont="1" applyFill="1" applyBorder="1" applyAlignment="1">
      <alignment horizontal="center"/>
      <protection/>
    </xf>
    <xf numFmtId="0" fontId="3" fillId="0" borderId="11" xfId="20" applyNumberFormat="1" applyFont="1" applyFill="1" applyBorder="1" applyAlignment="1">
      <alignment horizontal="center"/>
      <protection/>
    </xf>
    <xf numFmtId="0" fontId="3" fillId="0" borderId="14" xfId="20" applyNumberFormat="1" applyFont="1" applyFill="1" applyBorder="1" applyAlignment="1">
      <alignment horizontal="center"/>
      <protection/>
    </xf>
    <xf numFmtId="0" fontId="3" fillId="0" borderId="13" xfId="20" applyNumberFormat="1" applyFont="1" applyFill="1" applyBorder="1" applyAlignment="1">
      <alignment horizontal="center"/>
      <protection/>
    </xf>
    <xf numFmtId="0" fontId="3" fillId="0" borderId="10" xfId="20" applyNumberFormat="1" applyFont="1" applyFill="1" applyBorder="1" applyAlignment="1">
      <alignment/>
      <protection/>
    </xf>
    <xf numFmtId="0" fontId="3" fillId="0" borderId="49" xfId="20" applyNumberFormat="1" applyFont="1" applyFill="1" applyBorder="1" applyAlignment="1">
      <alignment horizontal="center"/>
      <protection/>
    </xf>
    <xf numFmtId="0" fontId="3" fillId="0" borderId="50" xfId="20" applyNumberFormat="1" applyFont="1" applyFill="1" applyBorder="1" applyAlignment="1">
      <alignment horizontal="center"/>
      <protection/>
    </xf>
    <xf numFmtId="0" fontId="3" fillId="0" borderId="51" xfId="20" applyNumberFormat="1" applyFont="1" applyFill="1" applyBorder="1" applyAlignment="1">
      <alignment horizontal="center"/>
      <protection/>
    </xf>
    <xf numFmtId="3" fontId="3" fillId="0" borderId="52" xfId="20" applyNumberFormat="1" applyFont="1" applyFill="1" applyBorder="1" applyAlignment="1">
      <alignment/>
      <protection/>
    </xf>
    <xf numFmtId="3" fontId="3" fillId="0" borderId="53" xfId="20" applyNumberFormat="1" applyFont="1" applyFill="1" applyBorder="1" applyAlignment="1">
      <alignment/>
      <protection/>
    </xf>
    <xf numFmtId="3" fontId="3" fillId="0" borderId="54" xfId="20" applyNumberFormat="1" applyFont="1" applyFill="1" applyBorder="1" applyAlignment="1">
      <alignment/>
      <protection/>
    </xf>
    <xf numFmtId="3" fontId="3" fillId="0" borderId="55" xfId="20" applyNumberFormat="1" applyFont="1" applyFill="1" applyBorder="1" applyAlignment="1">
      <alignment/>
      <protection/>
    </xf>
    <xf numFmtId="3" fontId="3" fillId="0" borderId="56" xfId="20" applyNumberFormat="1" applyFont="1" applyFill="1" applyBorder="1" applyAlignment="1">
      <alignment/>
      <protection/>
    </xf>
    <xf numFmtId="3" fontId="3" fillId="0" borderId="57" xfId="20" applyNumberFormat="1" applyFont="1" applyFill="1" applyBorder="1" applyAlignment="1">
      <alignment/>
      <protection/>
    </xf>
    <xf numFmtId="3" fontId="3" fillId="0" borderId="58" xfId="20" applyNumberFormat="1" applyFont="1" applyFill="1" applyBorder="1" applyAlignment="1">
      <alignment/>
      <protection/>
    </xf>
    <xf numFmtId="3" fontId="3" fillId="0" borderId="59" xfId="20" applyNumberFormat="1" applyFont="1" applyFill="1" applyBorder="1" applyAlignment="1">
      <alignment/>
      <protection/>
    </xf>
    <xf numFmtId="0" fontId="3" fillId="0" borderId="16" xfId="20" applyNumberFormat="1" applyFont="1" applyAlignment="1">
      <alignment/>
      <protection/>
    </xf>
    <xf numFmtId="187" fontId="3" fillId="0" borderId="16" xfId="20" applyNumberFormat="1" applyFont="1" applyAlignment="1">
      <alignment/>
      <protection/>
    </xf>
    <xf numFmtId="187" fontId="3" fillId="0" borderId="0" xfId="20" applyNumberFormat="1" applyFont="1" applyAlignment="1">
      <alignment/>
      <protection/>
    </xf>
    <xf numFmtId="3" fontId="3" fillId="0" borderId="0" xfId="20" applyNumberFormat="1" applyFont="1" applyAlignment="1">
      <alignment/>
      <protection/>
    </xf>
    <xf numFmtId="0" fontId="3" fillId="0" borderId="0" xfId="20" applyNumberFormat="1" applyAlignment="1">
      <alignment/>
      <protection/>
    </xf>
    <xf numFmtId="0" fontId="5" fillId="0" borderId="0" xfId="21" applyNumberFormat="1" applyFont="1" applyAlignment="1">
      <alignment/>
      <protection/>
    </xf>
    <xf numFmtId="0" fontId="3" fillId="0" borderId="0" xfId="21" applyNumberFormat="1" applyFont="1" applyAlignment="1">
      <alignment/>
      <protection/>
    </xf>
    <xf numFmtId="0" fontId="3" fillId="0" borderId="0" xfId="21">
      <alignment/>
      <protection/>
    </xf>
    <xf numFmtId="0" fontId="3" fillId="0" borderId="11" xfId="21" applyNumberFormat="1" applyFont="1" applyBorder="1" applyAlignment="1">
      <alignment/>
      <protection/>
    </xf>
    <xf numFmtId="0" fontId="3" fillId="0" borderId="15" xfId="21" applyNumberFormat="1" applyFont="1" applyFill="1" applyAlignment="1">
      <alignment horizontal="center"/>
      <protection/>
    </xf>
    <xf numFmtId="0" fontId="3" fillId="0" borderId="8" xfId="21" applyNumberFormat="1" applyFont="1" applyFill="1" applyBorder="1" applyAlignment="1">
      <alignment horizontal="center"/>
      <protection/>
    </xf>
    <xf numFmtId="0" fontId="3" fillId="0" borderId="60" xfId="21" applyNumberFormat="1" applyFont="1" applyFill="1" applyBorder="1" applyAlignment="1">
      <alignment horizontal="center"/>
      <protection/>
    </xf>
    <xf numFmtId="0" fontId="3" fillId="0" borderId="61" xfId="21" applyNumberFormat="1" applyFont="1" applyFill="1" applyBorder="1" applyAlignment="1">
      <alignment/>
      <protection/>
    </xf>
    <xf numFmtId="0" fontId="3" fillId="0" borderId="15" xfId="21" applyNumberFormat="1" applyFont="1" applyFill="1" applyBorder="1" applyAlignment="1">
      <alignment/>
      <protection/>
    </xf>
    <xf numFmtId="0" fontId="3" fillId="0" borderId="0" xfId="21" applyNumberFormat="1" applyFont="1" applyFill="1" applyBorder="1" applyAlignment="1">
      <alignment/>
      <protection/>
    </xf>
    <xf numFmtId="0" fontId="3" fillId="0" borderId="15" xfId="21" applyNumberFormat="1" applyFont="1" applyAlignment="1">
      <alignment/>
      <protection/>
    </xf>
    <xf numFmtId="0" fontId="3" fillId="0" borderId="15" xfId="21" applyNumberFormat="1" applyFont="1" applyFill="1" applyAlignment="1">
      <alignment/>
      <protection/>
    </xf>
    <xf numFmtId="0" fontId="3" fillId="0" borderId="8" xfId="21" applyNumberFormat="1" applyFont="1" applyFill="1" applyBorder="1" applyAlignment="1">
      <alignment/>
      <protection/>
    </xf>
    <xf numFmtId="0" fontId="3" fillId="0" borderId="15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61" xfId="21" applyNumberFormat="1" applyFont="1" applyFill="1" applyAlignment="1">
      <alignment horizontal="center"/>
      <protection/>
    </xf>
    <xf numFmtId="0" fontId="3" fillId="0" borderId="21" xfId="21" applyNumberFormat="1" applyFont="1" applyFill="1" applyBorder="1" applyAlignment="1">
      <alignment horizontal="center"/>
      <protection/>
    </xf>
    <xf numFmtId="0" fontId="3" fillId="0" borderId="17" xfId="21" applyNumberFormat="1" applyFont="1" applyFill="1" applyBorder="1" applyAlignment="1">
      <alignment horizontal="center"/>
      <protection/>
    </xf>
    <xf numFmtId="0" fontId="3" fillId="0" borderId="62" xfId="21" applyNumberFormat="1" applyFont="1" applyFill="1" applyBorder="1" applyAlignment="1">
      <alignment horizontal="center"/>
      <protection/>
    </xf>
    <xf numFmtId="0" fontId="3" fillId="0" borderId="21" xfId="21" applyNumberFormat="1" applyFont="1" applyFill="1" applyAlignment="1">
      <alignment horizontal="center"/>
      <protection/>
    </xf>
    <xf numFmtId="0" fontId="3" fillId="0" borderId="17" xfId="21" applyNumberFormat="1" applyFont="1" applyFill="1" applyAlignment="1">
      <alignment horizontal="center"/>
      <protection/>
    </xf>
    <xf numFmtId="0" fontId="3" fillId="0" borderId="21" xfId="21" applyNumberFormat="1" applyFont="1" applyFill="1" applyAlignment="1">
      <alignment/>
      <protection/>
    </xf>
    <xf numFmtId="0" fontId="3" fillId="0" borderId="63" xfId="21" applyNumberFormat="1" applyFont="1" applyFill="1" applyBorder="1" applyAlignment="1">
      <alignment/>
      <protection/>
    </xf>
    <xf numFmtId="3" fontId="3" fillId="0" borderId="21" xfId="21" applyNumberFormat="1" applyFont="1" applyFill="1" applyBorder="1" applyAlignment="1">
      <alignment/>
      <protection/>
    </xf>
    <xf numFmtId="3" fontId="3" fillId="0" borderId="17" xfId="21" applyNumberFormat="1" applyFont="1" applyFill="1" applyBorder="1" applyAlignment="1">
      <alignment/>
      <protection/>
    </xf>
    <xf numFmtId="3" fontId="3" fillId="0" borderId="17" xfId="21" applyNumberFormat="1" applyFont="1" applyFill="1" applyAlignment="1">
      <alignment/>
      <protection/>
    </xf>
    <xf numFmtId="3" fontId="3" fillId="0" borderId="64" xfId="21" applyNumberFormat="1" applyFont="1" applyFill="1" applyAlignment="1">
      <alignment/>
      <protection/>
    </xf>
    <xf numFmtId="3" fontId="3" fillId="0" borderId="21" xfId="21" applyNumberFormat="1" applyFont="1" applyFill="1" applyAlignment="1">
      <alignment/>
      <protection/>
    </xf>
    <xf numFmtId="0" fontId="3" fillId="0" borderId="26" xfId="21" applyNumberFormat="1" applyFont="1" applyFill="1" applyAlignment="1">
      <alignment/>
      <protection/>
    </xf>
    <xf numFmtId="0" fontId="3" fillId="0" borderId="65" xfId="21" applyNumberFormat="1" applyFont="1" applyFill="1" applyBorder="1" applyAlignment="1">
      <alignment/>
      <protection/>
    </xf>
    <xf numFmtId="3" fontId="3" fillId="0" borderId="26" xfId="21" applyNumberFormat="1" applyFont="1" applyFill="1" applyBorder="1" applyAlignment="1">
      <alignment/>
      <protection/>
    </xf>
    <xf numFmtId="3" fontId="3" fillId="0" borderId="29" xfId="21" applyNumberFormat="1" applyFont="1" applyFill="1" applyBorder="1" applyAlignment="1">
      <alignment/>
      <protection/>
    </xf>
    <xf numFmtId="3" fontId="3" fillId="0" borderId="29" xfId="21" applyNumberFormat="1" applyFont="1" applyFill="1" applyAlignment="1">
      <alignment/>
      <protection/>
    </xf>
    <xf numFmtId="3" fontId="3" fillId="0" borderId="66" xfId="21" applyNumberFormat="1" applyFont="1" applyFill="1" applyAlignment="1">
      <alignment/>
      <protection/>
    </xf>
    <xf numFmtId="3" fontId="3" fillId="0" borderId="26" xfId="21" applyNumberFormat="1" applyFont="1" applyFill="1" applyAlignment="1">
      <alignment/>
      <protection/>
    </xf>
    <xf numFmtId="3" fontId="3" fillId="0" borderId="15" xfId="21" applyNumberFormat="1" applyFont="1" applyFill="1" applyBorder="1" applyAlignment="1">
      <alignment/>
      <protection/>
    </xf>
    <xf numFmtId="3" fontId="3" fillId="0" borderId="32" xfId="21" applyNumberFormat="1" applyFont="1" applyFill="1" applyBorder="1" applyAlignment="1">
      <alignment/>
      <protection/>
    </xf>
    <xf numFmtId="3" fontId="3" fillId="0" borderId="32" xfId="21" applyNumberFormat="1" applyFont="1" applyFill="1" applyAlignment="1">
      <alignment/>
      <protection/>
    </xf>
    <xf numFmtId="3" fontId="3" fillId="0" borderId="61" xfId="21" applyNumberFormat="1" applyFont="1" applyFill="1" applyAlignment="1">
      <alignment/>
      <protection/>
    </xf>
    <xf numFmtId="3" fontId="3" fillId="0" borderId="15" xfId="21" applyNumberFormat="1" applyFont="1" applyFill="1" applyAlignment="1">
      <alignment/>
      <protection/>
    </xf>
    <xf numFmtId="3" fontId="3" fillId="0" borderId="32" xfId="21" applyNumberFormat="1" applyFont="1" applyFill="1" applyAlignment="1">
      <alignment horizontal="center"/>
      <protection/>
    </xf>
    <xf numFmtId="0" fontId="3" fillId="0" borderId="12" xfId="21" applyNumberFormat="1" applyFont="1" applyFill="1" applyBorder="1" applyAlignment="1">
      <alignment/>
      <protection/>
    </xf>
    <xf numFmtId="3" fontId="3" fillId="0" borderId="12" xfId="21" applyNumberFormat="1" applyFont="1" applyFill="1" applyBorder="1" applyAlignment="1">
      <alignment/>
      <protection/>
    </xf>
    <xf numFmtId="0" fontId="3" fillId="0" borderId="0" xfId="21" applyNumberFormat="1" applyFont="1" applyBorder="1" applyAlignment="1">
      <alignment/>
      <protection/>
    </xf>
    <xf numFmtId="3" fontId="3" fillId="0" borderId="0" xfId="21" applyNumberFormat="1" applyFont="1" applyFill="1" applyBorder="1" applyAlignment="1">
      <alignment/>
      <protection/>
    </xf>
    <xf numFmtId="0" fontId="3" fillId="0" borderId="11" xfId="21" applyNumberFormat="1" applyFont="1" applyFill="1" applyBorder="1" applyAlignment="1">
      <alignment/>
      <protection/>
    </xf>
    <xf numFmtId="3" fontId="3" fillId="0" borderId="11" xfId="21" applyNumberFormat="1" applyFont="1" applyFill="1" applyBorder="1" applyAlignment="1">
      <alignment/>
      <protection/>
    </xf>
    <xf numFmtId="0" fontId="3" fillId="0" borderId="13" xfId="21" applyNumberFormat="1" applyFont="1" applyFill="1" applyBorder="1" applyAlignment="1">
      <alignment/>
      <protection/>
    </xf>
    <xf numFmtId="0" fontId="3" fillId="0" borderId="61" xfId="21" applyNumberFormat="1" applyFont="1" applyFill="1" applyBorder="1" applyAlignment="1">
      <alignment horizontal="center"/>
      <protection/>
    </xf>
    <xf numFmtId="0" fontId="3" fillId="0" borderId="10" xfId="21" applyNumberFormat="1" applyFont="1" applyFill="1" applyBorder="1" applyAlignment="1">
      <alignment/>
      <protection/>
    </xf>
    <xf numFmtId="0" fontId="3" fillId="0" borderId="67" xfId="21" applyNumberFormat="1" applyFont="1" applyFill="1" applyBorder="1" applyAlignment="1">
      <alignment horizontal="center"/>
      <protection/>
    </xf>
    <xf numFmtId="0" fontId="3" fillId="0" borderId="50" xfId="21" applyNumberFormat="1" applyFont="1" applyFill="1" applyBorder="1" applyAlignment="1">
      <alignment horizontal="center"/>
      <protection/>
    </xf>
    <xf numFmtId="0" fontId="3" fillId="0" borderId="68" xfId="21" applyNumberFormat="1" applyFont="1" applyFill="1" applyBorder="1" applyAlignment="1">
      <alignment horizontal="center"/>
      <protection/>
    </xf>
    <xf numFmtId="0" fontId="3" fillId="0" borderId="69" xfId="21" applyNumberFormat="1" applyFont="1" applyFill="1" applyBorder="1" applyAlignment="1">
      <alignment horizontal="center"/>
      <protection/>
    </xf>
    <xf numFmtId="0" fontId="3" fillId="0" borderId="43" xfId="21" applyNumberFormat="1" applyFont="1" applyFill="1" applyBorder="1" applyAlignment="1">
      <alignment horizontal="center"/>
      <protection/>
    </xf>
    <xf numFmtId="0" fontId="3" fillId="0" borderId="70" xfId="21" applyNumberFormat="1" applyFont="1" applyFill="1" applyBorder="1" applyAlignment="1">
      <alignment horizontal="center"/>
      <protection/>
    </xf>
    <xf numFmtId="0" fontId="3" fillId="0" borderId="37" xfId="21" applyNumberFormat="1" applyFont="1" applyFill="1" applyBorder="1" applyAlignment="1">
      <alignment/>
      <protection/>
    </xf>
    <xf numFmtId="0" fontId="3" fillId="0" borderId="71" xfId="21" applyNumberFormat="1" applyFont="1" applyFill="1" applyBorder="1" applyAlignment="1">
      <alignment/>
      <protection/>
    </xf>
    <xf numFmtId="3" fontId="3" fillId="0" borderId="37" xfId="21" applyNumberFormat="1" applyFont="1" applyFill="1" applyBorder="1" applyAlignment="1">
      <alignment/>
      <protection/>
    </xf>
    <xf numFmtId="3" fontId="3" fillId="0" borderId="39" xfId="21" applyNumberFormat="1" applyFont="1" applyFill="1" applyBorder="1" applyAlignment="1">
      <alignment/>
      <protection/>
    </xf>
    <xf numFmtId="3" fontId="3" fillId="0" borderId="72" xfId="21" applyNumberFormat="1" applyFont="1" applyFill="1" applyBorder="1" applyAlignment="1">
      <alignment/>
      <protection/>
    </xf>
    <xf numFmtId="3" fontId="3" fillId="0" borderId="55" xfId="21" applyNumberFormat="1" applyFont="1" applyFill="1" applyBorder="1" applyAlignment="1">
      <alignment/>
      <protection/>
    </xf>
    <xf numFmtId="3" fontId="3" fillId="0" borderId="61" xfId="21" applyNumberFormat="1" applyFont="1" applyFill="1" applyBorder="1" applyAlignment="1">
      <alignment/>
      <protection/>
    </xf>
    <xf numFmtId="3" fontId="3" fillId="0" borderId="73" xfId="21" applyNumberFormat="1" applyFont="1" applyFill="1" applyBorder="1" applyAlignment="1">
      <alignment/>
      <protection/>
    </xf>
    <xf numFmtId="3" fontId="3" fillId="0" borderId="74" xfId="21" applyNumberFormat="1" applyFont="1" applyFill="1" applyBorder="1" applyAlignment="1">
      <alignment/>
      <protection/>
    </xf>
    <xf numFmtId="0" fontId="3" fillId="0" borderId="16" xfId="21" applyNumberFormat="1" applyFont="1" applyAlignment="1">
      <alignment/>
      <protection/>
    </xf>
    <xf numFmtId="0" fontId="3" fillId="0" borderId="0" xfId="21" applyNumberFormat="1" applyAlignment="1">
      <alignment/>
      <protection/>
    </xf>
    <xf numFmtId="0" fontId="5" fillId="0" borderId="0" xfId="22" applyNumberFormat="1" applyFont="1" applyFill="1" applyAlignment="1">
      <alignment/>
      <protection/>
    </xf>
    <xf numFmtId="0" fontId="3" fillId="0" borderId="0" xfId="22" applyNumberFormat="1" applyFont="1" applyFill="1" applyAlignment="1">
      <alignment/>
      <protection/>
    </xf>
    <xf numFmtId="0" fontId="3" fillId="0" borderId="0" xfId="22" applyNumberFormat="1" applyFont="1" applyAlignment="1">
      <alignment/>
      <protection/>
    </xf>
    <xf numFmtId="0" fontId="3" fillId="0" borderId="0" xfId="22" applyNumberFormat="1" applyAlignment="1">
      <alignment/>
      <protection/>
    </xf>
    <xf numFmtId="0" fontId="3" fillId="0" borderId="21" xfId="22" applyNumberFormat="1" applyFont="1" applyFill="1" applyAlignment="1">
      <alignment/>
      <protection/>
    </xf>
    <xf numFmtId="0" fontId="3" fillId="0" borderId="5" xfId="22" applyNumberFormat="1" applyFont="1" applyFill="1" applyBorder="1" applyAlignment="1">
      <alignment/>
      <protection/>
    </xf>
    <xf numFmtId="0" fontId="3" fillId="0" borderId="16" xfId="22" applyNumberFormat="1" applyFont="1" applyFill="1" applyBorder="1" applyAlignment="1">
      <alignment/>
      <protection/>
    </xf>
    <xf numFmtId="0" fontId="3" fillId="0" borderId="16" xfId="22" applyNumberFormat="1" applyFont="1" applyFill="1" applyAlignment="1">
      <alignment/>
      <protection/>
    </xf>
    <xf numFmtId="0" fontId="3" fillId="0" borderId="75" xfId="22" applyNumberFormat="1" applyFont="1" applyFill="1" applyBorder="1" applyAlignment="1">
      <alignment/>
      <protection/>
    </xf>
    <xf numFmtId="0" fontId="3" fillId="0" borderId="15" xfId="22" applyNumberFormat="1" applyFont="1" applyAlignment="1">
      <alignment/>
      <protection/>
    </xf>
    <xf numFmtId="0" fontId="3" fillId="0" borderId="15" xfId="22" applyNumberFormat="1" applyFont="1" applyFill="1" applyAlignment="1">
      <alignment horizontal="center"/>
      <protection/>
    </xf>
    <xf numFmtId="0" fontId="3" fillId="0" borderId="9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 horizontal="center"/>
      <protection/>
    </xf>
    <xf numFmtId="0" fontId="3" fillId="0" borderId="16" xfId="22" applyNumberFormat="1" applyFont="1" applyFill="1" applyAlignment="1">
      <alignment horizontal="center"/>
      <protection/>
    </xf>
    <xf numFmtId="0" fontId="3" fillId="0" borderId="75" xfId="22" applyNumberFormat="1" applyFont="1" applyFill="1" applyBorder="1" applyAlignment="1">
      <alignment horizontal="center"/>
      <protection/>
    </xf>
    <xf numFmtId="0" fontId="3" fillId="0" borderId="15" xfId="22" applyNumberFormat="1" applyFont="1" applyFill="1" applyAlignment="1">
      <alignment/>
      <protection/>
    </xf>
    <xf numFmtId="0" fontId="3" fillId="0" borderId="9" xfId="22" applyNumberFormat="1" applyFont="1" applyFill="1" applyBorder="1" applyAlignment="1">
      <alignment/>
      <protection/>
    </xf>
    <xf numFmtId="0" fontId="3" fillId="0" borderId="0" xfId="22" applyNumberFormat="1" applyFont="1" applyFill="1" applyAlignment="1">
      <alignment horizontal="center"/>
      <protection/>
    </xf>
    <xf numFmtId="0" fontId="3" fillId="0" borderId="76" xfId="22" applyNumberFormat="1" applyFont="1" applyFill="1" applyBorder="1" applyAlignment="1">
      <alignment horizontal="center"/>
      <protection/>
    </xf>
    <xf numFmtId="0" fontId="3" fillId="0" borderId="0" xfId="22" applyNumberFormat="1" applyFont="1" applyFill="1" applyBorder="1" applyAlignment="1">
      <alignment/>
      <protection/>
    </xf>
    <xf numFmtId="0" fontId="3" fillId="0" borderId="22" xfId="22" applyNumberFormat="1" applyFont="1" applyFill="1" applyBorder="1" applyAlignment="1">
      <alignment/>
      <protection/>
    </xf>
    <xf numFmtId="3" fontId="3" fillId="0" borderId="16" xfId="22" applyNumberFormat="1" applyFont="1" applyFill="1" applyBorder="1" applyAlignment="1">
      <alignment/>
      <protection/>
    </xf>
    <xf numFmtId="187" fontId="3" fillId="0" borderId="16" xfId="22" applyNumberFormat="1" applyFont="1" applyFill="1" applyAlignment="1">
      <alignment/>
      <protection/>
    </xf>
    <xf numFmtId="3" fontId="3" fillId="0" borderId="21" xfId="22" applyNumberFormat="1" applyFont="1" applyFill="1" applyAlignment="1">
      <alignment/>
      <protection/>
    </xf>
    <xf numFmtId="187" fontId="3" fillId="0" borderId="75" xfId="22" applyNumberFormat="1" applyFont="1" applyFill="1" applyBorder="1" applyAlignment="1">
      <alignment/>
      <protection/>
    </xf>
    <xf numFmtId="0" fontId="3" fillId="0" borderId="26" xfId="22" applyNumberFormat="1" applyFont="1" applyFill="1" applyAlignment="1">
      <alignment/>
      <protection/>
    </xf>
    <xf numFmtId="0" fontId="3" fillId="0" borderId="27" xfId="22" applyNumberFormat="1" applyFont="1" applyFill="1" applyBorder="1" applyAlignment="1">
      <alignment/>
      <protection/>
    </xf>
    <xf numFmtId="3" fontId="3" fillId="0" borderId="28" xfId="22" applyNumberFormat="1" applyFont="1" applyFill="1" applyBorder="1" applyAlignment="1">
      <alignment/>
      <protection/>
    </xf>
    <xf numFmtId="187" fontId="3" fillId="0" borderId="28" xfId="22" applyNumberFormat="1" applyFont="1" applyFill="1" applyAlignment="1">
      <alignment/>
      <protection/>
    </xf>
    <xf numFmtId="3" fontId="3" fillId="0" borderId="26" xfId="22" applyNumberFormat="1" applyFont="1" applyFill="1" applyAlignment="1">
      <alignment/>
      <protection/>
    </xf>
    <xf numFmtId="187" fontId="3" fillId="0" borderId="77" xfId="22" applyNumberFormat="1" applyFont="1" applyFill="1" applyBorder="1" applyAlignment="1">
      <alignment/>
      <protection/>
    </xf>
    <xf numFmtId="3" fontId="3" fillId="0" borderId="0" xfId="22" applyNumberFormat="1" applyFont="1" applyFill="1" applyBorder="1" applyAlignment="1">
      <alignment/>
      <protection/>
    </xf>
    <xf numFmtId="187" fontId="3" fillId="0" borderId="0" xfId="22" applyNumberFormat="1" applyFont="1" applyFill="1" applyAlignment="1">
      <alignment/>
      <protection/>
    </xf>
    <xf numFmtId="3" fontId="3" fillId="0" borderId="15" xfId="22" applyNumberFormat="1" applyFont="1" applyFill="1" applyAlignment="1">
      <alignment/>
      <protection/>
    </xf>
    <xf numFmtId="187" fontId="3" fillId="0" borderId="76" xfId="22" applyNumberFormat="1" applyFont="1" applyFill="1" applyBorder="1" applyAlignment="1">
      <alignment/>
      <protection/>
    </xf>
    <xf numFmtId="0" fontId="3" fillId="0" borderId="15" xfId="22" applyNumberFormat="1" applyFont="1" applyFill="1" applyAlignment="1">
      <alignment horizontal="right"/>
      <protection/>
    </xf>
    <xf numFmtId="0" fontId="3" fillId="0" borderId="0" xfId="22" applyNumberFormat="1" applyFont="1" applyFill="1" applyAlignment="1">
      <alignment horizontal="right"/>
      <protection/>
    </xf>
    <xf numFmtId="0" fontId="3" fillId="0" borderId="12" xfId="22" applyNumberFormat="1" applyFont="1" applyFill="1" applyBorder="1" applyAlignment="1">
      <alignment/>
      <protection/>
    </xf>
    <xf numFmtId="3" fontId="3" fillId="0" borderId="12" xfId="22" applyNumberFormat="1" applyFont="1" applyFill="1" applyBorder="1" applyAlignment="1">
      <alignment/>
      <protection/>
    </xf>
    <xf numFmtId="0" fontId="3" fillId="0" borderId="12" xfId="22" applyNumberFormat="1" applyFont="1" applyFill="1" applyBorder="1" applyAlignment="1">
      <alignment horizontal="right"/>
      <protection/>
    </xf>
    <xf numFmtId="187" fontId="3" fillId="0" borderId="12" xfId="22" applyNumberFormat="1" applyFont="1" applyFill="1" applyBorder="1" applyAlignment="1">
      <alignment/>
      <protection/>
    </xf>
    <xf numFmtId="0" fontId="3" fillId="0" borderId="0" xfId="22" applyNumberFormat="1" applyFont="1" applyBorder="1" applyAlignment="1">
      <alignment/>
      <protection/>
    </xf>
    <xf numFmtId="0" fontId="3" fillId="0" borderId="0" xfId="22" applyNumberFormat="1" applyFont="1" applyFill="1" applyBorder="1" applyAlignment="1">
      <alignment horizontal="right"/>
      <protection/>
    </xf>
    <xf numFmtId="187" fontId="3" fillId="0" borderId="0" xfId="22" applyNumberFormat="1" applyFont="1" applyFill="1" applyBorder="1" applyAlignment="1">
      <alignment/>
      <protection/>
    </xf>
    <xf numFmtId="0" fontId="3" fillId="0" borderId="11" xfId="22" applyNumberFormat="1" applyFont="1" applyFill="1" applyBorder="1" applyAlignment="1">
      <alignment/>
      <protection/>
    </xf>
    <xf numFmtId="3" fontId="3" fillId="0" borderId="11" xfId="22" applyNumberFormat="1" applyFont="1" applyFill="1" applyBorder="1" applyAlignment="1">
      <alignment/>
      <protection/>
    </xf>
    <xf numFmtId="0" fontId="3" fillId="0" borderId="11" xfId="22" applyNumberFormat="1" applyFont="1" applyFill="1" applyBorder="1" applyAlignment="1">
      <alignment horizontal="right"/>
      <protection/>
    </xf>
    <xf numFmtId="187" fontId="3" fillId="0" borderId="11" xfId="22" applyNumberFormat="1" applyFont="1" applyFill="1" applyBorder="1" applyAlignment="1">
      <alignment/>
      <protection/>
    </xf>
    <xf numFmtId="0" fontId="3" fillId="0" borderId="15" xfId="22" applyNumberFormat="1" applyFont="1" applyFill="1" applyBorder="1" applyAlignment="1">
      <alignment/>
      <protection/>
    </xf>
    <xf numFmtId="0" fontId="3" fillId="0" borderId="76" xfId="22" applyNumberFormat="1" applyFont="1" applyFill="1" applyBorder="1" applyAlignment="1">
      <alignment/>
      <protection/>
    </xf>
    <xf numFmtId="0" fontId="3" fillId="0" borderId="78" xfId="22" applyNumberFormat="1" applyFont="1" applyFill="1" applyBorder="1" applyAlignment="1">
      <alignment/>
      <protection/>
    </xf>
    <xf numFmtId="0" fontId="3" fillId="0" borderId="37" xfId="22" applyNumberFormat="1" applyFont="1" applyFill="1" applyBorder="1" applyAlignment="1">
      <alignment/>
      <protection/>
    </xf>
    <xf numFmtId="0" fontId="3" fillId="0" borderId="38" xfId="22" applyNumberFormat="1" applyFont="1" applyFill="1" applyBorder="1" applyAlignment="1">
      <alignment/>
      <protection/>
    </xf>
    <xf numFmtId="3" fontId="3" fillId="0" borderId="40" xfId="22" applyNumberFormat="1" applyFont="1" applyFill="1" applyBorder="1" applyAlignment="1">
      <alignment/>
      <protection/>
    </xf>
    <xf numFmtId="0" fontId="3" fillId="0" borderId="37" xfId="22" applyNumberFormat="1" applyFont="1" applyFill="1" applyBorder="1" applyAlignment="1">
      <alignment horizontal="right"/>
      <protection/>
    </xf>
    <xf numFmtId="0" fontId="3" fillId="0" borderId="40" xfId="22" applyNumberFormat="1" applyFont="1" applyFill="1" applyBorder="1" applyAlignment="1">
      <alignment horizontal="right"/>
      <protection/>
    </xf>
    <xf numFmtId="3" fontId="3" fillId="0" borderId="37" xfId="22" applyNumberFormat="1" applyFont="1" applyFill="1" applyBorder="1" applyAlignment="1">
      <alignment/>
      <protection/>
    </xf>
    <xf numFmtId="187" fontId="3" fillId="0" borderId="40" xfId="22" applyNumberFormat="1" applyFont="1" applyFill="1" applyBorder="1" applyAlignment="1">
      <alignment/>
      <protection/>
    </xf>
    <xf numFmtId="187" fontId="3" fillId="0" borderId="79" xfId="22" applyNumberFormat="1" applyFont="1" applyFill="1" applyBorder="1" applyAlignment="1">
      <alignment/>
      <protection/>
    </xf>
    <xf numFmtId="3" fontId="3" fillId="0" borderId="15" xfId="22" applyNumberFormat="1" applyFont="1" applyFill="1" applyBorder="1" applyAlignment="1">
      <alignment/>
      <protection/>
    </xf>
    <xf numFmtId="3" fontId="3" fillId="0" borderId="15" xfId="22" applyNumberFormat="1" applyFont="1" applyFill="1" applyAlignment="1">
      <alignment horizontal="right"/>
      <protection/>
    </xf>
    <xf numFmtId="0" fontId="3" fillId="0" borderId="76" xfId="22" applyNumberFormat="1" applyFont="1" applyFill="1" applyBorder="1" applyAlignment="1">
      <alignment horizontal="right"/>
      <protection/>
    </xf>
    <xf numFmtId="0" fontId="3" fillId="0" borderId="6" xfId="22" applyNumberFormat="1" applyFont="1" applyFill="1" applyBorder="1" applyAlignment="1">
      <alignment/>
      <protection/>
    </xf>
    <xf numFmtId="187" fontId="3" fillId="0" borderId="80" xfId="22" applyNumberFormat="1" applyFont="1" applyFill="1" applyBorder="1" applyAlignment="1">
      <alignment/>
      <protection/>
    </xf>
    <xf numFmtId="0" fontId="0" fillId="0" borderId="0" xfId="0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20" applyNumberFormat="1" applyFont="1" applyFill="1" applyBorder="1" applyAlignment="1">
      <alignment horizontal="center"/>
      <protection/>
    </xf>
    <xf numFmtId="0" fontId="3" fillId="0" borderId="0" xfId="20" applyNumberFormat="1" applyFont="1" applyFill="1" applyBorder="1" applyAlignment="1">
      <alignment horizontal="center"/>
      <protection/>
    </xf>
    <xf numFmtId="0" fontId="3" fillId="0" borderId="1" xfId="20" applyNumberFormat="1" applyFont="1" applyFill="1" applyBorder="1" applyAlignment="1">
      <alignment horizontal="center"/>
      <protection/>
    </xf>
    <xf numFmtId="0" fontId="3" fillId="0" borderId="12" xfId="20" applyNumberFormat="1" applyFont="1" applyFill="1" applyBorder="1" applyAlignment="1">
      <alignment horizontal="center"/>
      <protection/>
    </xf>
    <xf numFmtId="0" fontId="3" fillId="0" borderId="81" xfId="20" applyNumberFormat="1" applyFont="1" applyFill="1" applyBorder="1" applyAlignment="1">
      <alignment horizontal="center"/>
      <protection/>
    </xf>
    <xf numFmtId="0" fontId="3" fillId="0" borderId="76" xfId="20" applyNumberFormat="1" applyFont="1" applyFill="1" applyBorder="1" applyAlignment="1">
      <alignment horizontal="center"/>
      <protection/>
    </xf>
    <xf numFmtId="0" fontId="3" fillId="0" borderId="48" xfId="20" applyNumberFormat="1" applyFont="1" applyFill="1" applyBorder="1" applyAlignment="1">
      <alignment horizontal="center"/>
      <protection/>
    </xf>
    <xf numFmtId="0" fontId="3" fillId="0" borderId="82" xfId="21" applyNumberFormat="1" applyFont="1" applyFill="1" applyBorder="1" applyAlignment="1">
      <alignment horizontal="center"/>
      <protection/>
    </xf>
    <xf numFmtId="0" fontId="3" fillId="0" borderId="12" xfId="21" applyNumberFormat="1" applyFont="1" applyFill="1" applyBorder="1" applyAlignment="1">
      <alignment horizontal="center"/>
      <protection/>
    </xf>
    <xf numFmtId="0" fontId="3" fillId="0" borderId="81" xfId="21" applyNumberFormat="1" applyFont="1" applyFill="1" applyBorder="1" applyAlignment="1">
      <alignment horizontal="center"/>
      <protection/>
    </xf>
    <xf numFmtId="0" fontId="3" fillId="0" borderId="73" xfId="21" applyNumberFormat="1" applyFont="1" applyFill="1" applyBorder="1" applyAlignment="1">
      <alignment horizontal="center"/>
      <protection/>
    </xf>
    <xf numFmtId="0" fontId="3" fillId="0" borderId="83" xfId="21" applyNumberFormat="1" applyFont="1" applyFill="1" applyBorder="1" applyAlignment="1">
      <alignment horizontal="center"/>
      <protection/>
    </xf>
    <xf numFmtId="0" fontId="3" fillId="0" borderId="80" xfId="21" applyNumberFormat="1" applyFont="1" applyFill="1" applyBorder="1" applyAlignment="1">
      <alignment horizontal="center"/>
      <protection/>
    </xf>
    <xf numFmtId="0" fontId="3" fillId="0" borderId="15" xfId="21" applyNumberFormat="1" applyFont="1" applyFill="1" applyBorder="1" applyAlignment="1">
      <alignment horizontal="center"/>
      <protection/>
    </xf>
    <xf numFmtId="0" fontId="3" fillId="0" borderId="0" xfId="21" applyNumberFormat="1" applyFont="1" applyFill="1" applyBorder="1" applyAlignment="1">
      <alignment horizontal="center"/>
      <protection/>
    </xf>
    <xf numFmtId="0" fontId="3" fillId="0" borderId="76" xfId="21" applyNumberFormat="1" applyFont="1" applyFill="1" applyBorder="1" applyAlignment="1">
      <alignment horizontal="center"/>
      <protection/>
    </xf>
    <xf numFmtId="0" fontId="3" fillId="0" borderId="84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統計表１" xfId="20"/>
    <cellStyle name="標準_統計表２" xfId="21"/>
    <cellStyle name="標準_統計表３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47625</xdr:rowOff>
    </xdr:from>
    <xdr:to>
      <xdr:col>8</xdr:col>
      <xdr:colOff>180975</xdr:colOff>
      <xdr:row>49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5553075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60</xdr:row>
      <xdr:rowOff>123825</xdr:rowOff>
    </xdr:from>
    <xdr:to>
      <xdr:col>8</xdr:col>
      <xdr:colOff>285750</xdr:colOff>
      <xdr:row>109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0410825"/>
          <a:ext cx="5553075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1"/>
  <sheetViews>
    <sheetView tabSelected="1" workbookViewId="0" topLeftCell="A1">
      <selection activeCell="B1" sqref="B1"/>
    </sheetView>
  </sheetViews>
  <sheetFormatPr defaultColWidth="9.00390625" defaultRowHeight="13.5"/>
  <cols>
    <col min="3" max="3" width="59.50390625" style="0" bestFit="1" customWidth="1"/>
  </cols>
  <sheetData>
    <row r="2" spans="2:3" s="1" customFormat="1" ht="20.25" customHeight="1">
      <c r="B2" s="280" t="s">
        <v>267</v>
      </c>
      <c r="C2" s="280"/>
    </row>
    <row r="3" s="1" customFormat="1" ht="20.25" customHeight="1">
      <c r="B3" s="1" t="s">
        <v>0</v>
      </c>
    </row>
    <row r="4" spans="2:3" s="1" customFormat="1" ht="20.25" customHeight="1">
      <c r="B4" s="1" t="s">
        <v>1</v>
      </c>
      <c r="C4" s="1" t="s">
        <v>2</v>
      </c>
    </row>
    <row r="5" spans="2:3" s="1" customFormat="1" ht="20.25" customHeight="1">
      <c r="B5" s="1" t="s">
        <v>3</v>
      </c>
      <c r="C5" s="1" t="s">
        <v>4</v>
      </c>
    </row>
    <row r="6" spans="2:3" s="1" customFormat="1" ht="20.25" customHeight="1">
      <c r="B6" s="1" t="s">
        <v>5</v>
      </c>
      <c r="C6" s="1" t="s">
        <v>6</v>
      </c>
    </row>
    <row r="7" spans="2:3" s="1" customFormat="1" ht="20.25" customHeight="1">
      <c r="B7" s="1" t="s">
        <v>7</v>
      </c>
      <c r="C7" s="1" t="s">
        <v>8</v>
      </c>
    </row>
    <row r="8" spans="2:3" s="1" customFormat="1" ht="20.25" customHeight="1">
      <c r="B8" s="1" t="s">
        <v>9</v>
      </c>
      <c r="C8" s="1" t="s">
        <v>10</v>
      </c>
    </row>
    <row r="9" spans="2:3" s="1" customFormat="1" ht="20.25" customHeight="1">
      <c r="B9" s="1" t="s">
        <v>11</v>
      </c>
      <c r="C9" s="1" t="s">
        <v>12</v>
      </c>
    </row>
    <row r="10" spans="2:3" s="1" customFormat="1" ht="20.25" customHeight="1">
      <c r="B10" s="1" t="s">
        <v>13</v>
      </c>
      <c r="C10" s="1" t="s">
        <v>14</v>
      </c>
    </row>
    <row r="11" spans="2:3" s="1" customFormat="1" ht="20.25" customHeight="1">
      <c r="B11" s="1" t="s">
        <v>15</v>
      </c>
      <c r="C11" s="1" t="s">
        <v>268</v>
      </c>
    </row>
    <row r="12" s="1" customFormat="1" ht="20.25" customHeight="1"/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J61" sqref="J61:J62"/>
    </sheetView>
  </sheetViews>
  <sheetFormatPr defaultColWidth="9.00390625" defaultRowHeight="13.5"/>
  <sheetData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B22" sqref="B22"/>
    </sheetView>
  </sheetViews>
  <sheetFormatPr defaultColWidth="9.00390625" defaultRowHeight="13.5"/>
  <cols>
    <col min="1" max="1" width="23.625" style="0" customWidth="1"/>
    <col min="2" max="5" width="10.625" style="0" customWidth="1"/>
    <col min="6" max="6" width="11.625" style="0" customWidth="1"/>
    <col min="7" max="8" width="10.625" style="0" customWidth="1"/>
  </cols>
  <sheetData>
    <row r="1" ht="21" customHeight="1">
      <c r="A1" s="2" t="s">
        <v>16</v>
      </c>
    </row>
    <row r="2" spans="1:8" ht="15" customHeight="1">
      <c r="A2" s="3"/>
      <c r="B2" s="3"/>
      <c r="C2" s="3"/>
      <c r="D2" s="3"/>
      <c r="E2" s="3"/>
      <c r="F2" s="3"/>
      <c r="G2" s="3" t="s">
        <v>17</v>
      </c>
      <c r="H2" s="3"/>
    </row>
    <row r="3" spans="1:8" ht="15" customHeight="1">
      <c r="A3" s="4" t="s">
        <v>18</v>
      </c>
      <c r="B3" s="281" t="s">
        <v>19</v>
      </c>
      <c r="C3" s="282"/>
      <c r="D3" s="282"/>
      <c r="E3" s="283"/>
      <c r="F3" s="8" t="s">
        <v>20</v>
      </c>
      <c r="G3" s="281" t="s">
        <v>21</v>
      </c>
      <c r="H3" s="283"/>
    </row>
    <row r="4" spans="1:8" ht="15" customHeight="1">
      <c r="A4" s="9"/>
      <c r="B4" s="5" t="s">
        <v>22</v>
      </c>
      <c r="C4" s="10" t="s">
        <v>23</v>
      </c>
      <c r="D4" s="10" t="s">
        <v>24</v>
      </c>
      <c r="E4" s="7" t="s">
        <v>25</v>
      </c>
      <c r="F4" s="11" t="s">
        <v>26</v>
      </c>
      <c r="G4" s="5" t="s">
        <v>24</v>
      </c>
      <c r="H4" s="10" t="s">
        <v>25</v>
      </c>
    </row>
    <row r="5" spans="1:8" ht="15" customHeight="1">
      <c r="A5" s="12" t="s">
        <v>27</v>
      </c>
      <c r="B5" s="13">
        <f>B7+B14+B18</f>
        <v>7100</v>
      </c>
      <c r="C5" s="13">
        <f>C7+C14+C18</f>
        <v>7224</v>
      </c>
      <c r="D5" s="13">
        <f>D7+D14+D18</f>
        <v>7370</v>
      </c>
      <c r="E5" s="13">
        <f>E7+E14+E18</f>
        <v>7473</v>
      </c>
      <c r="F5" s="14">
        <f>E5-D5</f>
        <v>103</v>
      </c>
      <c r="G5" s="15">
        <v>1</v>
      </c>
      <c r="H5" s="16">
        <v>1</v>
      </c>
    </row>
    <row r="6" spans="1:8" ht="15" customHeight="1">
      <c r="A6" s="12"/>
      <c r="B6" s="17"/>
      <c r="C6" s="18"/>
      <c r="D6" s="18"/>
      <c r="E6" s="19"/>
      <c r="F6" s="18"/>
      <c r="G6" s="12"/>
      <c r="H6" s="20"/>
    </row>
    <row r="7" spans="1:8" ht="15" customHeight="1">
      <c r="A7" s="12" t="s">
        <v>28</v>
      </c>
      <c r="B7" s="13">
        <f>SUM(B8:B11)</f>
        <v>349</v>
      </c>
      <c r="C7" s="13">
        <f>SUM(C8:C11)</f>
        <v>348</v>
      </c>
      <c r="D7" s="13">
        <f>SUM(D8:D11)</f>
        <v>345</v>
      </c>
      <c r="E7" s="13">
        <f>SUM(E8:E11)</f>
        <v>347</v>
      </c>
      <c r="F7" s="18">
        <f aca="true" t="shared" si="0" ref="F7:F18">E7-D7</f>
        <v>2</v>
      </c>
      <c r="G7" s="15">
        <f>D7/7370</f>
        <v>0.046811397557666216</v>
      </c>
      <c r="H7" s="16">
        <f>E7/7473</f>
        <v>0.046433828449083364</v>
      </c>
    </row>
    <row r="8" spans="1:8" ht="15" customHeight="1">
      <c r="A8" s="12" t="s">
        <v>29</v>
      </c>
      <c r="B8" s="17">
        <v>31</v>
      </c>
      <c r="C8" s="18">
        <v>31</v>
      </c>
      <c r="D8" s="18">
        <v>31</v>
      </c>
      <c r="E8" s="19">
        <v>31</v>
      </c>
      <c r="F8" s="18">
        <f t="shared" si="0"/>
        <v>0</v>
      </c>
      <c r="G8" s="15">
        <f aca="true" t="shared" si="1" ref="G8:G18">D8/7370</f>
        <v>0.004206241519674355</v>
      </c>
      <c r="H8" s="16">
        <f aca="true" t="shared" si="2" ref="H8:H18">E8/7473</f>
        <v>0.004148267094874883</v>
      </c>
    </row>
    <row r="9" spans="1:8" ht="15" customHeight="1">
      <c r="A9" s="12" t="s">
        <v>30</v>
      </c>
      <c r="B9" s="17">
        <v>1</v>
      </c>
      <c r="C9" s="18">
        <v>1</v>
      </c>
      <c r="D9" s="18">
        <v>1</v>
      </c>
      <c r="E9" s="19"/>
      <c r="F9" s="21" t="s">
        <v>31</v>
      </c>
      <c r="G9" s="15">
        <f t="shared" si="1"/>
        <v>0.000135685210312076</v>
      </c>
      <c r="H9" s="16">
        <f t="shared" si="2"/>
        <v>0</v>
      </c>
    </row>
    <row r="10" spans="1:8" ht="15" customHeight="1">
      <c r="A10" s="12" t="s">
        <v>32</v>
      </c>
      <c r="B10" s="17">
        <v>1</v>
      </c>
      <c r="C10" s="18">
        <v>1</v>
      </c>
      <c r="D10" s="18">
        <v>1</v>
      </c>
      <c r="E10" s="19">
        <v>1</v>
      </c>
      <c r="F10" s="18">
        <f t="shared" si="0"/>
        <v>0</v>
      </c>
      <c r="G10" s="15">
        <f t="shared" si="1"/>
        <v>0.000135685210312076</v>
      </c>
      <c r="H10" s="16">
        <f t="shared" si="2"/>
        <v>0.00013381506757660912</v>
      </c>
    </row>
    <row r="11" spans="1:8" ht="15" customHeight="1">
      <c r="A11" s="12" t="s">
        <v>33</v>
      </c>
      <c r="B11" s="17">
        <v>316</v>
      </c>
      <c r="C11" s="18">
        <v>315</v>
      </c>
      <c r="D11" s="18">
        <v>312</v>
      </c>
      <c r="E11" s="19">
        <v>315</v>
      </c>
      <c r="F11" s="18">
        <f t="shared" si="0"/>
        <v>3</v>
      </c>
      <c r="G11" s="15">
        <v>0.043</v>
      </c>
      <c r="H11" s="16">
        <f t="shared" si="2"/>
        <v>0.042151746286631875</v>
      </c>
    </row>
    <row r="12" spans="1:8" ht="15" customHeight="1">
      <c r="A12" s="12" t="s">
        <v>34</v>
      </c>
      <c r="B12" s="17">
        <v>20</v>
      </c>
      <c r="C12" s="18">
        <v>28</v>
      </c>
      <c r="D12" s="18">
        <v>52</v>
      </c>
      <c r="E12" s="19">
        <v>88</v>
      </c>
      <c r="F12" s="18">
        <f t="shared" si="0"/>
        <v>36</v>
      </c>
      <c r="G12" s="15">
        <f t="shared" si="1"/>
        <v>0.007055630936227951</v>
      </c>
      <c r="H12" s="16">
        <f t="shared" si="2"/>
        <v>0.011775725946741603</v>
      </c>
    </row>
    <row r="13" spans="1:8" ht="15" customHeight="1">
      <c r="A13" s="12"/>
      <c r="B13" s="17"/>
      <c r="C13" s="18"/>
      <c r="D13" s="18"/>
      <c r="E13" s="19"/>
      <c r="F13" s="18"/>
      <c r="G13" s="22"/>
      <c r="H13" s="16">
        <f t="shared" si="2"/>
        <v>0</v>
      </c>
    </row>
    <row r="14" spans="1:8" ht="15" customHeight="1">
      <c r="A14" s="12" t="s">
        <v>35</v>
      </c>
      <c r="B14" s="13">
        <f>SUM(B15:B16)</f>
        <v>4204</v>
      </c>
      <c r="C14" s="13">
        <f>SUM(C15:C16)</f>
        <v>4287</v>
      </c>
      <c r="D14" s="13">
        <f>SUM(D15:D16)</f>
        <v>4369</v>
      </c>
      <c r="E14" s="13">
        <f>SUM(E15:E16)</f>
        <v>4416</v>
      </c>
      <c r="F14" s="18">
        <f t="shared" si="0"/>
        <v>47</v>
      </c>
      <c r="G14" s="15">
        <f t="shared" si="1"/>
        <v>0.59280868385346</v>
      </c>
      <c r="H14" s="16">
        <f t="shared" si="2"/>
        <v>0.5909273384183059</v>
      </c>
    </row>
    <row r="15" spans="1:8" ht="15" customHeight="1">
      <c r="A15" s="12" t="s">
        <v>36</v>
      </c>
      <c r="B15" s="17">
        <v>631</v>
      </c>
      <c r="C15" s="18">
        <v>610</v>
      </c>
      <c r="D15" s="18">
        <v>596</v>
      </c>
      <c r="E15" s="19">
        <v>567</v>
      </c>
      <c r="F15" s="21" t="s">
        <v>37</v>
      </c>
      <c r="G15" s="15">
        <f t="shared" si="1"/>
        <v>0.08086838534599729</v>
      </c>
      <c r="H15" s="16">
        <f t="shared" si="2"/>
        <v>0.07587314331593738</v>
      </c>
    </row>
    <row r="16" spans="1:8" ht="15" customHeight="1">
      <c r="A16" s="12" t="s">
        <v>38</v>
      </c>
      <c r="B16" s="17">
        <v>3573</v>
      </c>
      <c r="C16" s="18">
        <v>3677</v>
      </c>
      <c r="D16" s="18">
        <v>3773</v>
      </c>
      <c r="E16" s="19">
        <v>3849</v>
      </c>
      <c r="F16" s="18">
        <f t="shared" si="0"/>
        <v>76</v>
      </c>
      <c r="G16" s="15">
        <f t="shared" si="1"/>
        <v>0.5119402985074627</v>
      </c>
      <c r="H16" s="16">
        <f t="shared" si="2"/>
        <v>0.5150541951023685</v>
      </c>
    </row>
    <row r="17" spans="1:8" ht="15" customHeight="1">
      <c r="A17" s="12"/>
      <c r="B17" s="17"/>
      <c r="C17" s="18"/>
      <c r="D17" s="18"/>
      <c r="E17" s="19"/>
      <c r="F17" s="18"/>
      <c r="G17" s="15"/>
      <c r="H17" s="16">
        <f t="shared" si="2"/>
        <v>0</v>
      </c>
    </row>
    <row r="18" spans="1:8" ht="15" customHeight="1">
      <c r="A18" s="23" t="s">
        <v>39</v>
      </c>
      <c r="B18" s="24">
        <v>2547</v>
      </c>
      <c r="C18" s="25">
        <v>2589</v>
      </c>
      <c r="D18" s="25">
        <v>2656</v>
      </c>
      <c r="E18" s="26">
        <v>2710</v>
      </c>
      <c r="F18" s="18">
        <f t="shared" si="0"/>
        <v>54</v>
      </c>
      <c r="G18" s="27">
        <f t="shared" si="1"/>
        <v>0.3603799185888738</v>
      </c>
      <c r="H18" s="28">
        <f t="shared" si="2"/>
        <v>0.36263883313261075</v>
      </c>
    </row>
    <row r="19" spans="1:8" ht="15" customHeight="1">
      <c r="A19" s="3" t="s">
        <v>40</v>
      </c>
      <c r="B19" s="3"/>
      <c r="C19" s="3"/>
      <c r="D19" s="3"/>
      <c r="E19" s="3"/>
      <c r="F19" s="29"/>
      <c r="G19" s="3"/>
      <c r="H19" s="3"/>
    </row>
    <row r="20" spans="1:8" ht="15" customHeight="1">
      <c r="A20" s="3" t="s">
        <v>41</v>
      </c>
      <c r="B20" s="3"/>
      <c r="C20" s="3"/>
      <c r="D20" s="3"/>
      <c r="E20" s="3"/>
      <c r="F20" s="30"/>
      <c r="G20" s="3"/>
      <c r="H20" s="3"/>
    </row>
    <row r="21" spans="1:8" ht="15" customHeight="1">
      <c r="A21" s="3"/>
      <c r="B21" s="3"/>
      <c r="C21" s="3"/>
      <c r="D21" s="3"/>
      <c r="E21" s="3"/>
      <c r="F21" s="30"/>
      <c r="G21" s="3"/>
      <c r="H21" s="3"/>
    </row>
    <row r="22" ht="13.5">
      <c r="F22" s="31"/>
    </row>
    <row r="23" spans="1:6" ht="21" customHeight="1">
      <c r="A23" s="2" t="s">
        <v>42</v>
      </c>
      <c r="F23" s="31"/>
    </row>
    <row r="24" spans="1:8" ht="15" customHeight="1">
      <c r="A24" s="3"/>
      <c r="B24" s="3"/>
      <c r="C24" s="3"/>
      <c r="D24" s="3"/>
      <c r="E24" s="3"/>
      <c r="F24" s="3"/>
      <c r="G24" s="3" t="s">
        <v>17</v>
      </c>
      <c r="H24" s="3"/>
    </row>
    <row r="25" spans="1:8" ht="15" customHeight="1">
      <c r="A25" s="4" t="s">
        <v>18</v>
      </c>
      <c r="B25" s="281" t="s">
        <v>43</v>
      </c>
      <c r="C25" s="282"/>
      <c r="D25" s="282"/>
      <c r="E25" s="283"/>
      <c r="F25" s="8" t="s">
        <v>20</v>
      </c>
      <c r="G25" s="281" t="s">
        <v>21</v>
      </c>
      <c r="H25" s="283"/>
    </row>
    <row r="26" spans="1:8" ht="15" customHeight="1">
      <c r="A26" s="9"/>
      <c r="B26" s="5" t="s">
        <v>22</v>
      </c>
      <c r="C26" s="10" t="s">
        <v>23</v>
      </c>
      <c r="D26" s="10" t="s">
        <v>24</v>
      </c>
      <c r="E26" s="7" t="s">
        <v>25</v>
      </c>
      <c r="F26" s="11" t="s">
        <v>26</v>
      </c>
      <c r="G26" s="5" t="s">
        <v>24</v>
      </c>
      <c r="H26" s="10" t="s">
        <v>25</v>
      </c>
    </row>
    <row r="27" spans="1:8" ht="15" customHeight="1">
      <c r="A27" s="32" t="s">
        <v>27</v>
      </c>
      <c r="B27" s="33">
        <f>B29+B43</f>
        <v>70306</v>
      </c>
      <c r="C27" s="33">
        <f>C29+C43</f>
        <v>69930</v>
      </c>
      <c r="D27" s="33">
        <f>D29+D43</f>
        <v>70252</v>
      </c>
      <c r="E27" s="33">
        <f>E29+E43</f>
        <v>70238</v>
      </c>
      <c r="F27" s="34" t="s">
        <v>44</v>
      </c>
      <c r="G27" s="35">
        <v>1</v>
      </c>
      <c r="H27" s="36">
        <v>1</v>
      </c>
    </row>
    <row r="28" spans="1:8" ht="15" customHeight="1">
      <c r="A28" s="12"/>
      <c r="B28" s="18"/>
      <c r="C28" s="19"/>
      <c r="D28" s="18"/>
      <c r="E28" s="19"/>
      <c r="F28" s="18"/>
      <c r="G28" s="30"/>
      <c r="H28" s="20"/>
    </row>
    <row r="29" spans="1:8" ht="15" customHeight="1">
      <c r="A29" s="12" t="s">
        <v>28</v>
      </c>
      <c r="B29" s="37">
        <f>B30+B34+B36+B40</f>
        <v>63691</v>
      </c>
      <c r="C29" s="37">
        <f>C30+C34+C36+C40</f>
        <v>63506</v>
      </c>
      <c r="D29" s="37">
        <f>D30+D34+D36+D40</f>
        <v>64007</v>
      </c>
      <c r="E29" s="37">
        <f>E30+E34+E36+E40</f>
        <v>64235</v>
      </c>
      <c r="F29" s="18">
        <f aca="true" t="shared" si="3" ref="F29:F42">E29-D29</f>
        <v>228</v>
      </c>
      <c r="G29" s="38">
        <f>D29/70252</f>
        <v>0.9111057336445938</v>
      </c>
      <c r="H29" s="16">
        <f>E29/70238</f>
        <v>0.9145334434351775</v>
      </c>
    </row>
    <row r="30" spans="1:8" ht="15" customHeight="1">
      <c r="A30" s="12" t="s">
        <v>45</v>
      </c>
      <c r="B30" s="37">
        <f>B31+B32</f>
        <v>12245</v>
      </c>
      <c r="C30" s="37">
        <f>C31+C32</f>
        <v>12214</v>
      </c>
      <c r="D30" s="37">
        <f>D31+D32</f>
        <v>12046</v>
      </c>
      <c r="E30" s="37">
        <f>E31+E32</f>
        <v>12041</v>
      </c>
      <c r="F30" s="21" t="s">
        <v>46</v>
      </c>
      <c r="G30" s="38">
        <f aca="true" t="shared" si="4" ref="G30:G43">D30/70252</f>
        <v>0.17146842794511188</v>
      </c>
      <c r="H30" s="16">
        <f aca="true" t="shared" si="5" ref="H30:H43">E30/70238</f>
        <v>0.1714314188900595</v>
      </c>
    </row>
    <row r="31" spans="1:8" ht="15" customHeight="1">
      <c r="A31" s="12" t="s">
        <v>47</v>
      </c>
      <c r="B31" s="18">
        <v>10515</v>
      </c>
      <c r="C31" s="19">
        <v>10494</v>
      </c>
      <c r="D31" s="18">
        <v>10476</v>
      </c>
      <c r="E31" s="19">
        <v>10471</v>
      </c>
      <c r="F31" s="21" t="s">
        <v>46</v>
      </c>
      <c r="G31" s="38">
        <f t="shared" si="4"/>
        <v>0.1491203097420714</v>
      </c>
      <c r="H31" s="16">
        <f t="shared" si="5"/>
        <v>0.14907884620860504</v>
      </c>
    </row>
    <row r="32" spans="1:8" ht="15" customHeight="1">
      <c r="A32" s="12" t="s">
        <v>48</v>
      </c>
      <c r="B32" s="18">
        <v>1730</v>
      </c>
      <c r="C32" s="19">
        <v>1720</v>
      </c>
      <c r="D32" s="18">
        <v>1570</v>
      </c>
      <c r="E32" s="19">
        <v>1570</v>
      </c>
      <c r="F32" s="18">
        <f t="shared" si="3"/>
        <v>0</v>
      </c>
      <c r="G32" s="38">
        <f t="shared" si="4"/>
        <v>0.022348118203040484</v>
      </c>
      <c r="H32" s="16">
        <f t="shared" si="5"/>
        <v>0.022352572681454484</v>
      </c>
    </row>
    <row r="33" spans="1:8" ht="15" customHeight="1">
      <c r="A33" s="12"/>
      <c r="B33" s="18"/>
      <c r="C33" s="19"/>
      <c r="D33" s="18"/>
      <c r="E33" s="19"/>
      <c r="F33" s="18">
        <f t="shared" si="3"/>
        <v>0</v>
      </c>
      <c r="G33" s="38">
        <f t="shared" si="4"/>
        <v>0</v>
      </c>
      <c r="H33" s="16">
        <f t="shared" si="5"/>
        <v>0</v>
      </c>
    </row>
    <row r="34" spans="1:8" ht="15" customHeight="1">
      <c r="A34" s="12" t="s">
        <v>49</v>
      </c>
      <c r="B34" s="18">
        <v>258</v>
      </c>
      <c r="C34" s="19">
        <v>258</v>
      </c>
      <c r="D34" s="18">
        <v>258</v>
      </c>
      <c r="E34" s="19">
        <v>108</v>
      </c>
      <c r="F34" s="21" t="s">
        <v>50</v>
      </c>
      <c r="G34" s="38">
        <f t="shared" si="4"/>
        <v>0.003672493309799009</v>
      </c>
      <c r="H34" s="16">
        <f t="shared" si="5"/>
        <v>0.0015376292035650218</v>
      </c>
    </row>
    <row r="35" spans="1:8" ht="15" customHeight="1">
      <c r="A35" s="12"/>
      <c r="B35" s="18"/>
      <c r="C35" s="19"/>
      <c r="D35" s="18"/>
      <c r="E35" s="19"/>
      <c r="F35" s="18">
        <f t="shared" si="3"/>
        <v>0</v>
      </c>
      <c r="G35" s="38">
        <f t="shared" si="4"/>
        <v>0</v>
      </c>
      <c r="H35" s="16">
        <f t="shared" si="5"/>
        <v>0</v>
      </c>
    </row>
    <row r="36" spans="1:8" ht="15" customHeight="1">
      <c r="A36" s="12" t="s">
        <v>51</v>
      </c>
      <c r="B36" s="37">
        <f>B37+B38</f>
        <v>1458</v>
      </c>
      <c r="C36" s="37">
        <f>C37+C38</f>
        <v>1215</v>
      </c>
      <c r="D36" s="37">
        <f>D37+D38</f>
        <v>1170</v>
      </c>
      <c r="E36" s="37">
        <f>E37+E38</f>
        <v>1118</v>
      </c>
      <c r="F36" s="21" t="s">
        <v>52</v>
      </c>
      <c r="G36" s="38">
        <f t="shared" si="4"/>
        <v>0.016654330125832718</v>
      </c>
      <c r="H36" s="16">
        <f t="shared" si="5"/>
        <v>0.01591730971838606</v>
      </c>
    </row>
    <row r="37" spans="1:8" ht="15" customHeight="1">
      <c r="A37" s="12" t="s">
        <v>53</v>
      </c>
      <c r="B37" s="18">
        <v>72</v>
      </c>
      <c r="C37" s="19">
        <v>72</v>
      </c>
      <c r="D37" s="18">
        <v>72</v>
      </c>
      <c r="E37" s="19">
        <v>72</v>
      </c>
      <c r="F37" s="18">
        <f t="shared" si="3"/>
        <v>0</v>
      </c>
      <c r="G37" s="38">
        <f t="shared" si="4"/>
        <v>0.001024881853897398</v>
      </c>
      <c r="H37" s="16">
        <f t="shared" si="5"/>
        <v>0.0010250861357100145</v>
      </c>
    </row>
    <row r="38" spans="1:8" ht="15" customHeight="1">
      <c r="A38" s="12" t="s">
        <v>48</v>
      </c>
      <c r="B38" s="18">
        <v>1386</v>
      </c>
      <c r="C38" s="19">
        <v>1143</v>
      </c>
      <c r="D38" s="18">
        <v>1098</v>
      </c>
      <c r="E38" s="19">
        <v>1046</v>
      </c>
      <c r="F38" s="21" t="s">
        <v>52</v>
      </c>
      <c r="G38" s="38">
        <f t="shared" si="4"/>
        <v>0.01562944827193532</v>
      </c>
      <c r="H38" s="16">
        <f t="shared" si="5"/>
        <v>0.014892223582676044</v>
      </c>
    </row>
    <row r="39" spans="1:8" ht="15" customHeight="1">
      <c r="A39" s="12"/>
      <c r="B39" s="18"/>
      <c r="C39" s="19"/>
      <c r="D39" s="18"/>
      <c r="E39" s="19"/>
      <c r="F39" s="18">
        <f t="shared" si="3"/>
        <v>0</v>
      </c>
      <c r="G39" s="38">
        <f t="shared" si="4"/>
        <v>0</v>
      </c>
      <c r="H39" s="16">
        <f t="shared" si="5"/>
        <v>0</v>
      </c>
    </row>
    <row r="40" spans="1:8" ht="15" customHeight="1">
      <c r="A40" s="12" t="s">
        <v>54</v>
      </c>
      <c r="B40" s="18">
        <v>49730</v>
      </c>
      <c r="C40" s="19">
        <v>49819</v>
      </c>
      <c r="D40" s="18">
        <v>50533</v>
      </c>
      <c r="E40" s="19">
        <v>50968</v>
      </c>
      <c r="F40" s="18">
        <f t="shared" si="3"/>
        <v>435</v>
      </c>
      <c r="G40" s="38">
        <f t="shared" si="4"/>
        <v>0.7193104822638502</v>
      </c>
      <c r="H40" s="16">
        <f t="shared" si="5"/>
        <v>0.7256470856231669</v>
      </c>
    </row>
    <row r="41" spans="1:8" ht="15" customHeight="1">
      <c r="A41" s="12" t="s">
        <v>55</v>
      </c>
      <c r="B41" s="18">
        <v>1149</v>
      </c>
      <c r="C41" s="19">
        <v>1674</v>
      </c>
      <c r="D41" s="18">
        <v>3710</v>
      </c>
      <c r="E41" s="19">
        <v>6730</v>
      </c>
      <c r="F41" s="18">
        <f t="shared" si="3"/>
        <v>3020</v>
      </c>
      <c r="G41" s="38">
        <f t="shared" si="4"/>
        <v>0.05280988441610203</v>
      </c>
      <c r="H41" s="16">
        <f t="shared" si="5"/>
        <v>0.09581707907400552</v>
      </c>
    </row>
    <row r="42" spans="1:8" ht="15" customHeight="1">
      <c r="A42" s="12"/>
      <c r="B42" s="18"/>
      <c r="C42" s="19"/>
      <c r="D42" s="18"/>
      <c r="E42" s="19"/>
      <c r="F42" s="18">
        <f t="shared" si="3"/>
        <v>0</v>
      </c>
      <c r="G42" s="38">
        <f t="shared" si="4"/>
        <v>0</v>
      </c>
      <c r="H42" s="16">
        <f t="shared" si="5"/>
        <v>0</v>
      </c>
    </row>
    <row r="43" spans="1:8" ht="15" customHeight="1">
      <c r="A43" s="23" t="s">
        <v>35</v>
      </c>
      <c r="B43" s="25">
        <v>6615</v>
      </c>
      <c r="C43" s="26">
        <v>6424</v>
      </c>
      <c r="D43" s="25">
        <v>6245</v>
      </c>
      <c r="E43" s="26">
        <v>6003</v>
      </c>
      <c r="F43" s="39" t="s">
        <v>56</v>
      </c>
      <c r="G43" s="27">
        <f t="shared" si="4"/>
        <v>0.08889426635540625</v>
      </c>
      <c r="H43" s="28">
        <f t="shared" si="5"/>
        <v>0.08546655656482247</v>
      </c>
    </row>
    <row r="44" spans="1:8" ht="15" customHeight="1">
      <c r="A44" s="3" t="s">
        <v>57</v>
      </c>
      <c r="B44" s="3"/>
      <c r="C44" s="3"/>
      <c r="D44" s="3"/>
      <c r="E44" s="3"/>
      <c r="F44" s="3"/>
      <c r="G44" s="3"/>
      <c r="H44" s="3"/>
    </row>
    <row r="45" spans="1:8" ht="15" customHeight="1">
      <c r="A45" s="3" t="s">
        <v>58</v>
      </c>
      <c r="B45" s="3"/>
      <c r="C45" s="3"/>
      <c r="D45" s="3"/>
      <c r="E45" s="3"/>
      <c r="F45" s="3"/>
      <c r="G45" s="3"/>
      <c r="H45" s="3"/>
    </row>
    <row r="46" spans="1:8" ht="15" customHeight="1">
      <c r="A46" s="3"/>
      <c r="B46" s="3"/>
      <c r="C46" s="3"/>
      <c r="D46" s="3"/>
      <c r="E46" s="3"/>
      <c r="F46" s="3"/>
      <c r="G46" s="3"/>
      <c r="H46" s="3"/>
    </row>
    <row r="47" spans="1:8" ht="14.25">
      <c r="A47" s="3"/>
      <c r="B47" s="3"/>
      <c r="C47" s="3"/>
      <c r="D47" s="3"/>
      <c r="E47" s="3"/>
      <c r="F47" s="3"/>
      <c r="G47" s="3"/>
      <c r="H47" s="3"/>
    </row>
    <row r="48" ht="21" customHeight="1">
      <c r="A48" s="2" t="s">
        <v>59</v>
      </c>
    </row>
    <row r="50" spans="1:5" ht="15" customHeight="1">
      <c r="A50" s="3"/>
      <c r="B50" s="3"/>
      <c r="C50" s="3"/>
      <c r="D50" s="3" t="s">
        <v>60</v>
      </c>
      <c r="E50" s="3"/>
    </row>
    <row r="51" spans="1:5" ht="15" customHeight="1">
      <c r="A51" s="10" t="s">
        <v>18</v>
      </c>
      <c r="B51" s="10" t="s">
        <v>22</v>
      </c>
      <c r="C51" s="6" t="s">
        <v>23</v>
      </c>
      <c r="D51" s="10" t="s">
        <v>24</v>
      </c>
      <c r="E51" s="7" t="s">
        <v>25</v>
      </c>
    </row>
    <row r="52" spans="1:5" ht="15" customHeight="1">
      <c r="A52" s="12" t="s">
        <v>28</v>
      </c>
      <c r="B52" s="40">
        <v>182.5</v>
      </c>
      <c r="C52" s="41">
        <v>182.5</v>
      </c>
      <c r="D52" s="40">
        <v>185.9</v>
      </c>
      <c r="E52" s="42">
        <v>185.1</v>
      </c>
    </row>
    <row r="53" spans="1:5" ht="15" customHeight="1">
      <c r="A53" s="12" t="s">
        <v>29</v>
      </c>
      <c r="B53" s="40">
        <v>339.2</v>
      </c>
      <c r="C53" s="41">
        <v>338.5</v>
      </c>
      <c r="D53" s="40">
        <v>337.9</v>
      </c>
      <c r="E53" s="42">
        <v>337.8</v>
      </c>
    </row>
    <row r="54" spans="1:5" ht="15" customHeight="1">
      <c r="A54" s="12" t="s">
        <v>32</v>
      </c>
      <c r="B54" s="40">
        <v>72</v>
      </c>
      <c r="C54" s="41">
        <v>72</v>
      </c>
      <c r="D54" s="40">
        <v>72</v>
      </c>
      <c r="E54" s="42">
        <v>72</v>
      </c>
    </row>
    <row r="55" spans="1:5" ht="15" customHeight="1">
      <c r="A55" s="12" t="s">
        <v>33</v>
      </c>
      <c r="B55" s="40">
        <v>167.9</v>
      </c>
      <c r="C55" s="41">
        <v>167.9</v>
      </c>
      <c r="D55" s="40">
        <v>171.2</v>
      </c>
      <c r="E55" s="42">
        <v>170.5</v>
      </c>
    </row>
    <row r="56" spans="1:5" ht="15" customHeight="1">
      <c r="A56" s="12"/>
      <c r="B56" s="40"/>
      <c r="C56" s="41"/>
      <c r="D56" s="40"/>
      <c r="E56" s="42"/>
    </row>
    <row r="57" spans="1:5" ht="15" customHeight="1">
      <c r="A57" s="23" t="s">
        <v>61</v>
      </c>
      <c r="B57" s="43">
        <v>10.5</v>
      </c>
      <c r="C57" s="44">
        <v>10.5</v>
      </c>
      <c r="D57" s="43">
        <v>10.5</v>
      </c>
      <c r="E57" s="45">
        <v>10.6</v>
      </c>
    </row>
  </sheetData>
  <mergeCells count="4">
    <mergeCell ref="B3:E3"/>
    <mergeCell ref="G3:H3"/>
    <mergeCell ref="B25:E25"/>
    <mergeCell ref="G25:H25"/>
  </mergeCells>
  <printOptions/>
  <pageMargins left="1.04" right="0.34" top="0.76" bottom="0.27" header="0.512" footer="0.51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workbookViewId="0" topLeftCell="A1">
      <selection activeCell="A3" sqref="A3"/>
    </sheetView>
  </sheetViews>
  <sheetFormatPr defaultColWidth="9.00390625" defaultRowHeight="13.5"/>
  <cols>
    <col min="1" max="1" width="12.625" style="0" customWidth="1"/>
    <col min="2" max="21" width="7.00390625" style="0" customWidth="1"/>
  </cols>
  <sheetData>
    <row r="1" ht="30" customHeight="1">
      <c r="A1" s="2" t="s">
        <v>62</v>
      </c>
    </row>
    <row r="2" ht="30" customHeight="1"/>
    <row r="3" spans="1:17" ht="30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 t="s">
        <v>17</v>
      </c>
      <c r="P3" s="3"/>
      <c r="Q3" s="3"/>
    </row>
    <row r="4" spans="1:17" ht="30" customHeight="1">
      <c r="A4" s="32"/>
      <c r="B4" s="281" t="s">
        <v>22</v>
      </c>
      <c r="C4" s="282"/>
      <c r="D4" s="282"/>
      <c r="E4" s="283"/>
      <c r="F4" s="281" t="s">
        <v>23</v>
      </c>
      <c r="G4" s="282"/>
      <c r="H4" s="282"/>
      <c r="I4" s="283"/>
      <c r="J4" s="281" t="s">
        <v>24</v>
      </c>
      <c r="K4" s="282"/>
      <c r="L4" s="282"/>
      <c r="M4" s="283"/>
      <c r="N4" s="281" t="s">
        <v>25</v>
      </c>
      <c r="O4" s="282"/>
      <c r="P4" s="282"/>
      <c r="Q4" s="283"/>
    </row>
    <row r="5" spans="1:17" ht="30" customHeight="1">
      <c r="A5" s="46" t="s">
        <v>63</v>
      </c>
      <c r="B5" s="46"/>
      <c r="C5" s="47"/>
      <c r="D5" s="47" t="s">
        <v>64</v>
      </c>
      <c r="E5" s="48" t="s">
        <v>65</v>
      </c>
      <c r="F5" s="49"/>
      <c r="G5" s="47"/>
      <c r="H5" s="49" t="s">
        <v>64</v>
      </c>
      <c r="I5" s="47" t="s">
        <v>65</v>
      </c>
      <c r="J5" s="46"/>
      <c r="K5" s="47"/>
      <c r="L5" s="49" t="s">
        <v>64</v>
      </c>
      <c r="M5" s="47" t="s">
        <v>65</v>
      </c>
      <c r="N5" s="49"/>
      <c r="O5" s="47"/>
      <c r="P5" s="49" t="s">
        <v>64</v>
      </c>
      <c r="Q5" s="47" t="s">
        <v>65</v>
      </c>
    </row>
    <row r="6" spans="1:17" ht="30" customHeight="1">
      <c r="A6" s="23"/>
      <c r="B6" s="50" t="s">
        <v>27</v>
      </c>
      <c r="C6" s="11" t="s">
        <v>28</v>
      </c>
      <c r="D6" s="51" t="s">
        <v>66</v>
      </c>
      <c r="E6" s="52" t="s">
        <v>66</v>
      </c>
      <c r="F6" s="53" t="s">
        <v>27</v>
      </c>
      <c r="G6" s="11" t="s">
        <v>28</v>
      </c>
      <c r="H6" s="54" t="s">
        <v>66</v>
      </c>
      <c r="I6" s="51" t="s">
        <v>66</v>
      </c>
      <c r="J6" s="50" t="s">
        <v>27</v>
      </c>
      <c r="K6" s="11" t="s">
        <v>28</v>
      </c>
      <c r="L6" s="54" t="s">
        <v>66</v>
      </c>
      <c r="M6" s="51" t="s">
        <v>66</v>
      </c>
      <c r="N6" s="53" t="s">
        <v>27</v>
      </c>
      <c r="O6" s="11" t="s">
        <v>28</v>
      </c>
      <c r="P6" s="54" t="s">
        <v>66</v>
      </c>
      <c r="Q6" s="51" t="s">
        <v>66</v>
      </c>
    </row>
    <row r="7" spans="1:17" ht="30" customHeight="1">
      <c r="A7" s="12" t="s">
        <v>27</v>
      </c>
      <c r="B7" s="55">
        <f>SUM(C7:E7)</f>
        <v>7100</v>
      </c>
      <c r="C7" s="56">
        <f>SUM(C9:C18)</f>
        <v>349</v>
      </c>
      <c r="D7" s="56">
        <f aca="true" t="shared" si="0" ref="D7:Q7">SUM(D9:D18)</f>
        <v>4204</v>
      </c>
      <c r="E7" s="56">
        <f t="shared" si="0"/>
        <v>2547</v>
      </c>
      <c r="F7" s="56">
        <f t="shared" si="0"/>
        <v>7223</v>
      </c>
      <c r="G7" s="56">
        <f t="shared" si="0"/>
        <v>347</v>
      </c>
      <c r="H7" s="56">
        <f t="shared" si="0"/>
        <v>4287</v>
      </c>
      <c r="I7" s="56">
        <f t="shared" si="0"/>
        <v>2589</v>
      </c>
      <c r="J7" s="56">
        <f t="shared" si="0"/>
        <v>7370</v>
      </c>
      <c r="K7" s="56">
        <f t="shared" si="0"/>
        <v>345</v>
      </c>
      <c r="L7" s="56">
        <f t="shared" si="0"/>
        <v>4369</v>
      </c>
      <c r="M7" s="56">
        <f t="shared" si="0"/>
        <v>2656</v>
      </c>
      <c r="N7" s="56">
        <f t="shared" si="0"/>
        <v>7473</v>
      </c>
      <c r="O7" s="56">
        <f t="shared" si="0"/>
        <v>347</v>
      </c>
      <c r="P7" s="56">
        <f t="shared" si="0"/>
        <v>4416</v>
      </c>
      <c r="Q7" s="56">
        <f t="shared" si="0"/>
        <v>2710</v>
      </c>
    </row>
    <row r="8" spans="1:17" ht="30" customHeight="1">
      <c r="A8" s="12"/>
      <c r="B8" s="57"/>
      <c r="C8" s="58"/>
      <c r="D8" s="58"/>
      <c r="E8" s="59"/>
      <c r="F8" s="60"/>
      <c r="G8" s="58"/>
      <c r="H8" s="60"/>
      <c r="I8" s="58"/>
      <c r="J8" s="57"/>
      <c r="K8" s="58"/>
      <c r="L8" s="60"/>
      <c r="M8" s="58"/>
      <c r="N8" s="60"/>
      <c r="O8" s="58"/>
      <c r="P8" s="60"/>
      <c r="Q8" s="58"/>
    </row>
    <row r="9" spans="1:17" ht="30" customHeight="1">
      <c r="A9" s="12" t="s">
        <v>67</v>
      </c>
      <c r="B9" s="55">
        <f>SUM(C9:E9)</f>
        <v>2262</v>
      </c>
      <c r="C9" s="58">
        <v>108</v>
      </c>
      <c r="D9" s="58">
        <v>1359</v>
      </c>
      <c r="E9" s="59">
        <v>795</v>
      </c>
      <c r="F9" s="61">
        <f>SUM(G9:I9)</f>
        <v>2306</v>
      </c>
      <c r="G9" s="58">
        <v>109</v>
      </c>
      <c r="H9" s="60">
        <v>1386</v>
      </c>
      <c r="I9" s="58">
        <v>811</v>
      </c>
      <c r="J9" s="55">
        <f>SUM(K9:M9)</f>
        <v>2350</v>
      </c>
      <c r="K9" s="58">
        <v>107</v>
      </c>
      <c r="L9" s="60">
        <v>1419</v>
      </c>
      <c r="M9" s="58">
        <v>824</v>
      </c>
      <c r="N9" s="61">
        <f>SUM(O9:Q9)</f>
        <v>2375</v>
      </c>
      <c r="O9" s="58">
        <v>107</v>
      </c>
      <c r="P9" s="60">
        <v>1424</v>
      </c>
      <c r="Q9" s="58">
        <v>844</v>
      </c>
    </row>
    <row r="10" spans="1:17" ht="30" customHeight="1">
      <c r="A10" s="12" t="s">
        <v>68</v>
      </c>
      <c r="B10" s="55">
        <f aca="true" t="shared" si="1" ref="B10:B18">SUM(C10:E10)</f>
        <v>2218</v>
      </c>
      <c r="C10" s="58">
        <v>84</v>
      </c>
      <c r="D10" s="58">
        <v>1358</v>
      </c>
      <c r="E10" s="59">
        <v>776</v>
      </c>
      <c r="F10" s="61">
        <f aca="true" t="shared" si="2" ref="F10:F18">SUM(G10:I10)</f>
        <v>2260</v>
      </c>
      <c r="G10" s="58">
        <v>83</v>
      </c>
      <c r="H10" s="60">
        <v>1382</v>
      </c>
      <c r="I10" s="58">
        <v>795</v>
      </c>
      <c r="J10" s="55">
        <f aca="true" t="shared" si="3" ref="J10:J18">SUM(K10:M10)</f>
        <v>2298</v>
      </c>
      <c r="K10" s="58">
        <v>82</v>
      </c>
      <c r="L10" s="60">
        <v>1397</v>
      </c>
      <c r="M10" s="58">
        <v>819</v>
      </c>
      <c r="N10" s="61">
        <f aca="true" t="shared" si="4" ref="N10:N18">SUM(O10:Q10)</f>
        <v>2336</v>
      </c>
      <c r="O10" s="58">
        <v>84</v>
      </c>
      <c r="P10" s="60">
        <v>1416</v>
      </c>
      <c r="Q10" s="58">
        <v>836</v>
      </c>
    </row>
    <row r="11" spans="1:17" ht="30" customHeight="1">
      <c r="A11" s="12" t="s">
        <v>69</v>
      </c>
      <c r="B11" s="55">
        <f t="shared" si="1"/>
        <v>739</v>
      </c>
      <c r="C11" s="58">
        <v>39</v>
      </c>
      <c r="D11" s="58">
        <v>409</v>
      </c>
      <c r="E11" s="59">
        <v>291</v>
      </c>
      <c r="F11" s="61">
        <f t="shared" si="2"/>
        <v>757</v>
      </c>
      <c r="G11" s="58">
        <v>39</v>
      </c>
      <c r="H11" s="60">
        <v>421</v>
      </c>
      <c r="I11" s="58">
        <v>297</v>
      </c>
      <c r="J11" s="55">
        <f t="shared" si="3"/>
        <v>784</v>
      </c>
      <c r="K11" s="58">
        <v>40</v>
      </c>
      <c r="L11" s="60">
        <v>436</v>
      </c>
      <c r="M11" s="58">
        <v>308</v>
      </c>
      <c r="N11" s="61">
        <f t="shared" si="4"/>
        <v>808</v>
      </c>
      <c r="O11" s="58">
        <v>39</v>
      </c>
      <c r="P11" s="60">
        <v>456</v>
      </c>
      <c r="Q11" s="58">
        <v>313</v>
      </c>
    </row>
    <row r="12" spans="1:17" ht="30" customHeight="1">
      <c r="A12" s="12" t="s">
        <v>70</v>
      </c>
      <c r="B12" s="55">
        <f t="shared" si="1"/>
        <v>319</v>
      </c>
      <c r="C12" s="58">
        <v>18</v>
      </c>
      <c r="D12" s="58">
        <v>189</v>
      </c>
      <c r="E12" s="59">
        <v>112</v>
      </c>
      <c r="F12" s="61">
        <f t="shared" si="2"/>
        <v>325</v>
      </c>
      <c r="G12" s="58">
        <v>18</v>
      </c>
      <c r="H12" s="60">
        <v>197</v>
      </c>
      <c r="I12" s="58">
        <v>110</v>
      </c>
      <c r="J12" s="55">
        <f t="shared" si="3"/>
        <v>344</v>
      </c>
      <c r="K12" s="58">
        <v>19</v>
      </c>
      <c r="L12" s="60">
        <v>203</v>
      </c>
      <c r="M12" s="58">
        <v>122</v>
      </c>
      <c r="N12" s="61">
        <f t="shared" si="4"/>
        <v>354</v>
      </c>
      <c r="O12" s="58">
        <v>20</v>
      </c>
      <c r="P12" s="60">
        <v>207</v>
      </c>
      <c r="Q12" s="58">
        <v>127</v>
      </c>
    </row>
    <row r="13" spans="1:17" ht="30" customHeight="1">
      <c r="A13" s="12" t="s">
        <v>71</v>
      </c>
      <c r="B13" s="55">
        <f t="shared" si="1"/>
        <v>876</v>
      </c>
      <c r="C13" s="58">
        <v>62</v>
      </c>
      <c r="D13" s="58">
        <v>485</v>
      </c>
      <c r="E13" s="59">
        <v>329</v>
      </c>
      <c r="F13" s="61">
        <f t="shared" si="2"/>
        <v>887</v>
      </c>
      <c r="G13" s="58">
        <v>61</v>
      </c>
      <c r="H13" s="60">
        <v>493</v>
      </c>
      <c r="I13" s="58">
        <v>333</v>
      </c>
      <c r="J13" s="55">
        <f t="shared" si="3"/>
        <v>898</v>
      </c>
      <c r="K13" s="58">
        <v>58</v>
      </c>
      <c r="L13" s="60">
        <v>499</v>
      </c>
      <c r="M13" s="58">
        <v>341</v>
      </c>
      <c r="N13" s="61">
        <f t="shared" si="4"/>
        <v>898</v>
      </c>
      <c r="O13" s="58">
        <v>57</v>
      </c>
      <c r="P13" s="60">
        <v>496</v>
      </c>
      <c r="Q13" s="58">
        <v>345</v>
      </c>
    </row>
    <row r="14" spans="1:17" ht="30" customHeight="1">
      <c r="A14" s="12" t="s">
        <v>72</v>
      </c>
      <c r="B14" s="55">
        <f t="shared" si="1"/>
        <v>127</v>
      </c>
      <c r="C14" s="58">
        <v>8</v>
      </c>
      <c r="D14" s="58">
        <v>78</v>
      </c>
      <c r="E14" s="59">
        <v>41</v>
      </c>
      <c r="F14" s="61">
        <f t="shared" si="2"/>
        <v>128</v>
      </c>
      <c r="G14" s="58">
        <v>8</v>
      </c>
      <c r="H14" s="60">
        <v>79</v>
      </c>
      <c r="I14" s="58">
        <v>41</v>
      </c>
      <c r="J14" s="55">
        <f t="shared" si="3"/>
        <v>127</v>
      </c>
      <c r="K14" s="58">
        <v>8</v>
      </c>
      <c r="L14" s="60">
        <v>79</v>
      </c>
      <c r="M14" s="58">
        <v>40</v>
      </c>
      <c r="N14" s="61">
        <f t="shared" si="4"/>
        <v>129</v>
      </c>
      <c r="O14" s="58">
        <v>8</v>
      </c>
      <c r="P14" s="60">
        <v>80</v>
      </c>
      <c r="Q14" s="58">
        <v>41</v>
      </c>
    </row>
    <row r="15" spans="1:17" ht="30" customHeight="1">
      <c r="A15" s="12" t="s">
        <v>73</v>
      </c>
      <c r="B15" s="55">
        <f t="shared" si="1"/>
        <v>108</v>
      </c>
      <c r="C15" s="58">
        <v>5</v>
      </c>
      <c r="D15" s="58">
        <v>61</v>
      </c>
      <c r="E15" s="59">
        <v>42</v>
      </c>
      <c r="F15" s="61">
        <f t="shared" si="2"/>
        <v>107</v>
      </c>
      <c r="G15" s="58">
        <v>5</v>
      </c>
      <c r="H15" s="60">
        <v>61</v>
      </c>
      <c r="I15" s="58">
        <v>41</v>
      </c>
      <c r="J15" s="55">
        <f t="shared" si="3"/>
        <v>111</v>
      </c>
      <c r="K15" s="58">
        <v>5</v>
      </c>
      <c r="L15" s="60">
        <v>65</v>
      </c>
      <c r="M15" s="58">
        <v>41</v>
      </c>
      <c r="N15" s="61">
        <f t="shared" si="4"/>
        <v>111</v>
      </c>
      <c r="O15" s="58">
        <v>5</v>
      </c>
      <c r="P15" s="60">
        <v>65</v>
      </c>
      <c r="Q15" s="58">
        <v>41</v>
      </c>
    </row>
    <row r="16" spans="1:17" ht="30" customHeight="1">
      <c r="A16" s="12" t="s">
        <v>74</v>
      </c>
      <c r="B16" s="55">
        <f t="shared" si="1"/>
        <v>109</v>
      </c>
      <c r="C16" s="58">
        <v>9</v>
      </c>
      <c r="D16" s="58">
        <v>68</v>
      </c>
      <c r="E16" s="59">
        <v>32</v>
      </c>
      <c r="F16" s="61">
        <f t="shared" si="2"/>
        <v>111</v>
      </c>
      <c r="G16" s="58">
        <v>9</v>
      </c>
      <c r="H16" s="60">
        <v>69</v>
      </c>
      <c r="I16" s="58">
        <v>33</v>
      </c>
      <c r="J16" s="55">
        <f t="shared" si="3"/>
        <v>111</v>
      </c>
      <c r="K16" s="58">
        <v>9</v>
      </c>
      <c r="L16" s="60">
        <v>69</v>
      </c>
      <c r="M16" s="58">
        <v>33</v>
      </c>
      <c r="N16" s="61">
        <f t="shared" si="4"/>
        <v>112</v>
      </c>
      <c r="O16" s="58">
        <v>9</v>
      </c>
      <c r="P16" s="60">
        <v>68</v>
      </c>
      <c r="Q16" s="58">
        <v>35</v>
      </c>
    </row>
    <row r="17" spans="1:17" ht="30" customHeight="1">
      <c r="A17" s="12" t="s">
        <v>75</v>
      </c>
      <c r="B17" s="55">
        <f t="shared" si="1"/>
        <v>131</v>
      </c>
      <c r="C17" s="58">
        <v>7</v>
      </c>
      <c r="D17" s="58">
        <v>77</v>
      </c>
      <c r="E17" s="59">
        <v>47</v>
      </c>
      <c r="F17" s="61">
        <f t="shared" si="2"/>
        <v>128</v>
      </c>
      <c r="G17" s="58">
        <v>6</v>
      </c>
      <c r="H17" s="60">
        <v>76</v>
      </c>
      <c r="I17" s="58">
        <v>46</v>
      </c>
      <c r="J17" s="55">
        <f t="shared" si="3"/>
        <v>133</v>
      </c>
      <c r="K17" s="58">
        <v>7</v>
      </c>
      <c r="L17" s="60">
        <v>80</v>
      </c>
      <c r="M17" s="58">
        <v>46</v>
      </c>
      <c r="N17" s="61">
        <f t="shared" si="4"/>
        <v>134</v>
      </c>
      <c r="O17" s="58">
        <v>7</v>
      </c>
      <c r="P17" s="60">
        <v>80</v>
      </c>
      <c r="Q17" s="58">
        <v>47</v>
      </c>
    </row>
    <row r="18" spans="1:17" ht="30" customHeight="1">
      <c r="A18" s="23" t="s">
        <v>76</v>
      </c>
      <c r="B18" s="62">
        <f t="shared" si="1"/>
        <v>211</v>
      </c>
      <c r="C18" s="63">
        <v>9</v>
      </c>
      <c r="D18" s="63">
        <v>120</v>
      </c>
      <c r="E18" s="64">
        <v>82</v>
      </c>
      <c r="F18" s="62">
        <f t="shared" si="2"/>
        <v>214</v>
      </c>
      <c r="G18" s="63">
        <v>9</v>
      </c>
      <c r="H18" s="65">
        <v>123</v>
      </c>
      <c r="I18" s="63">
        <v>82</v>
      </c>
      <c r="J18" s="62">
        <f t="shared" si="3"/>
        <v>214</v>
      </c>
      <c r="K18" s="63">
        <v>10</v>
      </c>
      <c r="L18" s="65">
        <v>122</v>
      </c>
      <c r="M18" s="63">
        <v>82</v>
      </c>
      <c r="N18" s="62">
        <f t="shared" si="4"/>
        <v>216</v>
      </c>
      <c r="O18" s="63">
        <v>11</v>
      </c>
      <c r="P18" s="65">
        <v>124</v>
      </c>
      <c r="Q18" s="63">
        <v>81</v>
      </c>
    </row>
    <row r="27" ht="30" customHeight="1">
      <c r="A27" s="2" t="s">
        <v>77</v>
      </c>
    </row>
    <row r="28" ht="30" customHeight="1"/>
    <row r="29" spans="1:21" ht="30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 t="s">
        <v>17</v>
      </c>
      <c r="T29" s="3"/>
      <c r="U29" s="3"/>
    </row>
    <row r="30" spans="1:21" ht="30" customHeight="1">
      <c r="A30" s="4" t="s">
        <v>63</v>
      </c>
      <c r="B30" s="281" t="s">
        <v>22</v>
      </c>
      <c r="C30" s="282"/>
      <c r="D30" s="282"/>
      <c r="E30" s="282"/>
      <c r="F30" s="283"/>
      <c r="G30" s="281" t="s">
        <v>23</v>
      </c>
      <c r="H30" s="282"/>
      <c r="I30" s="282"/>
      <c r="J30" s="282"/>
      <c r="K30" s="283"/>
      <c r="L30" s="281" t="s">
        <v>24</v>
      </c>
      <c r="M30" s="282"/>
      <c r="N30" s="282"/>
      <c r="O30" s="282"/>
      <c r="P30" s="283"/>
      <c r="Q30" s="281" t="s">
        <v>25</v>
      </c>
      <c r="R30" s="282"/>
      <c r="S30" s="282"/>
      <c r="T30" s="282"/>
      <c r="U30" s="283"/>
    </row>
    <row r="31" spans="1:21" ht="30" customHeight="1">
      <c r="A31" s="23"/>
      <c r="B31" s="5" t="s">
        <v>27</v>
      </c>
      <c r="C31" s="10" t="s">
        <v>78</v>
      </c>
      <c r="D31" s="66" t="s">
        <v>79</v>
      </c>
      <c r="E31" s="10" t="s">
        <v>80</v>
      </c>
      <c r="F31" s="7" t="s">
        <v>64</v>
      </c>
      <c r="G31" s="5" t="s">
        <v>27</v>
      </c>
      <c r="H31" s="10" t="s">
        <v>78</v>
      </c>
      <c r="I31" s="66" t="s">
        <v>79</v>
      </c>
      <c r="J31" s="10" t="s">
        <v>80</v>
      </c>
      <c r="K31" s="6" t="s">
        <v>64</v>
      </c>
      <c r="L31" s="5" t="s">
        <v>27</v>
      </c>
      <c r="M31" s="10" t="s">
        <v>78</v>
      </c>
      <c r="N31" s="66" t="s">
        <v>79</v>
      </c>
      <c r="O31" s="10" t="s">
        <v>80</v>
      </c>
      <c r="P31" s="7" t="s">
        <v>64</v>
      </c>
      <c r="Q31" s="6" t="s">
        <v>27</v>
      </c>
      <c r="R31" s="10" t="s">
        <v>78</v>
      </c>
      <c r="S31" s="66" t="s">
        <v>79</v>
      </c>
      <c r="T31" s="10" t="s">
        <v>80</v>
      </c>
      <c r="U31" s="7" t="s">
        <v>64</v>
      </c>
    </row>
    <row r="32" spans="1:21" ht="30" customHeight="1">
      <c r="A32" s="12" t="s">
        <v>27</v>
      </c>
      <c r="B32" s="55">
        <f>SUM(C32:F32)</f>
        <v>63691</v>
      </c>
      <c r="C32" s="56">
        <f>SUM(C34:C43)</f>
        <v>12245</v>
      </c>
      <c r="D32" s="56">
        <f aca="true" t="shared" si="5" ref="D32:U32">SUM(D34:D43)</f>
        <v>258</v>
      </c>
      <c r="E32" s="56">
        <f t="shared" si="5"/>
        <v>1458</v>
      </c>
      <c r="F32" s="56">
        <f t="shared" si="5"/>
        <v>49730</v>
      </c>
      <c r="G32" s="56">
        <f t="shared" si="5"/>
        <v>63506</v>
      </c>
      <c r="H32" s="56">
        <f t="shared" si="5"/>
        <v>12214</v>
      </c>
      <c r="I32" s="56">
        <f t="shared" si="5"/>
        <v>258</v>
      </c>
      <c r="J32" s="56">
        <f t="shared" si="5"/>
        <v>1215</v>
      </c>
      <c r="K32" s="56">
        <f t="shared" si="5"/>
        <v>49819</v>
      </c>
      <c r="L32" s="56">
        <f t="shared" si="5"/>
        <v>64007</v>
      </c>
      <c r="M32" s="56">
        <f t="shared" si="5"/>
        <v>12046</v>
      </c>
      <c r="N32" s="56">
        <f t="shared" si="5"/>
        <v>258</v>
      </c>
      <c r="O32" s="56">
        <f t="shared" si="5"/>
        <v>1170</v>
      </c>
      <c r="P32" s="56">
        <f t="shared" si="5"/>
        <v>50533</v>
      </c>
      <c r="Q32" s="56">
        <f t="shared" si="5"/>
        <v>64235</v>
      </c>
      <c r="R32" s="56">
        <f t="shared" si="5"/>
        <v>12041</v>
      </c>
      <c r="S32" s="56">
        <f t="shared" si="5"/>
        <v>108</v>
      </c>
      <c r="T32" s="56">
        <f t="shared" si="5"/>
        <v>1118</v>
      </c>
      <c r="U32" s="56">
        <f t="shared" si="5"/>
        <v>50968</v>
      </c>
    </row>
    <row r="33" spans="1:21" ht="30" customHeight="1">
      <c r="A33" s="12"/>
      <c r="B33" s="57"/>
      <c r="C33" s="58"/>
      <c r="D33" s="60"/>
      <c r="E33" s="58"/>
      <c r="F33" s="59"/>
      <c r="G33" s="60"/>
      <c r="H33" s="58"/>
      <c r="I33" s="60"/>
      <c r="J33" s="58"/>
      <c r="K33" s="60"/>
      <c r="L33" s="57"/>
      <c r="M33" s="58"/>
      <c r="N33" s="60"/>
      <c r="O33" s="58"/>
      <c r="P33" s="59"/>
      <c r="Q33" s="60"/>
      <c r="R33" s="58"/>
      <c r="S33" s="60"/>
      <c r="T33" s="58"/>
      <c r="U33" s="59"/>
    </row>
    <row r="34" spans="1:21" ht="30" customHeight="1">
      <c r="A34" s="12" t="s">
        <v>67</v>
      </c>
      <c r="B34" s="55">
        <f>SUM(C34:F34)</f>
        <v>19856</v>
      </c>
      <c r="C34" s="58">
        <v>3878</v>
      </c>
      <c r="D34" s="60">
        <v>38</v>
      </c>
      <c r="E34" s="58">
        <v>444</v>
      </c>
      <c r="F34" s="59">
        <v>15496</v>
      </c>
      <c r="G34" s="61">
        <f>SUM(H34:K34)</f>
        <v>19728</v>
      </c>
      <c r="H34" s="58">
        <v>3858</v>
      </c>
      <c r="I34" s="60">
        <v>38</v>
      </c>
      <c r="J34" s="58">
        <v>243</v>
      </c>
      <c r="K34" s="60">
        <v>15589</v>
      </c>
      <c r="L34" s="55">
        <f>SUM(M34:P34)</f>
        <v>19602</v>
      </c>
      <c r="M34" s="58">
        <v>3840</v>
      </c>
      <c r="N34" s="60">
        <v>38</v>
      </c>
      <c r="O34" s="58">
        <v>231</v>
      </c>
      <c r="P34" s="59">
        <v>15493</v>
      </c>
      <c r="Q34" s="61">
        <f>SUM(R34:U34)</f>
        <v>19478</v>
      </c>
      <c r="R34" s="58">
        <v>3836</v>
      </c>
      <c r="S34" s="60">
        <v>10</v>
      </c>
      <c r="T34" s="58">
        <v>231</v>
      </c>
      <c r="U34" s="59">
        <v>15401</v>
      </c>
    </row>
    <row r="35" spans="1:21" ht="30" customHeight="1">
      <c r="A35" s="12" t="s">
        <v>68</v>
      </c>
      <c r="B35" s="55">
        <f aca="true" t="shared" si="6" ref="B35:B43">SUM(C35:F35)</f>
        <v>17182</v>
      </c>
      <c r="C35" s="58">
        <v>2307</v>
      </c>
      <c r="D35" s="60">
        <v>45</v>
      </c>
      <c r="E35" s="58">
        <v>438</v>
      </c>
      <c r="F35" s="59">
        <v>14392</v>
      </c>
      <c r="G35" s="61">
        <f aca="true" t="shared" si="7" ref="G35:G43">SUM(H35:K35)</f>
        <v>17227</v>
      </c>
      <c r="H35" s="58">
        <v>2317</v>
      </c>
      <c r="I35" s="60">
        <v>45</v>
      </c>
      <c r="J35" s="58">
        <v>418</v>
      </c>
      <c r="K35" s="60">
        <v>14447</v>
      </c>
      <c r="L35" s="55">
        <f aca="true" t="shared" si="8" ref="L35:L43">SUM(M35:P35)</f>
        <v>17315</v>
      </c>
      <c r="M35" s="58">
        <v>2317</v>
      </c>
      <c r="N35" s="60">
        <v>45</v>
      </c>
      <c r="O35" s="58">
        <v>418</v>
      </c>
      <c r="P35" s="59">
        <v>14535</v>
      </c>
      <c r="Q35" s="61">
        <f aca="true" t="shared" si="9" ref="Q35:Q43">SUM(R35:U35)</f>
        <v>17466</v>
      </c>
      <c r="R35" s="58">
        <v>2317</v>
      </c>
      <c r="S35" s="60">
        <v>45</v>
      </c>
      <c r="T35" s="58">
        <v>418</v>
      </c>
      <c r="U35" s="59">
        <v>14686</v>
      </c>
    </row>
    <row r="36" spans="1:21" ht="30" customHeight="1">
      <c r="A36" s="12" t="s">
        <v>69</v>
      </c>
      <c r="B36" s="55">
        <f t="shared" si="6"/>
        <v>7053</v>
      </c>
      <c r="C36" s="58">
        <v>1680</v>
      </c>
      <c r="D36" s="60">
        <v>25</v>
      </c>
      <c r="E36" s="58">
        <v>166</v>
      </c>
      <c r="F36" s="59">
        <v>5182</v>
      </c>
      <c r="G36" s="61">
        <f t="shared" si="7"/>
        <v>7031</v>
      </c>
      <c r="H36" s="58">
        <v>1680</v>
      </c>
      <c r="I36" s="60">
        <v>25</v>
      </c>
      <c r="J36" s="58">
        <v>144</v>
      </c>
      <c r="K36" s="60">
        <v>5182</v>
      </c>
      <c r="L36" s="55">
        <f t="shared" si="8"/>
        <v>7185</v>
      </c>
      <c r="M36" s="58">
        <v>1530</v>
      </c>
      <c r="N36" s="60">
        <v>25</v>
      </c>
      <c r="O36" s="58">
        <v>144</v>
      </c>
      <c r="P36" s="59">
        <v>5486</v>
      </c>
      <c r="Q36" s="61">
        <f t="shared" si="9"/>
        <v>7202</v>
      </c>
      <c r="R36" s="58">
        <v>1530</v>
      </c>
      <c r="S36" s="60">
        <v>6</v>
      </c>
      <c r="T36" s="58">
        <v>144</v>
      </c>
      <c r="U36" s="59">
        <v>5522</v>
      </c>
    </row>
    <row r="37" spans="1:21" ht="30" customHeight="1">
      <c r="A37" s="12" t="s">
        <v>70</v>
      </c>
      <c r="B37" s="55">
        <f t="shared" si="6"/>
        <v>4174</v>
      </c>
      <c r="C37" s="58">
        <v>825</v>
      </c>
      <c r="D37" s="60">
        <v>25</v>
      </c>
      <c r="E37" s="58">
        <v>200</v>
      </c>
      <c r="F37" s="59">
        <v>3124</v>
      </c>
      <c r="G37" s="61">
        <f t="shared" si="7"/>
        <v>4186</v>
      </c>
      <c r="H37" s="58">
        <v>825</v>
      </c>
      <c r="I37" s="60">
        <v>25</v>
      </c>
      <c r="J37" s="58">
        <v>200</v>
      </c>
      <c r="K37" s="60">
        <v>3136</v>
      </c>
      <c r="L37" s="55">
        <f t="shared" si="8"/>
        <v>4339</v>
      </c>
      <c r="M37" s="58">
        <v>825</v>
      </c>
      <c r="N37" s="60">
        <v>25</v>
      </c>
      <c r="O37" s="58">
        <v>200</v>
      </c>
      <c r="P37" s="59">
        <v>3289</v>
      </c>
      <c r="Q37" s="61">
        <f t="shared" si="9"/>
        <v>4398</v>
      </c>
      <c r="R37" s="58">
        <v>825</v>
      </c>
      <c r="S37" s="60">
        <v>16</v>
      </c>
      <c r="T37" s="58">
        <v>200</v>
      </c>
      <c r="U37" s="59">
        <v>3357</v>
      </c>
    </row>
    <row r="38" spans="1:21" ht="30" customHeight="1">
      <c r="A38" s="12" t="s">
        <v>71</v>
      </c>
      <c r="B38" s="55">
        <f t="shared" si="6"/>
        <v>8433</v>
      </c>
      <c r="C38" s="58">
        <v>1693</v>
      </c>
      <c r="D38" s="60">
        <v>60</v>
      </c>
      <c r="E38" s="58">
        <v>18</v>
      </c>
      <c r="F38" s="59">
        <v>6662</v>
      </c>
      <c r="G38" s="61">
        <f t="shared" si="7"/>
        <v>8341</v>
      </c>
      <c r="H38" s="58">
        <v>1672</v>
      </c>
      <c r="I38" s="60">
        <v>60</v>
      </c>
      <c r="J38" s="58">
        <v>18</v>
      </c>
      <c r="K38" s="60">
        <v>6591</v>
      </c>
      <c r="L38" s="55">
        <f t="shared" si="8"/>
        <v>8216</v>
      </c>
      <c r="M38" s="58">
        <v>1672</v>
      </c>
      <c r="N38" s="60">
        <v>60</v>
      </c>
      <c r="O38" s="58">
        <v>18</v>
      </c>
      <c r="P38" s="59">
        <v>6466</v>
      </c>
      <c r="Q38" s="61">
        <f t="shared" si="9"/>
        <v>8223</v>
      </c>
      <c r="R38" s="58">
        <v>1671</v>
      </c>
      <c r="S38" s="60"/>
      <c r="T38" s="58">
        <v>18</v>
      </c>
      <c r="U38" s="59">
        <v>6534</v>
      </c>
    </row>
    <row r="39" spans="1:21" ht="30" customHeight="1">
      <c r="A39" s="12" t="s">
        <v>72</v>
      </c>
      <c r="B39" s="55">
        <f t="shared" si="6"/>
        <v>1767</v>
      </c>
      <c r="C39" s="58">
        <v>558</v>
      </c>
      <c r="D39" s="60">
        <v>20</v>
      </c>
      <c r="E39" s="58">
        <v>64</v>
      </c>
      <c r="F39" s="59">
        <v>1125</v>
      </c>
      <c r="G39" s="61">
        <f t="shared" si="7"/>
        <v>1767</v>
      </c>
      <c r="H39" s="58">
        <v>558</v>
      </c>
      <c r="I39" s="60">
        <v>20</v>
      </c>
      <c r="J39" s="58">
        <v>64</v>
      </c>
      <c r="K39" s="60">
        <v>1125</v>
      </c>
      <c r="L39" s="55">
        <f t="shared" si="8"/>
        <v>1774</v>
      </c>
      <c r="M39" s="58">
        <v>558</v>
      </c>
      <c r="N39" s="60">
        <v>20</v>
      </c>
      <c r="O39" s="58">
        <v>31</v>
      </c>
      <c r="P39" s="59">
        <v>1165</v>
      </c>
      <c r="Q39" s="61">
        <f t="shared" si="9"/>
        <v>1738</v>
      </c>
      <c r="R39" s="58">
        <v>558</v>
      </c>
      <c r="S39" s="60">
        <v>4</v>
      </c>
      <c r="T39" s="58">
        <v>11</v>
      </c>
      <c r="U39" s="59">
        <v>1165</v>
      </c>
    </row>
    <row r="40" spans="1:21" ht="30" customHeight="1">
      <c r="A40" s="12" t="s">
        <v>73</v>
      </c>
      <c r="B40" s="55">
        <f t="shared" si="6"/>
        <v>970</v>
      </c>
      <c r="C40" s="58">
        <v>100</v>
      </c>
      <c r="D40" s="60">
        <v>20</v>
      </c>
      <c r="E40" s="58"/>
      <c r="F40" s="59">
        <v>850</v>
      </c>
      <c r="G40" s="61">
        <f t="shared" si="7"/>
        <v>970</v>
      </c>
      <c r="H40" s="58">
        <v>100</v>
      </c>
      <c r="I40" s="60">
        <v>20</v>
      </c>
      <c r="J40" s="58"/>
      <c r="K40" s="60">
        <v>850</v>
      </c>
      <c r="L40" s="55">
        <f t="shared" si="8"/>
        <v>980</v>
      </c>
      <c r="M40" s="58">
        <v>100</v>
      </c>
      <c r="N40" s="60">
        <v>20</v>
      </c>
      <c r="O40" s="58"/>
      <c r="P40" s="59">
        <v>860</v>
      </c>
      <c r="Q40" s="61">
        <f t="shared" si="9"/>
        <v>964</v>
      </c>
      <c r="R40" s="58">
        <v>100</v>
      </c>
      <c r="S40" s="60">
        <v>4</v>
      </c>
      <c r="T40" s="58"/>
      <c r="U40" s="59">
        <v>860</v>
      </c>
    </row>
    <row r="41" spans="1:21" ht="30" customHeight="1">
      <c r="A41" s="12" t="s">
        <v>74</v>
      </c>
      <c r="B41" s="55">
        <f t="shared" si="6"/>
        <v>1485</v>
      </c>
      <c r="C41" s="58">
        <v>545</v>
      </c>
      <c r="D41" s="60"/>
      <c r="E41" s="58">
        <v>24</v>
      </c>
      <c r="F41" s="59">
        <v>916</v>
      </c>
      <c r="G41" s="61">
        <f t="shared" si="7"/>
        <v>1485</v>
      </c>
      <c r="H41" s="58">
        <v>545</v>
      </c>
      <c r="I41" s="60"/>
      <c r="J41" s="58">
        <v>24</v>
      </c>
      <c r="K41" s="60">
        <v>916</v>
      </c>
      <c r="L41" s="55">
        <f t="shared" si="8"/>
        <v>1485</v>
      </c>
      <c r="M41" s="58">
        <v>545</v>
      </c>
      <c r="N41" s="60"/>
      <c r="O41" s="58">
        <v>24</v>
      </c>
      <c r="P41" s="59">
        <v>916</v>
      </c>
      <c r="Q41" s="61">
        <f t="shared" si="9"/>
        <v>1485</v>
      </c>
      <c r="R41" s="58">
        <v>545</v>
      </c>
      <c r="S41" s="60">
        <v>4</v>
      </c>
      <c r="T41" s="58">
        <v>20</v>
      </c>
      <c r="U41" s="59">
        <v>916</v>
      </c>
    </row>
    <row r="42" spans="1:21" ht="30" customHeight="1">
      <c r="A42" s="12" t="s">
        <v>75</v>
      </c>
      <c r="B42" s="55">
        <f t="shared" si="6"/>
        <v>1350</v>
      </c>
      <c r="C42" s="58">
        <v>266</v>
      </c>
      <c r="D42" s="60">
        <v>15</v>
      </c>
      <c r="E42" s="58">
        <v>50</v>
      </c>
      <c r="F42" s="59">
        <v>1019</v>
      </c>
      <c r="G42" s="61">
        <f t="shared" si="7"/>
        <v>1350</v>
      </c>
      <c r="H42" s="58">
        <v>266</v>
      </c>
      <c r="I42" s="60">
        <v>15</v>
      </c>
      <c r="J42" s="58">
        <v>50</v>
      </c>
      <c r="K42" s="60">
        <v>1019</v>
      </c>
      <c r="L42" s="55">
        <f t="shared" si="8"/>
        <v>1570</v>
      </c>
      <c r="M42" s="58">
        <v>266</v>
      </c>
      <c r="N42" s="60">
        <v>15</v>
      </c>
      <c r="O42" s="58">
        <v>50</v>
      </c>
      <c r="P42" s="59">
        <v>1239</v>
      </c>
      <c r="Q42" s="61">
        <f t="shared" si="9"/>
        <v>1570</v>
      </c>
      <c r="R42" s="58">
        <v>266</v>
      </c>
      <c r="S42" s="60">
        <v>15</v>
      </c>
      <c r="T42" s="58">
        <v>50</v>
      </c>
      <c r="U42" s="59">
        <v>1239</v>
      </c>
    </row>
    <row r="43" spans="1:21" ht="30" customHeight="1">
      <c r="A43" s="23" t="s">
        <v>76</v>
      </c>
      <c r="B43" s="62">
        <f t="shared" si="6"/>
        <v>1421</v>
      </c>
      <c r="C43" s="63">
        <v>393</v>
      </c>
      <c r="D43" s="65">
        <v>10</v>
      </c>
      <c r="E43" s="63">
        <v>54</v>
      </c>
      <c r="F43" s="64">
        <v>964</v>
      </c>
      <c r="G43" s="62">
        <f t="shared" si="7"/>
        <v>1421</v>
      </c>
      <c r="H43" s="63">
        <v>393</v>
      </c>
      <c r="I43" s="65">
        <v>10</v>
      </c>
      <c r="J43" s="63">
        <v>54</v>
      </c>
      <c r="K43" s="65">
        <v>964</v>
      </c>
      <c r="L43" s="62">
        <f t="shared" si="8"/>
        <v>1541</v>
      </c>
      <c r="M43" s="63">
        <v>393</v>
      </c>
      <c r="N43" s="65">
        <v>10</v>
      </c>
      <c r="O43" s="63">
        <v>54</v>
      </c>
      <c r="P43" s="64">
        <v>1084</v>
      </c>
      <c r="Q43" s="62">
        <f t="shared" si="9"/>
        <v>1711</v>
      </c>
      <c r="R43" s="63">
        <v>393</v>
      </c>
      <c r="S43" s="65">
        <v>4</v>
      </c>
      <c r="T43" s="63">
        <v>26</v>
      </c>
      <c r="U43" s="64">
        <v>1288</v>
      </c>
    </row>
  </sheetData>
  <mergeCells count="8">
    <mergeCell ref="B30:F30"/>
    <mergeCell ref="G30:K30"/>
    <mergeCell ref="L30:P30"/>
    <mergeCell ref="Q30:U30"/>
    <mergeCell ref="B4:E4"/>
    <mergeCell ref="F4:I4"/>
    <mergeCell ref="J4:M4"/>
    <mergeCell ref="N4:Q4"/>
  </mergeCells>
  <printOptions/>
  <pageMargins left="0.68" right="0.21" top="0.88" bottom="1" header="0.512" footer="0.512"/>
  <pageSetup horizontalDpi="300" verticalDpi="3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8"/>
  <sheetViews>
    <sheetView showOutlineSymbols="0" zoomScale="87" zoomScaleNormal="87" workbookViewId="0" topLeftCell="A1">
      <selection activeCell="A3" sqref="A3"/>
    </sheetView>
  </sheetViews>
  <sheetFormatPr defaultColWidth="9.00390625" defaultRowHeight="13.5"/>
  <cols>
    <col min="1" max="11" width="12.625" style="148" customWidth="1"/>
    <col min="12" max="12" width="2.75390625" style="148" customWidth="1"/>
    <col min="13" max="244" width="10.75390625" style="148" customWidth="1"/>
    <col min="245" max="16384" width="10.75390625" style="69" customWidth="1"/>
  </cols>
  <sheetData>
    <row r="1" spans="1:12" ht="19.5" customHeight="1">
      <c r="A1" s="67" t="s">
        <v>11</v>
      </c>
      <c r="B1" s="67" t="s">
        <v>198</v>
      </c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19.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19.5" customHeight="1">
      <c r="A3" s="70"/>
      <c r="B3" s="70"/>
      <c r="C3" s="70"/>
      <c r="D3" s="70"/>
      <c r="E3" s="70"/>
      <c r="F3" s="70"/>
      <c r="G3" s="70"/>
      <c r="H3" s="70"/>
      <c r="I3" s="70" t="s">
        <v>199</v>
      </c>
      <c r="J3" s="70"/>
      <c r="K3" s="70"/>
      <c r="L3" s="68"/>
    </row>
    <row r="4" spans="1:12" ht="19.5" customHeight="1">
      <c r="A4" s="71"/>
      <c r="B4" s="72"/>
      <c r="C4" s="284" t="s">
        <v>200</v>
      </c>
      <c r="D4" s="285"/>
      <c r="E4" s="285"/>
      <c r="F4" s="285"/>
      <c r="G4" s="75" t="s">
        <v>201</v>
      </c>
      <c r="H4" s="284" t="s">
        <v>202</v>
      </c>
      <c r="I4" s="285"/>
      <c r="J4" s="289"/>
      <c r="K4" s="76"/>
      <c r="L4" s="77"/>
    </row>
    <row r="5" spans="1:12" ht="19.5" customHeight="1">
      <c r="A5" s="71" t="s">
        <v>203</v>
      </c>
      <c r="B5" s="72" t="s">
        <v>204</v>
      </c>
      <c r="C5" s="74" t="s">
        <v>81</v>
      </c>
      <c r="D5" s="78"/>
      <c r="E5" s="78"/>
      <c r="F5" s="78"/>
      <c r="G5" s="72" t="s">
        <v>205</v>
      </c>
      <c r="H5" s="74"/>
      <c r="I5" s="74"/>
      <c r="J5" s="74"/>
      <c r="K5" s="71" t="s">
        <v>82</v>
      </c>
      <c r="L5" s="77"/>
    </row>
    <row r="6" spans="1:12" ht="19.5" customHeight="1">
      <c r="A6" s="79"/>
      <c r="B6" s="80"/>
      <c r="C6" s="81" t="s">
        <v>83</v>
      </c>
      <c r="D6" s="82" t="s">
        <v>84</v>
      </c>
      <c r="E6" s="82" t="s">
        <v>85</v>
      </c>
      <c r="F6" s="82" t="s">
        <v>86</v>
      </c>
      <c r="G6" s="83" t="s">
        <v>206</v>
      </c>
      <c r="H6" s="84" t="s">
        <v>27</v>
      </c>
      <c r="I6" s="85" t="s">
        <v>207</v>
      </c>
      <c r="J6" s="86" t="s">
        <v>208</v>
      </c>
      <c r="K6" s="71" t="s">
        <v>87</v>
      </c>
      <c r="L6" s="77"/>
    </row>
    <row r="7" spans="1:12" ht="19.5" customHeight="1">
      <c r="A7" s="87"/>
      <c r="B7" s="88" t="s">
        <v>209</v>
      </c>
      <c r="C7" s="89">
        <f>C8+C18+C19+C20+C21+C22+C23+C24+C27+C28+C29+C33+C39+C42+C43+C44+C49+C55+C59+C73+C78+C84+C92+C97+C106+C113+C114+C115+C122</f>
        <v>347</v>
      </c>
      <c r="D7" s="90">
        <f aca="true" t="shared" si="0" ref="D7:K7">D8+D18+D19+D20+D21+D22+D23+D24+D27+D28+D29+D33+D39+D42+D43+D44+D49+D55+D59+D73+D78+D84+D92+D97+D106+D113+D114+D115+D122</f>
        <v>31</v>
      </c>
      <c r="E7" s="90">
        <f t="shared" si="0"/>
        <v>1</v>
      </c>
      <c r="F7" s="90">
        <f t="shared" si="0"/>
        <v>315</v>
      </c>
      <c r="G7" s="89">
        <f t="shared" si="0"/>
        <v>88</v>
      </c>
      <c r="H7" s="91">
        <f t="shared" si="0"/>
        <v>4416</v>
      </c>
      <c r="I7" s="90">
        <f t="shared" si="0"/>
        <v>567</v>
      </c>
      <c r="J7" s="92">
        <f t="shared" si="0"/>
        <v>3849</v>
      </c>
      <c r="K7" s="89">
        <f t="shared" si="0"/>
        <v>2710</v>
      </c>
      <c r="L7" s="77"/>
    </row>
    <row r="8" spans="1:12" ht="19.5" customHeight="1">
      <c r="A8" s="93" t="s">
        <v>88</v>
      </c>
      <c r="B8" s="94" t="s">
        <v>88</v>
      </c>
      <c r="C8" s="95">
        <f>D8+E8+F8</f>
        <v>107</v>
      </c>
      <c r="D8" s="96">
        <f>SUM(D9:D17)</f>
        <v>10</v>
      </c>
      <c r="E8" s="96"/>
      <c r="F8" s="96">
        <f>SUM(F9:F17)</f>
        <v>97</v>
      </c>
      <c r="G8" s="96">
        <f>SUM(G9:G17)</f>
        <v>23</v>
      </c>
      <c r="H8" s="97">
        <f>SUM(H9:H17)</f>
        <v>1424</v>
      </c>
      <c r="I8" s="98">
        <f>SUM(I9:I17)</f>
        <v>137</v>
      </c>
      <c r="J8" s="95">
        <f>SUM(J9:J17)</f>
        <v>1287</v>
      </c>
      <c r="K8" s="97">
        <f>SUM(K9:K17)</f>
        <v>844</v>
      </c>
      <c r="L8" s="77"/>
    </row>
    <row r="9" spans="1:12" ht="19.5" customHeight="1">
      <c r="A9" s="79"/>
      <c r="B9" s="80" t="s">
        <v>210</v>
      </c>
      <c r="C9" s="99">
        <f aca="true" t="shared" si="1" ref="C9:C78">D9+E9+F9</f>
        <v>5</v>
      </c>
      <c r="D9" s="100"/>
      <c r="E9" s="100"/>
      <c r="F9" s="100">
        <v>5</v>
      </c>
      <c r="G9" s="100">
        <v>1</v>
      </c>
      <c r="H9" s="101">
        <v>193</v>
      </c>
      <c r="I9" s="102">
        <v>25</v>
      </c>
      <c r="J9" s="103">
        <v>168</v>
      </c>
      <c r="K9" s="101">
        <v>111</v>
      </c>
      <c r="L9" s="77"/>
    </row>
    <row r="10" spans="1:12" ht="19.5" customHeight="1">
      <c r="A10" s="79"/>
      <c r="B10" s="80" t="s">
        <v>211</v>
      </c>
      <c r="C10" s="99">
        <f t="shared" si="1"/>
        <v>8</v>
      </c>
      <c r="D10" s="100"/>
      <c r="E10" s="100"/>
      <c r="F10" s="100">
        <v>8</v>
      </c>
      <c r="G10" s="100">
        <v>4</v>
      </c>
      <c r="H10" s="101">
        <v>158</v>
      </c>
      <c r="I10" s="102">
        <v>17</v>
      </c>
      <c r="J10" s="103">
        <v>141</v>
      </c>
      <c r="K10" s="101">
        <v>81</v>
      </c>
      <c r="L10" s="77"/>
    </row>
    <row r="11" spans="1:12" ht="19.5" customHeight="1">
      <c r="A11" s="79"/>
      <c r="B11" s="80" t="s">
        <v>212</v>
      </c>
      <c r="C11" s="99">
        <f t="shared" si="1"/>
        <v>12</v>
      </c>
      <c r="D11" s="100">
        <v>1</v>
      </c>
      <c r="E11" s="100"/>
      <c r="F11" s="100">
        <v>11</v>
      </c>
      <c r="G11" s="100">
        <v>3</v>
      </c>
      <c r="H11" s="101">
        <v>146</v>
      </c>
      <c r="I11" s="102">
        <v>14</v>
      </c>
      <c r="J11" s="103">
        <v>132</v>
      </c>
      <c r="K11" s="101">
        <v>78</v>
      </c>
      <c r="L11" s="77"/>
    </row>
    <row r="12" spans="1:12" ht="19.5" customHeight="1">
      <c r="A12" s="79"/>
      <c r="B12" s="80" t="s">
        <v>213</v>
      </c>
      <c r="C12" s="99">
        <f t="shared" si="1"/>
        <v>10</v>
      </c>
      <c r="D12" s="100"/>
      <c r="E12" s="100"/>
      <c r="F12" s="100">
        <v>10</v>
      </c>
      <c r="G12" s="100">
        <v>2</v>
      </c>
      <c r="H12" s="101">
        <v>137</v>
      </c>
      <c r="I12" s="102">
        <v>13</v>
      </c>
      <c r="J12" s="103">
        <v>124</v>
      </c>
      <c r="K12" s="101">
        <v>77</v>
      </c>
      <c r="L12" s="77"/>
    </row>
    <row r="13" spans="1:12" ht="19.5" customHeight="1">
      <c r="A13" s="79"/>
      <c r="B13" s="80" t="s">
        <v>214</v>
      </c>
      <c r="C13" s="99">
        <f t="shared" si="1"/>
        <v>11</v>
      </c>
      <c r="D13" s="100"/>
      <c r="E13" s="100"/>
      <c r="F13" s="100">
        <v>11</v>
      </c>
      <c r="G13" s="100">
        <v>3</v>
      </c>
      <c r="H13" s="101">
        <v>123</v>
      </c>
      <c r="I13" s="102">
        <v>14</v>
      </c>
      <c r="J13" s="103">
        <v>109</v>
      </c>
      <c r="K13" s="101">
        <v>78</v>
      </c>
      <c r="L13" s="77"/>
    </row>
    <row r="14" spans="1:12" ht="19.5" customHeight="1">
      <c r="A14" s="79"/>
      <c r="B14" s="80" t="s">
        <v>215</v>
      </c>
      <c r="C14" s="99">
        <f t="shared" si="1"/>
        <v>6</v>
      </c>
      <c r="D14" s="100"/>
      <c r="E14" s="100"/>
      <c r="F14" s="100">
        <v>6</v>
      </c>
      <c r="G14" s="100"/>
      <c r="H14" s="101">
        <v>158</v>
      </c>
      <c r="I14" s="102">
        <v>17</v>
      </c>
      <c r="J14" s="103">
        <v>141</v>
      </c>
      <c r="K14" s="101">
        <v>101</v>
      </c>
      <c r="L14" s="77"/>
    </row>
    <row r="15" spans="1:12" ht="19.5" customHeight="1">
      <c r="A15" s="79"/>
      <c r="B15" s="80" t="s">
        <v>216</v>
      </c>
      <c r="C15" s="99">
        <f t="shared" si="1"/>
        <v>17</v>
      </c>
      <c r="D15" s="100">
        <v>3</v>
      </c>
      <c r="E15" s="100"/>
      <c r="F15" s="100">
        <v>14</v>
      </c>
      <c r="G15" s="100">
        <v>5</v>
      </c>
      <c r="H15" s="101">
        <v>124</v>
      </c>
      <c r="I15" s="102">
        <v>14</v>
      </c>
      <c r="J15" s="103">
        <v>110</v>
      </c>
      <c r="K15" s="101">
        <v>85</v>
      </c>
      <c r="L15" s="77"/>
    </row>
    <row r="16" spans="1:12" ht="19.5" customHeight="1">
      <c r="A16" s="79"/>
      <c r="B16" s="80" t="s">
        <v>217</v>
      </c>
      <c r="C16" s="99">
        <f t="shared" si="1"/>
        <v>22</v>
      </c>
      <c r="D16" s="100">
        <v>1</v>
      </c>
      <c r="E16" s="100"/>
      <c r="F16" s="100">
        <v>21</v>
      </c>
      <c r="G16" s="100">
        <v>4</v>
      </c>
      <c r="H16" s="101">
        <v>264</v>
      </c>
      <c r="I16" s="102">
        <v>12</v>
      </c>
      <c r="J16" s="103">
        <v>252</v>
      </c>
      <c r="K16" s="101">
        <v>174</v>
      </c>
      <c r="L16" s="77"/>
    </row>
    <row r="17" spans="1:12" ht="19.5" customHeight="1">
      <c r="A17" s="79"/>
      <c r="B17" s="80" t="s">
        <v>218</v>
      </c>
      <c r="C17" s="103">
        <f t="shared" si="1"/>
        <v>16</v>
      </c>
      <c r="D17" s="100">
        <v>5</v>
      </c>
      <c r="E17" s="100"/>
      <c r="F17" s="100">
        <v>11</v>
      </c>
      <c r="G17" s="100">
        <v>1</v>
      </c>
      <c r="H17" s="101">
        <v>121</v>
      </c>
      <c r="I17" s="102">
        <v>11</v>
      </c>
      <c r="J17" s="103">
        <v>110</v>
      </c>
      <c r="K17" s="101">
        <v>59</v>
      </c>
      <c r="L17" s="77"/>
    </row>
    <row r="18" spans="1:12" ht="19.5" customHeight="1">
      <c r="A18" s="93" t="s">
        <v>219</v>
      </c>
      <c r="B18" s="94" t="s">
        <v>89</v>
      </c>
      <c r="C18" s="95">
        <f t="shared" si="1"/>
        <v>40</v>
      </c>
      <c r="D18" s="96">
        <v>3</v>
      </c>
      <c r="E18" s="96"/>
      <c r="F18" s="96">
        <v>37</v>
      </c>
      <c r="G18" s="96">
        <v>12</v>
      </c>
      <c r="H18" s="97">
        <v>333</v>
      </c>
      <c r="I18" s="104">
        <v>63</v>
      </c>
      <c r="J18" s="95">
        <v>270</v>
      </c>
      <c r="K18" s="97">
        <v>248</v>
      </c>
      <c r="L18" s="77"/>
    </row>
    <row r="19" spans="1:12" ht="19.5" customHeight="1">
      <c r="A19" s="93" t="s">
        <v>220</v>
      </c>
      <c r="B19" s="94" t="s">
        <v>90</v>
      </c>
      <c r="C19" s="95">
        <f t="shared" si="1"/>
        <v>28</v>
      </c>
      <c r="D19" s="96"/>
      <c r="E19" s="96"/>
      <c r="F19" s="96">
        <v>28</v>
      </c>
      <c r="G19" s="96">
        <v>10</v>
      </c>
      <c r="H19" s="97">
        <v>481</v>
      </c>
      <c r="I19" s="104">
        <v>44</v>
      </c>
      <c r="J19" s="95">
        <v>437</v>
      </c>
      <c r="K19" s="97">
        <v>243</v>
      </c>
      <c r="L19" s="77"/>
    </row>
    <row r="20" spans="1:12" ht="19.5" customHeight="1">
      <c r="A20" s="93" t="s">
        <v>221</v>
      </c>
      <c r="B20" s="94" t="s">
        <v>91</v>
      </c>
      <c r="C20" s="95">
        <f t="shared" si="1"/>
        <v>22</v>
      </c>
      <c r="D20" s="96">
        <v>2</v>
      </c>
      <c r="E20" s="96"/>
      <c r="F20" s="96">
        <v>20</v>
      </c>
      <c r="G20" s="96">
        <v>10</v>
      </c>
      <c r="H20" s="97">
        <v>383</v>
      </c>
      <c r="I20" s="104">
        <v>55</v>
      </c>
      <c r="J20" s="95">
        <v>328</v>
      </c>
      <c r="K20" s="97">
        <v>237</v>
      </c>
      <c r="L20" s="77"/>
    </row>
    <row r="21" spans="1:12" ht="19.5" customHeight="1">
      <c r="A21" s="93" t="s">
        <v>92</v>
      </c>
      <c r="B21" s="94" t="s">
        <v>93</v>
      </c>
      <c r="C21" s="95">
        <f t="shared" si="1"/>
        <v>3</v>
      </c>
      <c r="D21" s="96"/>
      <c r="E21" s="96"/>
      <c r="F21" s="96">
        <v>3</v>
      </c>
      <c r="G21" s="96">
        <v>1</v>
      </c>
      <c r="H21" s="97">
        <v>95</v>
      </c>
      <c r="I21" s="104">
        <v>6</v>
      </c>
      <c r="J21" s="95">
        <v>89</v>
      </c>
      <c r="K21" s="97">
        <v>56</v>
      </c>
      <c r="L21" s="77"/>
    </row>
    <row r="22" spans="1:12" ht="19.5" customHeight="1">
      <c r="A22" s="93" t="s">
        <v>94</v>
      </c>
      <c r="B22" s="94" t="s">
        <v>95</v>
      </c>
      <c r="C22" s="95">
        <f t="shared" si="1"/>
        <v>9</v>
      </c>
      <c r="D22" s="96"/>
      <c r="E22" s="96"/>
      <c r="F22" s="96">
        <v>9</v>
      </c>
      <c r="G22" s="96">
        <v>1</v>
      </c>
      <c r="H22" s="97">
        <v>144</v>
      </c>
      <c r="I22" s="104">
        <v>13</v>
      </c>
      <c r="J22" s="95">
        <v>131</v>
      </c>
      <c r="K22" s="97">
        <v>92</v>
      </c>
      <c r="L22" s="77"/>
    </row>
    <row r="23" spans="1:12" ht="19.5" customHeight="1">
      <c r="A23" s="93" t="s">
        <v>96</v>
      </c>
      <c r="B23" s="94" t="s">
        <v>97</v>
      </c>
      <c r="C23" s="95">
        <f t="shared" si="1"/>
        <v>5</v>
      </c>
      <c r="D23" s="96"/>
      <c r="E23" s="96"/>
      <c r="F23" s="96">
        <v>5</v>
      </c>
      <c r="G23" s="96">
        <v>1</v>
      </c>
      <c r="H23" s="97">
        <v>147</v>
      </c>
      <c r="I23" s="104">
        <v>15</v>
      </c>
      <c r="J23" s="95">
        <v>132</v>
      </c>
      <c r="K23" s="97">
        <v>103</v>
      </c>
      <c r="L23" s="77"/>
    </row>
    <row r="24" spans="1:12" ht="19.5" customHeight="1">
      <c r="A24" s="93" t="s">
        <v>98</v>
      </c>
      <c r="B24" s="94"/>
      <c r="C24" s="95">
        <f t="shared" si="1"/>
        <v>9</v>
      </c>
      <c r="D24" s="96"/>
      <c r="E24" s="96"/>
      <c r="F24" s="96">
        <f>SUM(F25:F26)</f>
        <v>9</v>
      </c>
      <c r="G24" s="96">
        <f>SUM(G25:G26)</f>
        <v>3</v>
      </c>
      <c r="H24" s="97">
        <f>SUM(H25:H26)</f>
        <v>109</v>
      </c>
      <c r="I24" s="104">
        <v>5</v>
      </c>
      <c r="J24" s="95">
        <v>104</v>
      </c>
      <c r="K24" s="97">
        <f>SUM(K25:K26)</f>
        <v>69</v>
      </c>
      <c r="L24" s="77"/>
    </row>
    <row r="25" spans="1:12" ht="19.5" customHeight="1">
      <c r="A25" s="79"/>
      <c r="B25" s="80" t="s">
        <v>99</v>
      </c>
      <c r="C25" s="99">
        <f t="shared" si="1"/>
        <v>7</v>
      </c>
      <c r="D25" s="100"/>
      <c r="E25" s="100"/>
      <c r="F25" s="100">
        <v>7</v>
      </c>
      <c r="G25" s="100">
        <v>1</v>
      </c>
      <c r="H25" s="101">
        <v>97</v>
      </c>
      <c r="I25" s="102">
        <v>5</v>
      </c>
      <c r="J25" s="103">
        <v>92</v>
      </c>
      <c r="K25" s="101">
        <v>64</v>
      </c>
      <c r="L25" s="77"/>
    </row>
    <row r="26" spans="1:12" ht="19.5" customHeight="1">
      <c r="A26" s="79"/>
      <c r="B26" s="80" t="s">
        <v>100</v>
      </c>
      <c r="C26" s="103">
        <f t="shared" si="1"/>
        <v>2</v>
      </c>
      <c r="D26" s="100"/>
      <c r="E26" s="100"/>
      <c r="F26" s="100">
        <v>2</v>
      </c>
      <c r="G26" s="100">
        <v>2</v>
      </c>
      <c r="H26" s="101">
        <v>12</v>
      </c>
      <c r="I26" s="102"/>
      <c r="J26" s="103">
        <v>12</v>
      </c>
      <c r="K26" s="101">
        <v>5</v>
      </c>
      <c r="L26" s="77"/>
    </row>
    <row r="27" spans="1:12" ht="19.5" customHeight="1">
      <c r="A27" s="93" t="s">
        <v>101</v>
      </c>
      <c r="B27" s="94" t="s">
        <v>102</v>
      </c>
      <c r="C27" s="95">
        <f t="shared" si="1"/>
        <v>8</v>
      </c>
      <c r="D27" s="96">
        <v>4</v>
      </c>
      <c r="E27" s="96"/>
      <c r="F27" s="96">
        <v>4</v>
      </c>
      <c r="G27" s="96">
        <v>1</v>
      </c>
      <c r="H27" s="97">
        <v>57</v>
      </c>
      <c r="I27" s="104">
        <v>9</v>
      </c>
      <c r="J27" s="95">
        <v>48</v>
      </c>
      <c r="K27" s="97">
        <v>36</v>
      </c>
      <c r="L27" s="77"/>
    </row>
    <row r="28" spans="1:12" ht="19.5" customHeight="1">
      <c r="A28" s="93" t="s">
        <v>103</v>
      </c>
      <c r="B28" s="94" t="s">
        <v>104</v>
      </c>
      <c r="C28" s="95">
        <f t="shared" si="1"/>
        <v>21</v>
      </c>
      <c r="D28" s="96">
        <v>2</v>
      </c>
      <c r="E28" s="96">
        <v>1</v>
      </c>
      <c r="F28" s="96">
        <v>18</v>
      </c>
      <c r="G28" s="96">
        <v>6</v>
      </c>
      <c r="H28" s="97">
        <v>218</v>
      </c>
      <c r="I28" s="104">
        <v>28</v>
      </c>
      <c r="J28" s="95">
        <v>190</v>
      </c>
      <c r="K28" s="97">
        <v>149</v>
      </c>
      <c r="L28" s="77"/>
    </row>
    <row r="29" spans="1:12" ht="19.5" customHeight="1">
      <c r="A29" s="93" t="s">
        <v>105</v>
      </c>
      <c r="B29" s="94"/>
      <c r="C29" s="95">
        <f t="shared" si="1"/>
        <v>17</v>
      </c>
      <c r="D29" s="96">
        <v>2</v>
      </c>
      <c r="E29" s="96"/>
      <c r="F29" s="96">
        <f aca="true" t="shared" si="2" ref="F29:K29">SUM(F30:F32)</f>
        <v>15</v>
      </c>
      <c r="G29" s="96">
        <f t="shared" si="2"/>
        <v>2</v>
      </c>
      <c r="H29" s="97">
        <f t="shared" si="2"/>
        <v>170</v>
      </c>
      <c r="I29" s="98">
        <f t="shared" si="2"/>
        <v>34</v>
      </c>
      <c r="J29" s="95">
        <f t="shared" si="2"/>
        <v>136</v>
      </c>
      <c r="K29" s="97">
        <f t="shared" si="2"/>
        <v>124</v>
      </c>
      <c r="L29" s="77"/>
    </row>
    <row r="30" spans="1:12" ht="19.5" customHeight="1">
      <c r="A30" s="79"/>
      <c r="B30" s="80" t="s">
        <v>106</v>
      </c>
      <c r="C30" s="99">
        <f t="shared" si="1"/>
        <v>15</v>
      </c>
      <c r="D30" s="100">
        <v>1</v>
      </c>
      <c r="E30" s="100"/>
      <c r="F30" s="100">
        <v>14</v>
      </c>
      <c r="G30" s="100">
        <v>2</v>
      </c>
      <c r="H30" s="101">
        <v>139</v>
      </c>
      <c r="I30" s="102">
        <v>30</v>
      </c>
      <c r="J30" s="103">
        <v>109</v>
      </c>
      <c r="K30" s="101">
        <v>101</v>
      </c>
      <c r="L30" s="77"/>
    </row>
    <row r="31" spans="1:12" ht="19.5" customHeight="1">
      <c r="A31" s="79"/>
      <c r="B31" s="80" t="s">
        <v>107</v>
      </c>
      <c r="C31" s="99">
        <f t="shared" si="1"/>
        <v>2</v>
      </c>
      <c r="D31" s="100">
        <v>1</v>
      </c>
      <c r="E31" s="100"/>
      <c r="F31" s="100">
        <v>1</v>
      </c>
      <c r="G31" s="100"/>
      <c r="H31" s="101">
        <v>12</v>
      </c>
      <c r="I31" s="102">
        <v>1</v>
      </c>
      <c r="J31" s="103">
        <v>11</v>
      </c>
      <c r="K31" s="101">
        <v>10</v>
      </c>
      <c r="L31" s="77"/>
    </row>
    <row r="32" spans="1:12" ht="19.5" customHeight="1">
      <c r="A32" s="79"/>
      <c r="B32" s="80" t="s">
        <v>108</v>
      </c>
      <c r="C32" s="103">
        <f t="shared" si="1"/>
        <v>0</v>
      </c>
      <c r="D32" s="100"/>
      <c r="E32" s="100"/>
      <c r="F32" s="100"/>
      <c r="G32" s="100"/>
      <c r="H32" s="101">
        <v>19</v>
      </c>
      <c r="I32" s="102">
        <v>3</v>
      </c>
      <c r="J32" s="103">
        <v>16</v>
      </c>
      <c r="K32" s="101">
        <v>13</v>
      </c>
      <c r="L32" s="77"/>
    </row>
    <row r="33" spans="1:12" ht="19.5" customHeight="1">
      <c r="A33" s="93" t="s">
        <v>109</v>
      </c>
      <c r="B33" s="94"/>
      <c r="C33" s="105">
        <f t="shared" si="1"/>
        <v>4</v>
      </c>
      <c r="D33" s="96"/>
      <c r="E33" s="96"/>
      <c r="F33" s="96">
        <f>SUM(F34:F38)</f>
        <v>4</v>
      </c>
      <c r="G33" s="96"/>
      <c r="H33" s="97">
        <f>SUM(H34:H38)</f>
        <v>56</v>
      </c>
      <c r="I33" s="98">
        <f>SUM(I34:I38)</f>
        <v>14</v>
      </c>
      <c r="J33" s="95">
        <f>SUM(J34:J38)</f>
        <v>42</v>
      </c>
      <c r="K33" s="97">
        <f>SUM(K34:K38)</f>
        <v>26</v>
      </c>
      <c r="L33" s="77"/>
    </row>
    <row r="34" spans="1:12" ht="19.5" customHeight="1">
      <c r="A34" s="79"/>
      <c r="B34" s="80" t="s">
        <v>110</v>
      </c>
      <c r="C34" s="99">
        <f t="shared" si="1"/>
        <v>1</v>
      </c>
      <c r="D34" s="100"/>
      <c r="E34" s="100"/>
      <c r="F34" s="100">
        <v>1</v>
      </c>
      <c r="G34" s="100"/>
      <c r="H34" s="101">
        <v>40</v>
      </c>
      <c r="I34" s="102">
        <v>11</v>
      </c>
      <c r="J34" s="103">
        <v>29</v>
      </c>
      <c r="K34" s="101">
        <v>16</v>
      </c>
      <c r="L34" s="77"/>
    </row>
    <row r="35" spans="1:12" ht="19.5" customHeight="1">
      <c r="A35" s="79"/>
      <c r="B35" s="80" t="s">
        <v>111</v>
      </c>
      <c r="C35" s="99">
        <f t="shared" si="1"/>
        <v>2</v>
      </c>
      <c r="D35" s="100"/>
      <c r="E35" s="100"/>
      <c r="F35" s="100">
        <v>2</v>
      </c>
      <c r="G35" s="100"/>
      <c r="H35" s="101">
        <v>6</v>
      </c>
      <c r="I35" s="102">
        <v>1</v>
      </c>
      <c r="J35" s="103">
        <v>5</v>
      </c>
      <c r="K35" s="101">
        <v>4</v>
      </c>
      <c r="L35" s="77"/>
    </row>
    <row r="36" spans="1:12" ht="19.5" customHeight="1">
      <c r="A36" s="79"/>
      <c r="B36" s="80" t="s">
        <v>112</v>
      </c>
      <c r="C36" s="99">
        <f t="shared" si="1"/>
        <v>0</v>
      </c>
      <c r="D36" s="100"/>
      <c r="E36" s="100"/>
      <c r="F36" s="100"/>
      <c r="G36" s="100"/>
      <c r="H36" s="101">
        <v>3</v>
      </c>
      <c r="I36" s="102"/>
      <c r="J36" s="103">
        <v>3</v>
      </c>
      <c r="K36" s="101">
        <v>2</v>
      </c>
      <c r="L36" s="77"/>
    </row>
    <row r="37" spans="1:12" ht="19.5" customHeight="1">
      <c r="A37" s="79"/>
      <c r="B37" s="80" t="s">
        <v>113</v>
      </c>
      <c r="C37" s="99">
        <f t="shared" si="1"/>
        <v>0</v>
      </c>
      <c r="D37" s="100"/>
      <c r="E37" s="100"/>
      <c r="F37" s="100"/>
      <c r="G37" s="100"/>
      <c r="H37" s="101">
        <v>3</v>
      </c>
      <c r="I37" s="102">
        <v>1</v>
      </c>
      <c r="J37" s="103">
        <v>2</v>
      </c>
      <c r="K37" s="101">
        <v>2</v>
      </c>
      <c r="L37" s="77"/>
    </row>
    <row r="38" spans="1:12" ht="19.5" customHeight="1">
      <c r="A38" s="79"/>
      <c r="B38" s="80" t="s">
        <v>114</v>
      </c>
      <c r="C38" s="106">
        <f t="shared" si="1"/>
        <v>1</v>
      </c>
      <c r="D38" s="100"/>
      <c r="E38" s="100"/>
      <c r="F38" s="100">
        <v>1</v>
      </c>
      <c r="G38" s="100"/>
      <c r="H38" s="101">
        <v>4</v>
      </c>
      <c r="I38" s="102">
        <v>1</v>
      </c>
      <c r="J38" s="103">
        <v>3</v>
      </c>
      <c r="K38" s="101">
        <v>2</v>
      </c>
      <c r="L38" s="77"/>
    </row>
    <row r="39" spans="1:12" ht="19.5" customHeight="1">
      <c r="A39" s="93" t="s">
        <v>115</v>
      </c>
      <c r="B39" s="94"/>
      <c r="C39" s="105">
        <f t="shared" si="1"/>
        <v>7</v>
      </c>
      <c r="D39" s="96">
        <f>SUM(D40:D41)</f>
        <v>1</v>
      </c>
      <c r="E39" s="96"/>
      <c r="F39" s="96">
        <f>SUM(F40:F41)</f>
        <v>6</v>
      </c>
      <c r="G39" s="96">
        <f>SUM(G40:G41)</f>
        <v>3</v>
      </c>
      <c r="H39" s="97">
        <f>SUM(H40:H41)</f>
        <v>69</v>
      </c>
      <c r="I39" s="104">
        <v>7</v>
      </c>
      <c r="J39" s="95">
        <v>62</v>
      </c>
      <c r="K39" s="97">
        <f>SUM(K40:K41)</f>
        <v>44</v>
      </c>
      <c r="L39" s="77"/>
    </row>
    <row r="40" spans="1:12" ht="19.5" customHeight="1">
      <c r="A40" s="79"/>
      <c r="B40" s="80" t="s">
        <v>116</v>
      </c>
      <c r="C40" s="99">
        <f t="shared" si="1"/>
        <v>6</v>
      </c>
      <c r="D40" s="100">
        <v>1</v>
      </c>
      <c r="E40" s="100"/>
      <c r="F40" s="100">
        <v>5</v>
      </c>
      <c r="G40" s="100">
        <v>3</v>
      </c>
      <c r="H40" s="101">
        <v>66</v>
      </c>
      <c r="I40" s="102">
        <v>7</v>
      </c>
      <c r="J40" s="103">
        <v>59</v>
      </c>
      <c r="K40" s="101">
        <v>41</v>
      </c>
      <c r="L40" s="77"/>
    </row>
    <row r="41" spans="1:12" ht="19.5" customHeight="1">
      <c r="A41" s="79"/>
      <c r="B41" s="80" t="s">
        <v>117</v>
      </c>
      <c r="C41" s="106">
        <f t="shared" si="1"/>
        <v>1</v>
      </c>
      <c r="D41" s="100"/>
      <c r="E41" s="100"/>
      <c r="F41" s="100">
        <v>1</v>
      </c>
      <c r="G41" s="100"/>
      <c r="H41" s="101">
        <v>3</v>
      </c>
      <c r="I41" s="102"/>
      <c r="J41" s="103">
        <v>3</v>
      </c>
      <c r="K41" s="101">
        <v>3</v>
      </c>
      <c r="L41" s="77"/>
    </row>
    <row r="42" spans="1:12" ht="19.5" customHeight="1">
      <c r="A42" s="93" t="s">
        <v>118</v>
      </c>
      <c r="B42" s="94" t="s">
        <v>119</v>
      </c>
      <c r="C42" s="95">
        <f t="shared" si="1"/>
        <v>1</v>
      </c>
      <c r="D42" s="96"/>
      <c r="E42" s="96"/>
      <c r="F42" s="96">
        <v>1</v>
      </c>
      <c r="G42" s="96"/>
      <c r="H42" s="97">
        <v>68</v>
      </c>
      <c r="I42" s="104">
        <v>12</v>
      </c>
      <c r="J42" s="95">
        <v>56</v>
      </c>
      <c r="K42" s="97">
        <v>40</v>
      </c>
      <c r="L42" s="77"/>
    </row>
    <row r="43" spans="1:12" ht="19.5" customHeight="1">
      <c r="A43" s="93" t="s">
        <v>120</v>
      </c>
      <c r="B43" s="94" t="s">
        <v>121</v>
      </c>
      <c r="C43" s="95">
        <f t="shared" si="1"/>
        <v>2</v>
      </c>
      <c r="D43" s="96"/>
      <c r="E43" s="96"/>
      <c r="F43" s="96">
        <v>2</v>
      </c>
      <c r="G43" s="96">
        <v>1</v>
      </c>
      <c r="H43" s="97">
        <v>26</v>
      </c>
      <c r="I43" s="104">
        <v>2</v>
      </c>
      <c r="J43" s="95">
        <v>24</v>
      </c>
      <c r="K43" s="97">
        <v>19</v>
      </c>
      <c r="L43" s="77"/>
    </row>
    <row r="44" spans="1:12" ht="19.5" customHeight="1">
      <c r="A44" s="93" t="s">
        <v>122</v>
      </c>
      <c r="B44" s="94"/>
      <c r="C44" s="105">
        <f t="shared" si="1"/>
        <v>7</v>
      </c>
      <c r="D44" s="96">
        <f>SUM(D45:D48)</f>
        <v>1</v>
      </c>
      <c r="E44" s="96"/>
      <c r="F44" s="96">
        <f>SUM(F45:F48)</f>
        <v>6</v>
      </c>
      <c r="G44" s="96">
        <f>SUM(G45:G48)</f>
        <v>1</v>
      </c>
      <c r="H44" s="97">
        <f>SUM(H45:H48)</f>
        <v>56</v>
      </c>
      <c r="I44" s="98">
        <f>SUM(I45:I48)</f>
        <v>13</v>
      </c>
      <c r="J44" s="95">
        <f>SUM(J45:J48)</f>
        <v>43</v>
      </c>
      <c r="K44" s="97">
        <f>SUM(K45:K48)</f>
        <v>38</v>
      </c>
      <c r="L44" s="77"/>
    </row>
    <row r="45" spans="1:12" ht="19.5" customHeight="1">
      <c r="A45" s="79"/>
      <c r="B45" s="80" t="s">
        <v>123</v>
      </c>
      <c r="C45" s="99">
        <f t="shared" si="1"/>
        <v>4</v>
      </c>
      <c r="D45" s="100"/>
      <c r="E45" s="100"/>
      <c r="F45" s="100">
        <v>4</v>
      </c>
      <c r="G45" s="100"/>
      <c r="H45" s="101">
        <v>33</v>
      </c>
      <c r="I45" s="102">
        <v>10</v>
      </c>
      <c r="J45" s="103">
        <v>23</v>
      </c>
      <c r="K45" s="101">
        <v>19</v>
      </c>
      <c r="L45" s="77"/>
    </row>
    <row r="46" spans="1:12" ht="19.5" customHeight="1">
      <c r="A46" s="79"/>
      <c r="B46" s="80" t="s">
        <v>124</v>
      </c>
      <c r="C46" s="99">
        <f t="shared" si="1"/>
        <v>2</v>
      </c>
      <c r="D46" s="100"/>
      <c r="E46" s="100"/>
      <c r="F46" s="100">
        <v>2</v>
      </c>
      <c r="G46" s="100">
        <v>1</v>
      </c>
      <c r="H46" s="101">
        <v>13</v>
      </c>
      <c r="I46" s="102">
        <v>1</v>
      </c>
      <c r="J46" s="103">
        <v>12</v>
      </c>
      <c r="K46" s="101">
        <v>10</v>
      </c>
      <c r="L46" s="77"/>
    </row>
    <row r="47" spans="1:12" ht="19.5" customHeight="1">
      <c r="A47" s="79"/>
      <c r="B47" s="80" t="s">
        <v>125</v>
      </c>
      <c r="C47" s="99">
        <f t="shared" si="1"/>
        <v>1</v>
      </c>
      <c r="D47" s="100">
        <v>1</v>
      </c>
      <c r="E47" s="100"/>
      <c r="F47" s="100"/>
      <c r="G47" s="100"/>
      <c r="H47" s="101">
        <v>7</v>
      </c>
      <c r="I47" s="102">
        <v>1</v>
      </c>
      <c r="J47" s="103">
        <v>6</v>
      </c>
      <c r="K47" s="101">
        <v>5</v>
      </c>
      <c r="L47" s="77"/>
    </row>
    <row r="48" spans="1:12" ht="19.5" customHeight="1">
      <c r="A48" s="79"/>
      <c r="B48" s="80" t="s">
        <v>126</v>
      </c>
      <c r="C48" s="106">
        <f t="shared" si="1"/>
        <v>0</v>
      </c>
      <c r="D48" s="100"/>
      <c r="E48" s="100"/>
      <c r="F48" s="100"/>
      <c r="G48" s="100"/>
      <c r="H48" s="101">
        <v>3</v>
      </c>
      <c r="I48" s="102">
        <v>1</v>
      </c>
      <c r="J48" s="103">
        <v>2</v>
      </c>
      <c r="K48" s="101">
        <v>4</v>
      </c>
      <c r="L48" s="77"/>
    </row>
    <row r="49" spans="1:12" ht="19.5" customHeight="1">
      <c r="A49" s="93" t="s">
        <v>127</v>
      </c>
      <c r="B49" s="94"/>
      <c r="C49" s="105">
        <f t="shared" si="1"/>
        <v>9</v>
      </c>
      <c r="D49" s="96">
        <f>SUM(D50:D54)</f>
        <v>1</v>
      </c>
      <c r="E49" s="96"/>
      <c r="F49" s="96">
        <f>SUM(F50:F54)</f>
        <v>8</v>
      </c>
      <c r="G49" s="96">
        <v>1</v>
      </c>
      <c r="H49" s="97">
        <f>SUM(H50:H54)</f>
        <v>60</v>
      </c>
      <c r="I49" s="98">
        <f>SUM(I50:I54)</f>
        <v>14</v>
      </c>
      <c r="J49" s="95">
        <f>SUM(J50:J54)</f>
        <v>46</v>
      </c>
      <c r="K49" s="97">
        <f>SUM(K50:K54)</f>
        <v>41</v>
      </c>
      <c r="L49" s="77"/>
    </row>
    <row r="50" spans="1:12" ht="19.5" customHeight="1">
      <c r="A50" s="79"/>
      <c r="B50" s="80" t="s">
        <v>128</v>
      </c>
      <c r="C50" s="99">
        <f t="shared" si="1"/>
        <v>5</v>
      </c>
      <c r="D50" s="100"/>
      <c r="E50" s="100"/>
      <c r="F50" s="100">
        <v>5</v>
      </c>
      <c r="G50" s="100">
        <v>1</v>
      </c>
      <c r="H50" s="101">
        <v>25</v>
      </c>
      <c r="I50" s="102">
        <v>7</v>
      </c>
      <c r="J50" s="103">
        <v>18</v>
      </c>
      <c r="K50" s="101">
        <v>16</v>
      </c>
      <c r="L50" s="77"/>
    </row>
    <row r="51" spans="1:12" ht="19.5" customHeight="1">
      <c r="A51" s="79"/>
      <c r="B51" s="80" t="s">
        <v>129</v>
      </c>
      <c r="C51" s="99">
        <f t="shared" si="1"/>
        <v>1</v>
      </c>
      <c r="D51" s="100"/>
      <c r="E51" s="100"/>
      <c r="F51" s="100">
        <v>1</v>
      </c>
      <c r="G51" s="100"/>
      <c r="H51" s="101">
        <v>5</v>
      </c>
      <c r="I51" s="102"/>
      <c r="J51" s="103">
        <v>5</v>
      </c>
      <c r="K51" s="101">
        <v>3</v>
      </c>
      <c r="L51" s="77"/>
    </row>
    <row r="52" spans="1:12" ht="19.5" customHeight="1">
      <c r="A52" s="79"/>
      <c r="B52" s="80" t="s">
        <v>130</v>
      </c>
      <c r="C52" s="99">
        <f t="shared" si="1"/>
        <v>1</v>
      </c>
      <c r="D52" s="100">
        <v>1</v>
      </c>
      <c r="E52" s="100"/>
      <c r="F52" s="100"/>
      <c r="G52" s="100"/>
      <c r="H52" s="101">
        <v>7</v>
      </c>
      <c r="I52" s="102"/>
      <c r="J52" s="103">
        <v>7</v>
      </c>
      <c r="K52" s="101">
        <v>5</v>
      </c>
      <c r="L52" s="77"/>
    </row>
    <row r="53" spans="1:12" ht="19.5" customHeight="1">
      <c r="A53" s="79"/>
      <c r="B53" s="80" t="s">
        <v>131</v>
      </c>
      <c r="C53" s="99">
        <f t="shared" si="1"/>
        <v>1</v>
      </c>
      <c r="D53" s="100"/>
      <c r="E53" s="100"/>
      <c r="F53" s="100">
        <v>1</v>
      </c>
      <c r="G53" s="100"/>
      <c r="H53" s="101">
        <v>6</v>
      </c>
      <c r="I53" s="102"/>
      <c r="J53" s="103">
        <v>6</v>
      </c>
      <c r="K53" s="101">
        <v>4</v>
      </c>
      <c r="L53" s="77"/>
    </row>
    <row r="54" spans="1:12" ht="19.5" customHeight="1">
      <c r="A54" s="107"/>
      <c r="B54" s="108" t="s">
        <v>132</v>
      </c>
      <c r="C54" s="106">
        <f t="shared" si="1"/>
        <v>1</v>
      </c>
      <c r="D54" s="109"/>
      <c r="E54" s="109"/>
      <c r="F54" s="109">
        <v>1</v>
      </c>
      <c r="G54" s="110"/>
      <c r="H54" s="111">
        <v>17</v>
      </c>
      <c r="I54" s="112">
        <v>7</v>
      </c>
      <c r="J54" s="110">
        <v>10</v>
      </c>
      <c r="K54" s="113">
        <v>13</v>
      </c>
      <c r="L54" s="77"/>
    </row>
    <row r="55" spans="1:12" ht="19.5" customHeight="1">
      <c r="A55" s="76" t="s">
        <v>133</v>
      </c>
      <c r="B55" s="80"/>
      <c r="C55" s="99">
        <f t="shared" si="1"/>
        <v>8</v>
      </c>
      <c r="D55" s="114"/>
      <c r="E55" s="114"/>
      <c r="F55" s="114">
        <f>SUM(F56:F58)</f>
        <v>8</v>
      </c>
      <c r="G55" s="103">
        <v>2</v>
      </c>
      <c r="H55" s="115">
        <f>SUM(H56:H58)</f>
        <v>80</v>
      </c>
      <c r="I55" s="98">
        <f>SUM(I56:I58)</f>
        <v>19</v>
      </c>
      <c r="J55" s="103">
        <f>SUM(J56:J58)</f>
        <v>61</v>
      </c>
      <c r="K55" s="115">
        <f>SUM(K56:K58)</f>
        <v>41</v>
      </c>
      <c r="L55" s="77"/>
    </row>
    <row r="56" spans="1:12" ht="19.5" customHeight="1">
      <c r="A56" s="79"/>
      <c r="B56" s="80" t="s">
        <v>134</v>
      </c>
      <c r="C56" s="99">
        <f t="shared" si="1"/>
        <v>4</v>
      </c>
      <c r="D56" s="100"/>
      <c r="E56" s="100"/>
      <c r="F56" s="100">
        <v>4</v>
      </c>
      <c r="G56" s="100">
        <v>1</v>
      </c>
      <c r="H56" s="101">
        <v>23</v>
      </c>
      <c r="I56" s="102">
        <v>5</v>
      </c>
      <c r="J56" s="103">
        <v>18</v>
      </c>
      <c r="K56" s="101">
        <v>16</v>
      </c>
      <c r="L56" s="77"/>
    </row>
    <row r="57" spans="1:12" ht="19.5" customHeight="1">
      <c r="A57" s="79"/>
      <c r="B57" s="80" t="s">
        <v>135</v>
      </c>
      <c r="C57" s="99">
        <f t="shared" si="1"/>
        <v>4</v>
      </c>
      <c r="D57" s="100"/>
      <c r="E57" s="100"/>
      <c r="F57" s="100">
        <v>4</v>
      </c>
      <c r="G57" s="100">
        <v>1</v>
      </c>
      <c r="H57" s="101">
        <v>42</v>
      </c>
      <c r="I57" s="102">
        <v>9</v>
      </c>
      <c r="J57" s="103">
        <v>33</v>
      </c>
      <c r="K57" s="101">
        <v>19</v>
      </c>
      <c r="L57" s="77"/>
    </row>
    <row r="58" spans="1:12" ht="19.5" customHeight="1">
      <c r="A58" s="79"/>
      <c r="B58" s="80" t="s">
        <v>136</v>
      </c>
      <c r="C58" s="106">
        <f t="shared" si="1"/>
        <v>0</v>
      </c>
      <c r="D58" s="100"/>
      <c r="E58" s="100"/>
      <c r="F58" s="100"/>
      <c r="G58" s="100"/>
      <c r="H58" s="101">
        <v>15</v>
      </c>
      <c r="I58" s="102">
        <v>5</v>
      </c>
      <c r="J58" s="103">
        <v>10</v>
      </c>
      <c r="K58" s="101">
        <v>6</v>
      </c>
      <c r="L58" s="77"/>
    </row>
    <row r="59" spans="1:12" ht="19.5" customHeight="1">
      <c r="A59" s="93" t="s">
        <v>137</v>
      </c>
      <c r="B59" s="94"/>
      <c r="C59" s="105">
        <f t="shared" si="1"/>
        <v>4</v>
      </c>
      <c r="D59" s="96">
        <f>SUM(D60:D66)</f>
        <v>1</v>
      </c>
      <c r="E59" s="96"/>
      <c r="F59" s="96">
        <f>SUM(F60:F66)</f>
        <v>3</v>
      </c>
      <c r="G59" s="96">
        <v>1</v>
      </c>
      <c r="H59" s="97">
        <f>SUM(H60:H66)</f>
        <v>57</v>
      </c>
      <c r="I59" s="98">
        <f>SUM(I60:I66)</f>
        <v>15</v>
      </c>
      <c r="J59" s="95">
        <f>SUM(J60:J66)</f>
        <v>42</v>
      </c>
      <c r="K59" s="97">
        <f>SUM(K60:K66)</f>
        <v>31</v>
      </c>
      <c r="L59" s="77"/>
    </row>
    <row r="60" spans="1:12" ht="19.5" customHeight="1">
      <c r="A60" s="79"/>
      <c r="B60" s="80" t="s">
        <v>138</v>
      </c>
      <c r="C60" s="99">
        <f t="shared" si="1"/>
        <v>0</v>
      </c>
      <c r="D60" s="100"/>
      <c r="E60" s="100"/>
      <c r="F60" s="100"/>
      <c r="G60" s="100"/>
      <c r="H60" s="101">
        <v>4</v>
      </c>
      <c r="I60" s="102"/>
      <c r="J60" s="103">
        <v>4</v>
      </c>
      <c r="K60" s="101">
        <v>3</v>
      </c>
      <c r="L60" s="77"/>
    </row>
    <row r="61" spans="1:12" ht="19.5" customHeight="1">
      <c r="A61" s="79"/>
      <c r="B61" s="80" t="s">
        <v>139</v>
      </c>
      <c r="C61" s="99">
        <f t="shared" si="1"/>
        <v>1</v>
      </c>
      <c r="D61" s="100"/>
      <c r="E61" s="100"/>
      <c r="F61" s="100">
        <v>1</v>
      </c>
      <c r="G61" s="100"/>
      <c r="H61" s="101">
        <v>9</v>
      </c>
      <c r="I61" s="102">
        <v>2</v>
      </c>
      <c r="J61" s="103">
        <v>7</v>
      </c>
      <c r="K61" s="101">
        <v>5</v>
      </c>
      <c r="L61" s="77"/>
    </row>
    <row r="62" spans="1:12" ht="19.5" customHeight="1">
      <c r="A62" s="79"/>
      <c r="B62" s="80" t="s">
        <v>140</v>
      </c>
      <c r="C62" s="99">
        <f t="shared" si="1"/>
        <v>1</v>
      </c>
      <c r="D62" s="100"/>
      <c r="E62" s="100"/>
      <c r="F62" s="100">
        <v>1</v>
      </c>
      <c r="G62" s="100"/>
      <c r="H62" s="101">
        <v>5</v>
      </c>
      <c r="I62" s="102">
        <v>1</v>
      </c>
      <c r="J62" s="103">
        <v>4</v>
      </c>
      <c r="K62" s="101">
        <v>2</v>
      </c>
      <c r="L62" s="77"/>
    </row>
    <row r="63" spans="1:12" ht="19.5" customHeight="1">
      <c r="A63" s="79"/>
      <c r="B63" s="80" t="s">
        <v>141</v>
      </c>
      <c r="C63" s="99">
        <f t="shared" si="1"/>
        <v>0</v>
      </c>
      <c r="D63" s="100"/>
      <c r="E63" s="100"/>
      <c r="F63" s="100"/>
      <c r="G63" s="100"/>
      <c r="H63" s="101">
        <v>6</v>
      </c>
      <c r="I63" s="102">
        <v>1</v>
      </c>
      <c r="J63" s="103">
        <v>5</v>
      </c>
      <c r="K63" s="101">
        <v>4</v>
      </c>
      <c r="L63" s="77"/>
    </row>
    <row r="64" spans="1:12" ht="19.5" customHeight="1">
      <c r="A64" s="79"/>
      <c r="B64" s="80" t="s">
        <v>142</v>
      </c>
      <c r="C64" s="99">
        <f t="shared" si="1"/>
        <v>2</v>
      </c>
      <c r="D64" s="100">
        <v>1</v>
      </c>
      <c r="E64" s="100"/>
      <c r="F64" s="100">
        <v>1</v>
      </c>
      <c r="G64" s="100">
        <v>1</v>
      </c>
      <c r="H64" s="101">
        <v>17</v>
      </c>
      <c r="I64" s="102">
        <v>6</v>
      </c>
      <c r="J64" s="103">
        <v>11</v>
      </c>
      <c r="K64" s="101">
        <v>8</v>
      </c>
      <c r="L64" s="77"/>
    </row>
    <row r="65" spans="1:12" ht="19.5" customHeight="1">
      <c r="A65" s="79"/>
      <c r="B65" s="80" t="s">
        <v>143</v>
      </c>
      <c r="C65" s="99">
        <f t="shared" si="1"/>
        <v>0</v>
      </c>
      <c r="D65" s="100"/>
      <c r="E65" s="100"/>
      <c r="F65" s="100"/>
      <c r="G65" s="100"/>
      <c r="H65" s="101">
        <v>11</v>
      </c>
      <c r="I65" s="102">
        <v>4</v>
      </c>
      <c r="J65" s="103">
        <v>7</v>
      </c>
      <c r="K65" s="101">
        <v>8</v>
      </c>
      <c r="L65" s="77"/>
    </row>
    <row r="66" spans="1:12" ht="19.5" customHeight="1">
      <c r="A66" s="116"/>
      <c r="B66" s="117" t="s">
        <v>144</v>
      </c>
      <c r="C66" s="118">
        <f t="shared" si="1"/>
        <v>0</v>
      </c>
      <c r="D66" s="119"/>
      <c r="E66" s="119"/>
      <c r="F66" s="119"/>
      <c r="G66" s="119"/>
      <c r="H66" s="120">
        <v>5</v>
      </c>
      <c r="I66" s="121">
        <v>1</v>
      </c>
      <c r="J66" s="122">
        <v>4</v>
      </c>
      <c r="K66" s="123">
        <v>1</v>
      </c>
      <c r="L66" s="77"/>
    </row>
    <row r="67" spans="1:12" ht="19.5" customHeight="1">
      <c r="A67" s="124"/>
      <c r="B67" s="124"/>
      <c r="C67" s="103"/>
      <c r="D67" s="103"/>
      <c r="E67" s="103"/>
      <c r="F67" s="103"/>
      <c r="G67" s="103"/>
      <c r="H67" s="103"/>
      <c r="I67" s="103"/>
      <c r="J67" s="103"/>
      <c r="K67" s="103"/>
      <c r="L67" s="125"/>
    </row>
    <row r="68" spans="1:12" ht="19.5" customHeight="1">
      <c r="A68" s="124"/>
      <c r="B68" s="124"/>
      <c r="C68" s="103"/>
      <c r="D68" s="103"/>
      <c r="E68" s="103"/>
      <c r="F68" s="103"/>
      <c r="G68" s="103"/>
      <c r="H68" s="103"/>
      <c r="I68" s="103"/>
      <c r="J68" s="103"/>
      <c r="K68" s="103"/>
      <c r="L68" s="125"/>
    </row>
    <row r="69" spans="1:12" ht="14.25">
      <c r="A69" s="124"/>
      <c r="B69" s="124"/>
      <c r="C69" s="103"/>
      <c r="D69" s="103"/>
      <c r="E69" s="103"/>
      <c r="F69" s="103"/>
      <c r="G69" s="103"/>
      <c r="H69" s="103"/>
      <c r="I69" s="103"/>
      <c r="J69" s="103"/>
      <c r="K69" s="103"/>
      <c r="L69" s="125"/>
    </row>
    <row r="70" spans="1:12" ht="19.5" customHeight="1">
      <c r="A70" s="126"/>
      <c r="B70" s="75"/>
      <c r="C70" s="286" t="s">
        <v>200</v>
      </c>
      <c r="D70" s="287"/>
      <c r="E70" s="287"/>
      <c r="F70" s="288"/>
      <c r="G70" s="75" t="s">
        <v>201</v>
      </c>
      <c r="H70" s="286" t="s">
        <v>202</v>
      </c>
      <c r="I70" s="287"/>
      <c r="J70" s="290"/>
      <c r="K70" s="127"/>
      <c r="L70" s="125"/>
    </row>
    <row r="71" spans="1:12" ht="19.5" customHeight="1">
      <c r="A71" s="73" t="s">
        <v>203</v>
      </c>
      <c r="B71" s="72" t="s">
        <v>204</v>
      </c>
      <c r="C71" s="74" t="s">
        <v>81</v>
      </c>
      <c r="D71" s="124"/>
      <c r="E71" s="124"/>
      <c r="F71" s="124"/>
      <c r="G71" s="72" t="s">
        <v>205</v>
      </c>
      <c r="H71" s="128"/>
      <c r="I71" s="129"/>
      <c r="J71" s="130"/>
      <c r="K71" s="131" t="s">
        <v>82</v>
      </c>
      <c r="L71" s="125"/>
    </row>
    <row r="72" spans="1:12" ht="19.5" customHeight="1">
      <c r="A72" s="132"/>
      <c r="B72" s="117"/>
      <c r="C72" s="133" t="s">
        <v>83</v>
      </c>
      <c r="D72" s="134" t="s">
        <v>84</v>
      </c>
      <c r="E72" s="134" t="s">
        <v>85</v>
      </c>
      <c r="F72" s="134" t="s">
        <v>86</v>
      </c>
      <c r="G72" s="83" t="s">
        <v>206</v>
      </c>
      <c r="H72" s="84" t="s">
        <v>27</v>
      </c>
      <c r="I72" s="85" t="s">
        <v>207</v>
      </c>
      <c r="J72" s="86" t="s">
        <v>208</v>
      </c>
      <c r="K72" s="135" t="s">
        <v>87</v>
      </c>
      <c r="L72" s="125"/>
    </row>
    <row r="73" spans="1:12" ht="19.5" customHeight="1">
      <c r="A73" s="93" t="s">
        <v>145</v>
      </c>
      <c r="B73" s="94"/>
      <c r="C73" s="105">
        <f>D73+E73+F73</f>
        <v>3</v>
      </c>
      <c r="D73" s="96"/>
      <c r="E73" s="96"/>
      <c r="F73" s="96">
        <f>SUM(F74:F77)</f>
        <v>3</v>
      </c>
      <c r="G73" s="96">
        <v>1</v>
      </c>
      <c r="H73" s="97">
        <f>SUM(H74:H77)</f>
        <v>15</v>
      </c>
      <c r="I73" s="98">
        <f>SUM(I74:I77)</f>
        <v>2</v>
      </c>
      <c r="J73" s="95">
        <f>SUM(J74:J77)</f>
        <v>13</v>
      </c>
      <c r="K73" s="97">
        <f>SUM(K74:K77)</f>
        <v>6</v>
      </c>
      <c r="L73" s="77"/>
    </row>
    <row r="74" spans="1:12" ht="19.5" customHeight="1">
      <c r="A74" s="79"/>
      <c r="B74" s="80" t="s">
        <v>146</v>
      </c>
      <c r="C74" s="99">
        <f>D74+E74+F74</f>
        <v>2</v>
      </c>
      <c r="D74" s="100"/>
      <c r="E74" s="100"/>
      <c r="F74" s="100">
        <v>2</v>
      </c>
      <c r="G74" s="100"/>
      <c r="H74" s="101">
        <v>5</v>
      </c>
      <c r="I74" s="102">
        <v>1</v>
      </c>
      <c r="J74" s="103">
        <v>4</v>
      </c>
      <c r="K74" s="101">
        <v>3</v>
      </c>
      <c r="L74" s="77"/>
    </row>
    <row r="75" spans="1:12" ht="19.5" customHeight="1">
      <c r="A75" s="79"/>
      <c r="B75" s="80" t="s">
        <v>147</v>
      </c>
      <c r="C75" s="99">
        <f>D75+E75+F75</f>
        <v>0</v>
      </c>
      <c r="D75" s="100"/>
      <c r="E75" s="100"/>
      <c r="F75" s="100"/>
      <c r="G75" s="100"/>
      <c r="H75" s="101">
        <v>4</v>
      </c>
      <c r="I75" s="102">
        <v>1</v>
      </c>
      <c r="J75" s="103">
        <v>3</v>
      </c>
      <c r="K75" s="101">
        <v>1</v>
      </c>
      <c r="L75" s="77"/>
    </row>
    <row r="76" spans="1:12" ht="19.5" customHeight="1">
      <c r="A76" s="79"/>
      <c r="B76" s="80" t="s">
        <v>148</v>
      </c>
      <c r="C76" s="99">
        <f>D76+E76+F76</f>
        <v>1</v>
      </c>
      <c r="D76" s="100"/>
      <c r="E76" s="100"/>
      <c r="F76" s="100">
        <v>1</v>
      </c>
      <c r="G76" s="100">
        <v>1</v>
      </c>
      <c r="H76" s="101">
        <v>3</v>
      </c>
      <c r="I76" s="102"/>
      <c r="J76" s="103">
        <v>3</v>
      </c>
      <c r="K76" s="101">
        <v>1</v>
      </c>
      <c r="L76" s="77"/>
    </row>
    <row r="77" spans="1:12" ht="19.5" customHeight="1">
      <c r="A77" s="107"/>
      <c r="B77" s="108" t="s">
        <v>149</v>
      </c>
      <c r="C77" s="106">
        <f>D77+E77+F77</f>
        <v>0</v>
      </c>
      <c r="D77" s="109"/>
      <c r="E77" s="109"/>
      <c r="F77" s="109"/>
      <c r="G77" s="136"/>
      <c r="H77" s="111">
        <v>3</v>
      </c>
      <c r="I77" s="112"/>
      <c r="J77" s="110">
        <v>3</v>
      </c>
      <c r="K77" s="113">
        <v>1</v>
      </c>
      <c r="L77" s="77"/>
    </row>
    <row r="78" spans="1:12" ht="19.5" customHeight="1">
      <c r="A78" s="76" t="s">
        <v>150</v>
      </c>
      <c r="B78" s="80"/>
      <c r="C78" s="99">
        <f t="shared" si="1"/>
        <v>1</v>
      </c>
      <c r="D78" s="114"/>
      <c r="E78" s="114"/>
      <c r="F78" s="114">
        <f>SUM(F79:F83)</f>
        <v>1</v>
      </c>
      <c r="G78" s="137"/>
      <c r="H78" s="115">
        <f>SUM(H79:H83)</f>
        <v>31</v>
      </c>
      <c r="I78" s="138">
        <f>SUM(I79:I83)</f>
        <v>8</v>
      </c>
      <c r="J78" s="103">
        <f>SUM(J79:J83)</f>
        <v>23</v>
      </c>
      <c r="K78" s="115">
        <f>SUM(K79:K83)</f>
        <v>19</v>
      </c>
      <c r="L78" s="77"/>
    </row>
    <row r="79" spans="1:12" ht="19.5" customHeight="1">
      <c r="A79" s="79"/>
      <c r="B79" s="80" t="s">
        <v>151</v>
      </c>
      <c r="C79" s="99">
        <f aca="true" t="shared" si="3" ref="C79:C126">D79+E79+F79</f>
        <v>1</v>
      </c>
      <c r="D79" s="100"/>
      <c r="E79" s="100"/>
      <c r="F79" s="100">
        <v>1</v>
      </c>
      <c r="G79" s="100"/>
      <c r="H79" s="101">
        <v>16</v>
      </c>
      <c r="I79" s="138">
        <v>4</v>
      </c>
      <c r="J79" s="103">
        <v>12</v>
      </c>
      <c r="K79" s="101">
        <v>11</v>
      </c>
      <c r="L79" s="77"/>
    </row>
    <row r="80" spans="1:12" ht="19.5" customHeight="1">
      <c r="A80" s="79"/>
      <c r="B80" s="80" t="s">
        <v>152</v>
      </c>
      <c r="C80" s="99">
        <f t="shared" si="3"/>
        <v>0</v>
      </c>
      <c r="D80" s="100"/>
      <c r="E80" s="100"/>
      <c r="F80" s="100"/>
      <c r="G80" s="100"/>
      <c r="H80" s="101">
        <v>2</v>
      </c>
      <c r="I80" s="138"/>
      <c r="J80" s="103">
        <v>2</v>
      </c>
      <c r="K80" s="101">
        <v>2</v>
      </c>
      <c r="L80" s="77"/>
    </row>
    <row r="81" spans="1:12" ht="19.5" customHeight="1">
      <c r="A81" s="79"/>
      <c r="B81" s="80" t="s">
        <v>153</v>
      </c>
      <c r="C81" s="99">
        <f t="shared" si="3"/>
        <v>0</v>
      </c>
      <c r="D81" s="100"/>
      <c r="E81" s="100"/>
      <c r="F81" s="100"/>
      <c r="G81" s="100"/>
      <c r="H81" s="101">
        <v>7</v>
      </c>
      <c r="I81" s="138">
        <v>1</v>
      </c>
      <c r="J81" s="103">
        <v>6</v>
      </c>
      <c r="K81" s="101">
        <v>3</v>
      </c>
      <c r="L81" s="77"/>
    </row>
    <row r="82" spans="1:12" ht="19.5" customHeight="1">
      <c r="A82" s="79"/>
      <c r="B82" s="80" t="s">
        <v>154</v>
      </c>
      <c r="C82" s="99">
        <f t="shared" si="3"/>
        <v>0</v>
      </c>
      <c r="D82" s="100"/>
      <c r="E82" s="100"/>
      <c r="F82" s="100"/>
      <c r="G82" s="100"/>
      <c r="H82" s="101">
        <v>3</v>
      </c>
      <c r="I82" s="138">
        <v>2</v>
      </c>
      <c r="J82" s="103">
        <v>1</v>
      </c>
      <c r="K82" s="101">
        <v>1</v>
      </c>
      <c r="L82" s="77"/>
    </row>
    <row r="83" spans="1:12" ht="19.5" customHeight="1">
      <c r="A83" s="79"/>
      <c r="B83" s="80" t="s">
        <v>155</v>
      </c>
      <c r="C83" s="106">
        <f t="shared" si="3"/>
        <v>0</v>
      </c>
      <c r="D83" s="100"/>
      <c r="E83" s="100"/>
      <c r="F83" s="100"/>
      <c r="G83" s="100"/>
      <c r="H83" s="101">
        <v>3</v>
      </c>
      <c r="I83" s="138">
        <v>1</v>
      </c>
      <c r="J83" s="103">
        <v>2</v>
      </c>
      <c r="K83" s="101">
        <v>2</v>
      </c>
      <c r="L83" s="77"/>
    </row>
    <row r="84" spans="1:12" ht="19.5" customHeight="1">
      <c r="A84" s="93" t="s">
        <v>156</v>
      </c>
      <c r="B84" s="94"/>
      <c r="C84" s="105">
        <f t="shared" si="3"/>
        <v>5</v>
      </c>
      <c r="D84" s="96"/>
      <c r="E84" s="96"/>
      <c r="F84" s="96">
        <f>SUM(F85:F91)</f>
        <v>5</v>
      </c>
      <c r="G84" s="96"/>
      <c r="H84" s="97">
        <f>SUM(H85:H91)</f>
        <v>65</v>
      </c>
      <c r="I84" s="98">
        <f>SUM(I85:I91)</f>
        <v>7</v>
      </c>
      <c r="J84" s="95">
        <f>SUM(J85:J91)</f>
        <v>58</v>
      </c>
      <c r="K84" s="97">
        <f>SUM(K85:K91)</f>
        <v>41</v>
      </c>
      <c r="L84" s="77"/>
    </row>
    <row r="85" spans="1:12" ht="19.5" customHeight="1">
      <c r="A85" s="79"/>
      <c r="B85" s="80" t="s">
        <v>157</v>
      </c>
      <c r="C85" s="99">
        <f t="shared" si="3"/>
        <v>2</v>
      </c>
      <c r="D85" s="100"/>
      <c r="E85" s="100"/>
      <c r="F85" s="100">
        <v>2</v>
      </c>
      <c r="G85" s="100"/>
      <c r="H85" s="101">
        <v>31</v>
      </c>
      <c r="I85" s="138">
        <v>5</v>
      </c>
      <c r="J85" s="103">
        <v>26</v>
      </c>
      <c r="K85" s="101">
        <v>17</v>
      </c>
      <c r="L85" s="77"/>
    </row>
    <row r="86" spans="1:12" ht="19.5" customHeight="1">
      <c r="A86" s="79"/>
      <c r="B86" s="80" t="s">
        <v>158</v>
      </c>
      <c r="C86" s="99">
        <f t="shared" si="3"/>
        <v>0</v>
      </c>
      <c r="D86" s="100"/>
      <c r="E86" s="100"/>
      <c r="F86" s="100"/>
      <c r="G86" s="100"/>
      <c r="H86" s="101">
        <v>2</v>
      </c>
      <c r="I86" s="138"/>
      <c r="J86" s="103">
        <v>2</v>
      </c>
      <c r="K86" s="101">
        <v>1</v>
      </c>
      <c r="L86" s="77"/>
    </row>
    <row r="87" spans="1:12" ht="19.5" customHeight="1">
      <c r="A87" s="79"/>
      <c r="B87" s="80" t="s">
        <v>159</v>
      </c>
      <c r="C87" s="99">
        <f t="shared" si="3"/>
        <v>0</v>
      </c>
      <c r="D87" s="100"/>
      <c r="E87" s="100"/>
      <c r="F87" s="100"/>
      <c r="G87" s="100"/>
      <c r="H87" s="101">
        <v>4</v>
      </c>
      <c r="I87" s="138"/>
      <c r="J87" s="103">
        <v>4</v>
      </c>
      <c r="K87" s="101">
        <v>2</v>
      </c>
      <c r="L87" s="77"/>
    </row>
    <row r="88" spans="1:12" ht="19.5" customHeight="1">
      <c r="A88" s="79"/>
      <c r="B88" s="80" t="s">
        <v>160</v>
      </c>
      <c r="C88" s="99">
        <f t="shared" si="3"/>
        <v>1</v>
      </c>
      <c r="D88" s="100"/>
      <c r="E88" s="100"/>
      <c r="F88" s="100">
        <v>1</v>
      </c>
      <c r="G88" s="100"/>
      <c r="H88" s="101">
        <v>6</v>
      </c>
      <c r="I88" s="138"/>
      <c r="J88" s="103">
        <v>6</v>
      </c>
      <c r="K88" s="101">
        <v>7</v>
      </c>
      <c r="L88" s="77"/>
    </row>
    <row r="89" spans="1:12" ht="19.5" customHeight="1">
      <c r="A89" s="79"/>
      <c r="B89" s="80" t="s">
        <v>161</v>
      </c>
      <c r="C89" s="99">
        <f t="shared" si="3"/>
        <v>1</v>
      </c>
      <c r="D89" s="100"/>
      <c r="E89" s="100"/>
      <c r="F89" s="100">
        <v>1</v>
      </c>
      <c r="G89" s="100"/>
      <c r="H89" s="101">
        <v>10</v>
      </c>
      <c r="I89" s="138">
        <v>1</v>
      </c>
      <c r="J89" s="103">
        <v>9</v>
      </c>
      <c r="K89" s="101">
        <v>7</v>
      </c>
      <c r="L89" s="77"/>
    </row>
    <row r="90" spans="1:12" ht="19.5" customHeight="1">
      <c r="A90" s="79"/>
      <c r="B90" s="80" t="s">
        <v>162</v>
      </c>
      <c r="C90" s="99">
        <f t="shared" si="3"/>
        <v>1</v>
      </c>
      <c r="D90" s="100"/>
      <c r="E90" s="100"/>
      <c r="F90" s="100">
        <v>1</v>
      </c>
      <c r="G90" s="100"/>
      <c r="H90" s="101">
        <v>8</v>
      </c>
      <c r="I90" s="138"/>
      <c r="J90" s="103">
        <v>8</v>
      </c>
      <c r="K90" s="101">
        <v>5</v>
      </c>
      <c r="L90" s="77"/>
    </row>
    <row r="91" spans="1:12" ht="19.5" customHeight="1">
      <c r="A91" s="79"/>
      <c r="B91" s="80" t="s">
        <v>163</v>
      </c>
      <c r="C91" s="106">
        <f t="shared" si="3"/>
        <v>0</v>
      </c>
      <c r="D91" s="100"/>
      <c r="E91" s="100"/>
      <c r="F91" s="100"/>
      <c r="G91" s="100"/>
      <c r="H91" s="101">
        <v>4</v>
      </c>
      <c r="I91" s="138">
        <v>1</v>
      </c>
      <c r="J91" s="103">
        <v>3</v>
      </c>
      <c r="K91" s="101">
        <v>2</v>
      </c>
      <c r="L91" s="77"/>
    </row>
    <row r="92" spans="1:12" ht="19.5" customHeight="1">
      <c r="A92" s="93" t="s">
        <v>164</v>
      </c>
      <c r="B92" s="94"/>
      <c r="C92" s="105">
        <f t="shared" si="3"/>
        <v>4</v>
      </c>
      <c r="D92" s="96"/>
      <c r="E92" s="96"/>
      <c r="F92" s="96">
        <f>SUM(F93:F96)</f>
        <v>4</v>
      </c>
      <c r="G92" s="96">
        <v>1</v>
      </c>
      <c r="H92" s="97">
        <f>SUM(H93:H96)</f>
        <v>18</v>
      </c>
      <c r="I92" s="98">
        <f>SUM(I93:I96)</f>
        <v>2</v>
      </c>
      <c r="J92" s="95">
        <f>SUM(J93:J96)</f>
        <v>16</v>
      </c>
      <c r="K92" s="97">
        <f>SUM(K93:K96)</f>
        <v>8</v>
      </c>
      <c r="L92" s="77"/>
    </row>
    <row r="93" spans="1:12" ht="19.5" customHeight="1">
      <c r="A93" s="79"/>
      <c r="B93" s="80" t="s">
        <v>165</v>
      </c>
      <c r="C93" s="99">
        <f t="shared" si="3"/>
        <v>1</v>
      </c>
      <c r="D93" s="100"/>
      <c r="E93" s="100"/>
      <c r="F93" s="100">
        <v>1</v>
      </c>
      <c r="G93" s="100"/>
      <c r="H93" s="101">
        <v>5</v>
      </c>
      <c r="I93" s="138">
        <v>1</v>
      </c>
      <c r="J93" s="103">
        <v>4</v>
      </c>
      <c r="K93" s="101">
        <v>3</v>
      </c>
      <c r="L93" s="77"/>
    </row>
    <row r="94" spans="1:12" ht="19.5" customHeight="1">
      <c r="A94" s="79"/>
      <c r="B94" s="80" t="s">
        <v>166</v>
      </c>
      <c r="C94" s="99">
        <f t="shared" si="3"/>
        <v>2</v>
      </c>
      <c r="D94" s="100"/>
      <c r="E94" s="100"/>
      <c r="F94" s="100">
        <v>2</v>
      </c>
      <c r="G94" s="100"/>
      <c r="H94" s="101">
        <v>5</v>
      </c>
      <c r="I94" s="138"/>
      <c r="J94" s="103">
        <v>5</v>
      </c>
      <c r="K94" s="101">
        <v>3</v>
      </c>
      <c r="L94" s="77"/>
    </row>
    <row r="95" spans="1:12" ht="19.5" customHeight="1">
      <c r="A95" s="79"/>
      <c r="B95" s="80" t="s">
        <v>167</v>
      </c>
      <c r="C95" s="99">
        <f t="shared" si="3"/>
        <v>0</v>
      </c>
      <c r="D95" s="100"/>
      <c r="E95" s="100"/>
      <c r="F95" s="100"/>
      <c r="G95" s="100"/>
      <c r="H95" s="101">
        <v>2</v>
      </c>
      <c r="I95" s="138">
        <v>1</v>
      </c>
      <c r="J95" s="103">
        <v>1</v>
      </c>
      <c r="K95" s="101"/>
      <c r="L95" s="77"/>
    </row>
    <row r="96" spans="1:12" ht="19.5" customHeight="1">
      <c r="A96" s="79"/>
      <c r="B96" s="80" t="s">
        <v>168</v>
      </c>
      <c r="C96" s="106">
        <f t="shared" si="3"/>
        <v>1</v>
      </c>
      <c r="D96" s="100"/>
      <c r="E96" s="100"/>
      <c r="F96" s="100">
        <v>1</v>
      </c>
      <c r="G96" s="100">
        <v>1</v>
      </c>
      <c r="H96" s="101">
        <v>6</v>
      </c>
      <c r="I96" s="138"/>
      <c r="J96" s="103">
        <v>6</v>
      </c>
      <c r="K96" s="101">
        <v>2</v>
      </c>
      <c r="L96" s="77"/>
    </row>
    <row r="97" spans="1:12" ht="19.5" customHeight="1">
      <c r="A97" s="93" t="s">
        <v>169</v>
      </c>
      <c r="B97" s="94"/>
      <c r="C97" s="105">
        <f t="shared" si="3"/>
        <v>5</v>
      </c>
      <c r="D97" s="96">
        <f>SUM(D98:D105)</f>
        <v>2</v>
      </c>
      <c r="E97" s="96"/>
      <c r="F97" s="96">
        <f>SUM(F98:F105)</f>
        <v>3</v>
      </c>
      <c r="G97" s="96"/>
      <c r="H97" s="97">
        <f>SUM(H98:H105)</f>
        <v>50</v>
      </c>
      <c r="I97" s="98">
        <f>SUM(I98:I105)</f>
        <v>6</v>
      </c>
      <c r="J97" s="95">
        <f>SUM(J98:J105)</f>
        <v>44</v>
      </c>
      <c r="K97" s="97">
        <f>SUM(K98:K105)</f>
        <v>27</v>
      </c>
      <c r="L97" s="77"/>
    </row>
    <row r="98" spans="1:12" ht="19.5" customHeight="1">
      <c r="A98" s="79"/>
      <c r="B98" s="80" t="s">
        <v>170</v>
      </c>
      <c r="C98" s="99">
        <f t="shared" si="3"/>
        <v>2</v>
      </c>
      <c r="D98" s="100">
        <v>1</v>
      </c>
      <c r="E98" s="100"/>
      <c r="F98" s="100">
        <v>1</v>
      </c>
      <c r="G98" s="100"/>
      <c r="H98" s="101">
        <v>7</v>
      </c>
      <c r="I98" s="138">
        <v>1</v>
      </c>
      <c r="J98" s="103">
        <v>6</v>
      </c>
      <c r="K98" s="101">
        <v>5</v>
      </c>
      <c r="L98" s="77"/>
    </row>
    <row r="99" spans="1:12" ht="19.5" customHeight="1">
      <c r="A99" s="79"/>
      <c r="B99" s="80" t="s">
        <v>171</v>
      </c>
      <c r="C99" s="99">
        <f t="shared" si="3"/>
        <v>0</v>
      </c>
      <c r="D99" s="100"/>
      <c r="E99" s="100"/>
      <c r="F99" s="100"/>
      <c r="G99" s="100"/>
      <c r="H99" s="101">
        <v>6</v>
      </c>
      <c r="I99" s="138">
        <v>1</v>
      </c>
      <c r="J99" s="103">
        <v>5</v>
      </c>
      <c r="K99" s="101">
        <v>2</v>
      </c>
      <c r="L99" s="77"/>
    </row>
    <row r="100" spans="1:12" ht="19.5" customHeight="1">
      <c r="A100" s="79"/>
      <c r="B100" s="80" t="s">
        <v>172</v>
      </c>
      <c r="C100" s="99">
        <f t="shared" si="3"/>
        <v>0</v>
      </c>
      <c r="D100" s="100"/>
      <c r="E100" s="100"/>
      <c r="F100" s="100"/>
      <c r="G100" s="100"/>
      <c r="H100" s="101">
        <v>5</v>
      </c>
      <c r="I100" s="138"/>
      <c r="J100" s="103">
        <v>5</v>
      </c>
      <c r="K100" s="101">
        <v>2</v>
      </c>
      <c r="L100" s="77"/>
    </row>
    <row r="101" spans="1:12" ht="19.5" customHeight="1">
      <c r="A101" s="79"/>
      <c r="B101" s="80" t="s">
        <v>173</v>
      </c>
      <c r="C101" s="99">
        <f t="shared" si="3"/>
        <v>0</v>
      </c>
      <c r="D101" s="100"/>
      <c r="E101" s="100"/>
      <c r="F101" s="100"/>
      <c r="G101" s="100"/>
      <c r="H101" s="101">
        <v>3</v>
      </c>
      <c r="I101" s="138"/>
      <c r="J101" s="103">
        <v>3</v>
      </c>
      <c r="K101" s="101">
        <v>1</v>
      </c>
      <c r="L101" s="77"/>
    </row>
    <row r="102" spans="1:12" ht="19.5" customHeight="1">
      <c r="A102" s="79"/>
      <c r="B102" s="80" t="s">
        <v>174</v>
      </c>
      <c r="C102" s="99">
        <f t="shared" si="3"/>
        <v>0</v>
      </c>
      <c r="D102" s="100"/>
      <c r="E102" s="100"/>
      <c r="F102" s="100"/>
      <c r="G102" s="100"/>
      <c r="H102" s="101">
        <v>6</v>
      </c>
      <c r="I102" s="138"/>
      <c r="J102" s="103">
        <v>6</v>
      </c>
      <c r="K102" s="101">
        <v>2</v>
      </c>
      <c r="L102" s="77"/>
    </row>
    <row r="103" spans="1:12" ht="19.5" customHeight="1">
      <c r="A103" s="79"/>
      <c r="B103" s="80" t="s">
        <v>175</v>
      </c>
      <c r="C103" s="99">
        <f t="shared" si="3"/>
        <v>1</v>
      </c>
      <c r="D103" s="100"/>
      <c r="E103" s="100"/>
      <c r="F103" s="100">
        <v>1</v>
      </c>
      <c r="G103" s="100"/>
      <c r="H103" s="101">
        <v>14</v>
      </c>
      <c r="I103" s="138">
        <v>2</v>
      </c>
      <c r="J103" s="103">
        <v>12</v>
      </c>
      <c r="K103" s="101">
        <v>10</v>
      </c>
      <c r="L103" s="77"/>
    </row>
    <row r="104" spans="1:12" ht="19.5" customHeight="1">
      <c r="A104" s="79"/>
      <c r="B104" s="80" t="s">
        <v>176</v>
      </c>
      <c r="C104" s="99">
        <f t="shared" si="3"/>
        <v>1</v>
      </c>
      <c r="D104" s="100"/>
      <c r="E104" s="100"/>
      <c r="F104" s="100">
        <v>1</v>
      </c>
      <c r="G104" s="100"/>
      <c r="H104" s="101">
        <v>4</v>
      </c>
      <c r="I104" s="138">
        <v>1</v>
      </c>
      <c r="J104" s="103">
        <v>3</v>
      </c>
      <c r="K104" s="101">
        <v>2</v>
      </c>
      <c r="L104" s="77"/>
    </row>
    <row r="105" spans="1:12" ht="19.5" customHeight="1">
      <c r="A105" s="79"/>
      <c r="B105" s="80" t="s">
        <v>177</v>
      </c>
      <c r="C105" s="106">
        <f t="shared" si="3"/>
        <v>1</v>
      </c>
      <c r="D105" s="100">
        <v>1</v>
      </c>
      <c r="E105" s="100"/>
      <c r="F105" s="100"/>
      <c r="G105" s="100"/>
      <c r="H105" s="101">
        <v>5</v>
      </c>
      <c r="I105" s="138">
        <v>1</v>
      </c>
      <c r="J105" s="103">
        <v>4</v>
      </c>
      <c r="K105" s="101">
        <v>3</v>
      </c>
      <c r="L105" s="77"/>
    </row>
    <row r="106" spans="1:12" ht="19.5" customHeight="1">
      <c r="A106" s="93" t="s">
        <v>178</v>
      </c>
      <c r="B106" s="94"/>
      <c r="C106" s="105">
        <f t="shared" si="3"/>
        <v>4</v>
      </c>
      <c r="D106" s="96">
        <f>SUM(D107:D112)</f>
        <v>1</v>
      </c>
      <c r="E106" s="96"/>
      <c r="F106" s="96">
        <f aca="true" t="shared" si="4" ref="F106:K106">SUM(F107:F112)</f>
        <v>3</v>
      </c>
      <c r="G106" s="96">
        <f t="shared" si="4"/>
        <v>1</v>
      </c>
      <c r="H106" s="97">
        <f t="shared" si="4"/>
        <v>50</v>
      </c>
      <c r="I106" s="98">
        <f t="shared" si="4"/>
        <v>8</v>
      </c>
      <c r="J106" s="95">
        <f t="shared" si="4"/>
        <v>42</v>
      </c>
      <c r="K106" s="97">
        <f t="shared" si="4"/>
        <v>31</v>
      </c>
      <c r="L106" s="77"/>
    </row>
    <row r="107" spans="1:12" ht="19.5" customHeight="1">
      <c r="A107" s="79"/>
      <c r="B107" s="80" t="s">
        <v>179</v>
      </c>
      <c r="C107" s="99">
        <f t="shared" si="3"/>
        <v>2</v>
      </c>
      <c r="D107" s="100"/>
      <c r="E107" s="100"/>
      <c r="F107" s="100">
        <v>2</v>
      </c>
      <c r="G107" s="100"/>
      <c r="H107" s="101">
        <v>13</v>
      </c>
      <c r="I107" s="138">
        <v>4</v>
      </c>
      <c r="J107" s="103">
        <v>9</v>
      </c>
      <c r="K107" s="101">
        <v>5</v>
      </c>
      <c r="L107" s="77"/>
    </row>
    <row r="108" spans="1:12" ht="19.5" customHeight="1">
      <c r="A108" s="79"/>
      <c r="B108" s="80" t="s">
        <v>180</v>
      </c>
      <c r="C108" s="99">
        <f t="shared" si="3"/>
        <v>2</v>
      </c>
      <c r="D108" s="100">
        <v>1</v>
      </c>
      <c r="E108" s="100"/>
      <c r="F108" s="100">
        <v>1</v>
      </c>
      <c r="G108" s="100">
        <v>1</v>
      </c>
      <c r="H108" s="101">
        <v>12</v>
      </c>
      <c r="I108" s="138">
        <v>2</v>
      </c>
      <c r="J108" s="103">
        <v>10</v>
      </c>
      <c r="K108" s="101">
        <v>10</v>
      </c>
      <c r="L108" s="77"/>
    </row>
    <row r="109" spans="1:12" ht="19.5" customHeight="1">
      <c r="A109" s="79"/>
      <c r="B109" s="80" t="s">
        <v>181</v>
      </c>
      <c r="C109" s="99">
        <f t="shared" si="3"/>
        <v>0</v>
      </c>
      <c r="D109" s="100"/>
      <c r="E109" s="100"/>
      <c r="F109" s="100"/>
      <c r="G109" s="100"/>
      <c r="H109" s="101">
        <v>4</v>
      </c>
      <c r="I109" s="138">
        <v>1</v>
      </c>
      <c r="J109" s="103">
        <v>3</v>
      </c>
      <c r="K109" s="101">
        <v>4</v>
      </c>
      <c r="L109" s="77"/>
    </row>
    <row r="110" spans="1:12" ht="19.5" customHeight="1">
      <c r="A110" s="79"/>
      <c r="B110" s="80" t="s">
        <v>182</v>
      </c>
      <c r="C110" s="99">
        <f t="shared" si="3"/>
        <v>0</v>
      </c>
      <c r="D110" s="100"/>
      <c r="E110" s="100"/>
      <c r="F110" s="100"/>
      <c r="G110" s="100"/>
      <c r="H110" s="101">
        <v>7</v>
      </c>
      <c r="I110" s="138">
        <v>1</v>
      </c>
      <c r="J110" s="103">
        <v>6</v>
      </c>
      <c r="K110" s="101">
        <v>3</v>
      </c>
      <c r="L110" s="77"/>
    </row>
    <row r="111" spans="1:12" ht="19.5" customHeight="1">
      <c r="A111" s="79"/>
      <c r="B111" s="80" t="s">
        <v>183</v>
      </c>
      <c r="C111" s="99">
        <f t="shared" si="3"/>
        <v>0</v>
      </c>
      <c r="D111" s="100"/>
      <c r="E111" s="100"/>
      <c r="F111" s="100"/>
      <c r="G111" s="100"/>
      <c r="H111" s="101">
        <v>7</v>
      </c>
      <c r="I111" s="138"/>
      <c r="J111" s="103">
        <v>7</v>
      </c>
      <c r="K111" s="101">
        <v>4</v>
      </c>
      <c r="L111" s="77"/>
    </row>
    <row r="112" spans="1:12" ht="19.5" customHeight="1">
      <c r="A112" s="107"/>
      <c r="B112" s="108" t="s">
        <v>184</v>
      </c>
      <c r="C112" s="106">
        <f t="shared" si="3"/>
        <v>0</v>
      </c>
      <c r="D112" s="109"/>
      <c r="E112" s="109"/>
      <c r="F112" s="109"/>
      <c r="G112" s="139"/>
      <c r="H112" s="111">
        <v>7</v>
      </c>
      <c r="I112" s="140"/>
      <c r="J112" s="110">
        <v>7</v>
      </c>
      <c r="K112" s="113">
        <v>5</v>
      </c>
      <c r="L112" s="77"/>
    </row>
    <row r="113" spans="1:12" ht="19.5" customHeight="1">
      <c r="A113" s="76" t="s">
        <v>185</v>
      </c>
      <c r="B113" s="80" t="s">
        <v>222</v>
      </c>
      <c r="C113" s="103">
        <f t="shared" si="3"/>
        <v>3</v>
      </c>
      <c r="D113" s="114"/>
      <c r="E113" s="114"/>
      <c r="F113" s="114">
        <v>3</v>
      </c>
      <c r="G113" s="141">
        <v>1</v>
      </c>
      <c r="H113" s="115">
        <v>30</v>
      </c>
      <c r="I113" s="138">
        <v>5</v>
      </c>
      <c r="J113" s="103">
        <v>25</v>
      </c>
      <c r="K113" s="113">
        <v>16</v>
      </c>
      <c r="L113" s="125"/>
    </row>
    <row r="114" spans="1:12" ht="19.5" customHeight="1">
      <c r="A114" s="93" t="s">
        <v>186</v>
      </c>
      <c r="B114" s="94" t="s">
        <v>223</v>
      </c>
      <c r="C114" s="95">
        <f t="shared" si="3"/>
        <v>3</v>
      </c>
      <c r="D114" s="96">
        <v>1</v>
      </c>
      <c r="E114" s="96"/>
      <c r="F114" s="96">
        <v>2</v>
      </c>
      <c r="G114" s="96">
        <v>1</v>
      </c>
      <c r="H114" s="97">
        <v>39</v>
      </c>
      <c r="I114" s="98">
        <v>12</v>
      </c>
      <c r="J114" s="95">
        <v>27</v>
      </c>
      <c r="K114" s="97">
        <v>28</v>
      </c>
      <c r="L114" s="77"/>
    </row>
    <row r="115" spans="1:12" ht="19.5" customHeight="1">
      <c r="A115" s="93" t="s">
        <v>187</v>
      </c>
      <c r="B115" s="94"/>
      <c r="C115" s="105">
        <f t="shared" si="3"/>
        <v>3</v>
      </c>
      <c r="D115" s="96"/>
      <c r="E115" s="96"/>
      <c r="F115" s="96">
        <f aca="true" t="shared" si="5" ref="F115:K115">SUM(F116:F121)</f>
        <v>3</v>
      </c>
      <c r="G115" s="96">
        <f t="shared" si="5"/>
        <v>2</v>
      </c>
      <c r="H115" s="97">
        <f t="shared" si="5"/>
        <v>50</v>
      </c>
      <c r="I115" s="98">
        <f t="shared" si="5"/>
        <v>9</v>
      </c>
      <c r="J115" s="95">
        <f t="shared" si="5"/>
        <v>41</v>
      </c>
      <c r="K115" s="97">
        <f t="shared" si="5"/>
        <v>26</v>
      </c>
      <c r="L115" s="77"/>
    </row>
    <row r="116" spans="1:12" ht="19.5" customHeight="1">
      <c r="A116" s="79"/>
      <c r="B116" s="80" t="s">
        <v>188</v>
      </c>
      <c r="C116" s="99">
        <f t="shared" si="3"/>
        <v>1</v>
      </c>
      <c r="D116" s="100"/>
      <c r="E116" s="100"/>
      <c r="F116" s="100">
        <v>1</v>
      </c>
      <c r="G116" s="100">
        <v>1</v>
      </c>
      <c r="H116" s="101">
        <v>20</v>
      </c>
      <c r="I116" s="138">
        <v>3</v>
      </c>
      <c r="J116" s="103">
        <v>17</v>
      </c>
      <c r="K116" s="101">
        <v>9</v>
      </c>
      <c r="L116" s="77"/>
    </row>
    <row r="117" spans="1:12" ht="19.5" customHeight="1">
      <c r="A117" s="79"/>
      <c r="B117" s="80" t="s">
        <v>189</v>
      </c>
      <c r="C117" s="99">
        <f t="shared" si="3"/>
        <v>1</v>
      </c>
      <c r="D117" s="100"/>
      <c r="E117" s="100"/>
      <c r="F117" s="100">
        <v>1</v>
      </c>
      <c r="G117" s="100"/>
      <c r="H117" s="101">
        <v>5</v>
      </c>
      <c r="I117" s="138"/>
      <c r="J117" s="103">
        <v>5</v>
      </c>
      <c r="K117" s="101">
        <v>3</v>
      </c>
      <c r="L117" s="77"/>
    </row>
    <row r="118" spans="1:12" ht="19.5" customHeight="1">
      <c r="A118" s="79"/>
      <c r="B118" s="80" t="s">
        <v>190</v>
      </c>
      <c r="C118" s="99">
        <f t="shared" si="3"/>
        <v>0</v>
      </c>
      <c r="D118" s="100"/>
      <c r="E118" s="100"/>
      <c r="F118" s="100"/>
      <c r="G118" s="100"/>
      <c r="H118" s="101">
        <v>7</v>
      </c>
      <c r="I118" s="138">
        <v>2</v>
      </c>
      <c r="J118" s="103">
        <v>5</v>
      </c>
      <c r="K118" s="101">
        <v>5</v>
      </c>
      <c r="L118" s="77"/>
    </row>
    <row r="119" spans="1:12" ht="19.5" customHeight="1">
      <c r="A119" s="79"/>
      <c r="B119" s="80" t="s">
        <v>153</v>
      </c>
      <c r="C119" s="99">
        <f t="shared" si="3"/>
        <v>0</v>
      </c>
      <c r="D119" s="100"/>
      <c r="E119" s="100"/>
      <c r="F119" s="100"/>
      <c r="G119" s="100"/>
      <c r="H119" s="101">
        <v>5</v>
      </c>
      <c r="I119" s="138"/>
      <c r="J119" s="103">
        <v>5</v>
      </c>
      <c r="K119" s="101">
        <v>2</v>
      </c>
      <c r="L119" s="77"/>
    </row>
    <row r="120" spans="1:12" ht="19.5" customHeight="1">
      <c r="A120" s="79"/>
      <c r="B120" s="80" t="s">
        <v>191</v>
      </c>
      <c r="C120" s="99">
        <f t="shared" si="3"/>
        <v>0</v>
      </c>
      <c r="D120" s="100"/>
      <c r="E120" s="100"/>
      <c r="F120" s="100"/>
      <c r="G120" s="100"/>
      <c r="H120" s="101">
        <v>9</v>
      </c>
      <c r="I120" s="138">
        <v>4</v>
      </c>
      <c r="J120" s="103">
        <v>5</v>
      </c>
      <c r="K120" s="101">
        <v>3</v>
      </c>
      <c r="L120" s="77"/>
    </row>
    <row r="121" spans="1:12" ht="19.5" customHeight="1">
      <c r="A121" s="79"/>
      <c r="B121" s="80" t="s">
        <v>192</v>
      </c>
      <c r="C121" s="106">
        <f t="shared" si="3"/>
        <v>1</v>
      </c>
      <c r="D121" s="100"/>
      <c r="E121" s="100"/>
      <c r="F121" s="100">
        <v>1</v>
      </c>
      <c r="G121" s="100">
        <v>1</v>
      </c>
      <c r="H121" s="101">
        <v>4</v>
      </c>
      <c r="I121" s="138"/>
      <c r="J121" s="103">
        <v>4</v>
      </c>
      <c r="K121" s="101">
        <v>4</v>
      </c>
      <c r="L121" s="77"/>
    </row>
    <row r="122" spans="1:12" ht="19.5" customHeight="1">
      <c r="A122" s="93" t="s">
        <v>193</v>
      </c>
      <c r="B122" s="94"/>
      <c r="C122" s="105">
        <f t="shared" si="3"/>
        <v>5</v>
      </c>
      <c r="D122" s="96"/>
      <c r="E122" s="96"/>
      <c r="F122" s="96">
        <f aca="true" t="shared" si="6" ref="F122:K122">SUM(F123:F126)</f>
        <v>5</v>
      </c>
      <c r="G122" s="96">
        <f t="shared" si="6"/>
        <v>2</v>
      </c>
      <c r="H122" s="97">
        <f t="shared" si="6"/>
        <v>35</v>
      </c>
      <c r="I122" s="98">
        <f t="shared" si="6"/>
        <v>3</v>
      </c>
      <c r="J122" s="95">
        <f t="shared" si="6"/>
        <v>32</v>
      </c>
      <c r="K122" s="97">
        <f t="shared" si="6"/>
        <v>27</v>
      </c>
      <c r="L122" s="77"/>
    </row>
    <row r="123" spans="1:12" ht="19.5" customHeight="1">
      <c r="A123" s="79"/>
      <c r="B123" s="80" t="s">
        <v>194</v>
      </c>
      <c r="C123" s="99">
        <f t="shared" si="3"/>
        <v>1</v>
      </c>
      <c r="D123" s="100"/>
      <c r="E123" s="100"/>
      <c r="F123" s="100">
        <v>1</v>
      </c>
      <c r="G123" s="100"/>
      <c r="H123" s="101">
        <v>5</v>
      </c>
      <c r="I123" s="138"/>
      <c r="J123" s="103">
        <v>5</v>
      </c>
      <c r="K123" s="101">
        <v>3</v>
      </c>
      <c r="L123" s="77"/>
    </row>
    <row r="124" spans="1:12" ht="19.5" customHeight="1">
      <c r="A124" s="79"/>
      <c r="B124" s="80" t="s">
        <v>195</v>
      </c>
      <c r="C124" s="99">
        <f t="shared" si="3"/>
        <v>0</v>
      </c>
      <c r="D124" s="100"/>
      <c r="E124" s="100"/>
      <c r="F124" s="100"/>
      <c r="G124" s="100"/>
      <c r="H124" s="101">
        <v>8</v>
      </c>
      <c r="I124" s="138"/>
      <c r="J124" s="103">
        <v>8</v>
      </c>
      <c r="K124" s="101">
        <v>6</v>
      </c>
      <c r="L124" s="77"/>
    </row>
    <row r="125" spans="1:12" ht="19.5" customHeight="1">
      <c r="A125" s="79"/>
      <c r="B125" s="80" t="s">
        <v>196</v>
      </c>
      <c r="C125" s="99">
        <f t="shared" si="3"/>
        <v>3</v>
      </c>
      <c r="D125" s="100"/>
      <c r="E125" s="100"/>
      <c r="F125" s="100">
        <v>3</v>
      </c>
      <c r="G125" s="100">
        <v>2</v>
      </c>
      <c r="H125" s="101">
        <v>9</v>
      </c>
      <c r="I125" s="138">
        <v>2</v>
      </c>
      <c r="J125" s="103">
        <v>7</v>
      </c>
      <c r="K125" s="101">
        <v>10</v>
      </c>
      <c r="L125" s="77"/>
    </row>
    <row r="126" spans="1:12" ht="19.5" customHeight="1">
      <c r="A126" s="79"/>
      <c r="B126" s="117" t="s">
        <v>197</v>
      </c>
      <c r="C126" s="142">
        <f t="shared" si="3"/>
        <v>1</v>
      </c>
      <c r="D126" s="100"/>
      <c r="E126" s="100"/>
      <c r="F126" s="100">
        <v>1</v>
      </c>
      <c r="G126" s="100"/>
      <c r="H126" s="101">
        <v>13</v>
      </c>
      <c r="I126" s="143">
        <v>1</v>
      </c>
      <c r="J126" s="103">
        <v>12</v>
      </c>
      <c r="K126" s="101">
        <v>8</v>
      </c>
      <c r="L126" s="77"/>
    </row>
    <row r="127" spans="1:12" ht="19.5" customHeight="1">
      <c r="A127" s="144"/>
      <c r="B127" s="125"/>
      <c r="C127" s="144"/>
      <c r="D127" s="145"/>
      <c r="E127" s="144"/>
      <c r="F127" s="144"/>
      <c r="G127" s="144"/>
      <c r="H127" s="144"/>
      <c r="I127" s="144"/>
      <c r="J127" s="144"/>
      <c r="K127" s="144"/>
      <c r="L127" s="68"/>
    </row>
    <row r="128" spans="1:12" ht="14.25">
      <c r="A128" s="68"/>
      <c r="B128" s="68"/>
      <c r="C128" s="68"/>
      <c r="D128" s="146"/>
      <c r="E128" s="68"/>
      <c r="F128" s="68"/>
      <c r="G128" s="68"/>
      <c r="H128" s="68"/>
      <c r="I128" s="68"/>
      <c r="J128" s="68"/>
      <c r="K128" s="147" t="s">
        <v>81</v>
      </c>
      <c r="L128" s="68"/>
    </row>
  </sheetData>
  <mergeCells count="4">
    <mergeCell ref="C4:F4"/>
    <mergeCell ref="C70:F70"/>
    <mergeCell ref="H4:J4"/>
    <mergeCell ref="H70:J70"/>
  </mergeCells>
  <printOptions horizontalCentered="1" verticalCentered="1"/>
  <pageMargins left="0.5" right="0.2" top="0.5" bottom="0.5" header="0" footer="0"/>
  <pageSetup horizontalDpi="300" verticalDpi="3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7"/>
  <sheetViews>
    <sheetView showOutlineSymbols="0" zoomScale="87" zoomScaleNormal="87" workbookViewId="0" topLeftCell="A1">
      <selection activeCell="A2" sqref="A2"/>
    </sheetView>
  </sheetViews>
  <sheetFormatPr defaultColWidth="9.00390625" defaultRowHeight="13.5"/>
  <cols>
    <col min="1" max="2" width="10.75390625" style="215" customWidth="1"/>
    <col min="3" max="15" width="8.125" style="215" customWidth="1"/>
    <col min="16" max="16" width="2.75390625" style="215" customWidth="1"/>
    <col min="17" max="248" width="10.75390625" style="215" customWidth="1"/>
    <col min="249" max="16384" width="10.75390625" style="151" customWidth="1"/>
  </cols>
  <sheetData>
    <row r="1" spans="1:16" ht="16.5" customHeight="1">
      <c r="A1" s="149" t="s">
        <v>13</v>
      </c>
      <c r="B1" s="149" t="s">
        <v>229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 t="s">
        <v>199</v>
      </c>
      <c r="N1" s="150"/>
      <c r="O1" s="150"/>
      <c r="P1" s="150"/>
    </row>
    <row r="2" spans="1:16" ht="16.5" customHeight="1">
      <c r="A2" s="152"/>
      <c r="B2" s="152"/>
      <c r="C2" s="152" t="s">
        <v>224</v>
      </c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0"/>
    </row>
    <row r="3" spans="1:16" ht="16.5" customHeight="1">
      <c r="A3" s="153" t="s">
        <v>203</v>
      </c>
      <c r="B3" s="154" t="s">
        <v>204</v>
      </c>
      <c r="C3" s="291" t="s">
        <v>225</v>
      </c>
      <c r="D3" s="292"/>
      <c r="E3" s="292"/>
      <c r="F3" s="292"/>
      <c r="G3" s="293"/>
      <c r="H3" s="155" t="s">
        <v>230</v>
      </c>
      <c r="I3" s="156"/>
      <c r="J3" s="157"/>
      <c r="K3" s="157"/>
      <c r="L3" s="158"/>
      <c r="M3" s="158"/>
      <c r="N3" s="158"/>
      <c r="O3" s="158"/>
      <c r="P3" s="159"/>
    </row>
    <row r="4" spans="1:16" ht="16.5" customHeight="1">
      <c r="A4" s="160"/>
      <c r="B4" s="161"/>
      <c r="C4" s="162" t="s">
        <v>81</v>
      </c>
      <c r="D4" s="163" t="s">
        <v>224</v>
      </c>
      <c r="E4" s="158"/>
      <c r="F4" s="158"/>
      <c r="G4" s="158"/>
      <c r="H4" s="155" t="s">
        <v>231</v>
      </c>
      <c r="I4" s="164" t="s">
        <v>84</v>
      </c>
      <c r="J4" s="153" t="s">
        <v>85</v>
      </c>
      <c r="K4" s="294" t="s">
        <v>226</v>
      </c>
      <c r="L4" s="295"/>
      <c r="M4" s="295"/>
      <c r="N4" s="295"/>
      <c r="O4" s="296"/>
      <c r="P4" s="159"/>
    </row>
    <row r="5" spans="1:16" ht="16.5" customHeight="1">
      <c r="A5" s="160"/>
      <c r="B5" s="161"/>
      <c r="C5" s="165" t="s">
        <v>83</v>
      </c>
      <c r="D5" s="166" t="s">
        <v>84</v>
      </c>
      <c r="E5" s="166" t="s">
        <v>79</v>
      </c>
      <c r="F5" s="166" t="s">
        <v>85</v>
      </c>
      <c r="G5" s="166" t="s">
        <v>64</v>
      </c>
      <c r="H5" s="167" t="s">
        <v>232</v>
      </c>
      <c r="I5" s="164" t="s">
        <v>227</v>
      </c>
      <c r="J5" s="153" t="s">
        <v>227</v>
      </c>
      <c r="K5" s="168" t="s">
        <v>83</v>
      </c>
      <c r="L5" s="169" t="s">
        <v>84</v>
      </c>
      <c r="M5" s="169" t="s">
        <v>79</v>
      </c>
      <c r="N5" s="169" t="s">
        <v>85</v>
      </c>
      <c r="O5" s="169" t="s">
        <v>228</v>
      </c>
      <c r="P5" s="159"/>
    </row>
    <row r="6" spans="1:16" ht="16.5" customHeight="1">
      <c r="A6" s="170"/>
      <c r="B6" s="171" t="s">
        <v>25</v>
      </c>
      <c r="C6" s="172">
        <f>C7+C17+C18+C19+C20+C21+C22+C23+C26+C27+C28+C32+C38+C41+C42+C43+C48+C54+C58+C72+C77+C83+C91+C96+C105+C112+C113+C114+C121</f>
        <v>64235</v>
      </c>
      <c r="D6" s="173">
        <f>D7+D17+D18+D19+D20+D21+D22+D23+D26+D27+D28+D32+D38+D41+D42+D43+D48+D54+D58+D72+D77+D83+D91+D96+D105+D112+D113+D114+D121</f>
        <v>12041</v>
      </c>
      <c r="E6" s="173">
        <v>108</v>
      </c>
      <c r="F6" s="173">
        <v>1118</v>
      </c>
      <c r="G6" s="173">
        <f aca="true" t="shared" si="0" ref="G6:L6">G7+G17+G18+G19+G20+G21+G22+G23+G26+G27+G28+G32+G38+G41+G42+G43+G48+G54+G58+G72+G77+G83+G91+G96+G105+G112+G113+G114+G121</f>
        <v>50968</v>
      </c>
      <c r="H6" s="174">
        <f t="shared" si="0"/>
        <v>6730</v>
      </c>
      <c r="I6" s="175">
        <f t="shared" si="0"/>
        <v>10471</v>
      </c>
      <c r="J6" s="176">
        <f t="shared" si="0"/>
        <v>72</v>
      </c>
      <c r="K6" s="176">
        <f t="shared" si="0"/>
        <v>53692</v>
      </c>
      <c r="L6" s="174">
        <f t="shared" si="0"/>
        <v>1570</v>
      </c>
      <c r="M6" s="174">
        <v>108</v>
      </c>
      <c r="N6" s="174">
        <f>N7+N17+N18+N19+N20+N21+N22+N23+N26+N27+N28+N32+N38+N41+N42+N43+N48+N54+N58+N72+N77+N83+N91+N96+N105+N112+N113+N114+N121</f>
        <v>1046</v>
      </c>
      <c r="O6" s="174">
        <f>O7+O17+O18+O19+O20+O21+O22+O23+O26+O27+O28+O32+O38+O41+O42+O43+O48+O54+O58+O72+O77+O83+O91+O96+O105+O112+O113+O114+O121</f>
        <v>50968</v>
      </c>
      <c r="P6" s="159"/>
    </row>
    <row r="7" spans="1:16" ht="16.5" customHeight="1">
      <c r="A7" s="177" t="s">
        <v>88</v>
      </c>
      <c r="B7" s="178" t="s">
        <v>88</v>
      </c>
      <c r="C7" s="179">
        <f aca="true" t="shared" si="1" ref="C7:I7">SUM(C8:C16)</f>
        <v>19478</v>
      </c>
      <c r="D7" s="180">
        <f t="shared" si="1"/>
        <v>3836</v>
      </c>
      <c r="E7" s="180">
        <f t="shared" si="1"/>
        <v>10</v>
      </c>
      <c r="F7" s="180">
        <f t="shared" si="1"/>
        <v>231</v>
      </c>
      <c r="G7" s="180">
        <f t="shared" si="1"/>
        <v>15401</v>
      </c>
      <c r="H7" s="181">
        <f t="shared" si="1"/>
        <v>1956</v>
      </c>
      <c r="I7" s="182">
        <f t="shared" si="1"/>
        <v>3394</v>
      </c>
      <c r="J7" s="183"/>
      <c r="K7" s="183">
        <f>SUM(K8:K16)</f>
        <v>16084</v>
      </c>
      <c r="L7" s="181">
        <f>SUM(L8:L16)</f>
        <v>442</v>
      </c>
      <c r="M7" s="181">
        <f>SUM(M8:M16)</f>
        <v>10</v>
      </c>
      <c r="N7" s="181">
        <f>SUM(N8:N16)</f>
        <v>231</v>
      </c>
      <c r="O7" s="181">
        <f>SUM(O8:O16)</f>
        <v>15401</v>
      </c>
      <c r="P7" s="159"/>
    </row>
    <row r="8" spans="1:16" ht="16.5" customHeight="1">
      <c r="A8" s="160"/>
      <c r="B8" s="161" t="s">
        <v>233</v>
      </c>
      <c r="C8" s="184">
        <f>D8+E8+F8+G8</f>
        <v>1056</v>
      </c>
      <c r="D8" s="185"/>
      <c r="E8" s="185"/>
      <c r="F8" s="185"/>
      <c r="G8" s="185">
        <v>1056</v>
      </c>
      <c r="H8" s="186">
        <v>114</v>
      </c>
      <c r="I8" s="187"/>
      <c r="J8" s="188"/>
      <c r="K8" s="188">
        <f aca="true" t="shared" si="2" ref="K8:K33">SUM(L8:O8)</f>
        <v>1056</v>
      </c>
      <c r="L8" s="186"/>
      <c r="M8" s="186"/>
      <c r="N8" s="186"/>
      <c r="O8" s="186">
        <v>1056</v>
      </c>
      <c r="P8" s="159"/>
    </row>
    <row r="9" spans="1:16" ht="16.5" customHeight="1">
      <c r="A9" s="160"/>
      <c r="B9" s="161" t="s">
        <v>234</v>
      </c>
      <c r="C9" s="184">
        <f aca="true" t="shared" si="3" ref="C9:C33">D9+E9+F9+G9</f>
        <v>1006</v>
      </c>
      <c r="D9" s="185"/>
      <c r="E9" s="185"/>
      <c r="F9" s="185"/>
      <c r="G9" s="185">
        <v>1006</v>
      </c>
      <c r="H9" s="186">
        <v>191</v>
      </c>
      <c r="I9" s="187"/>
      <c r="J9" s="188"/>
      <c r="K9" s="188">
        <f t="shared" si="2"/>
        <v>1006</v>
      </c>
      <c r="L9" s="186"/>
      <c r="M9" s="186"/>
      <c r="N9" s="186"/>
      <c r="O9" s="186">
        <v>1006</v>
      </c>
      <c r="P9" s="159"/>
    </row>
    <row r="10" spans="1:16" ht="16.5" customHeight="1">
      <c r="A10" s="160"/>
      <c r="B10" s="161" t="s">
        <v>235</v>
      </c>
      <c r="C10" s="184">
        <f t="shared" si="3"/>
        <v>1865</v>
      </c>
      <c r="D10" s="185">
        <v>463</v>
      </c>
      <c r="E10" s="185"/>
      <c r="F10" s="185"/>
      <c r="G10" s="185">
        <v>1402</v>
      </c>
      <c r="H10" s="186">
        <v>175</v>
      </c>
      <c r="I10" s="187">
        <v>463</v>
      </c>
      <c r="J10" s="188"/>
      <c r="K10" s="188">
        <f t="shared" si="2"/>
        <v>1402</v>
      </c>
      <c r="L10" s="186"/>
      <c r="M10" s="186"/>
      <c r="N10" s="186"/>
      <c r="O10" s="186">
        <v>1402</v>
      </c>
      <c r="P10" s="159"/>
    </row>
    <row r="11" spans="1:16" ht="16.5" customHeight="1">
      <c r="A11" s="160"/>
      <c r="B11" s="161" t="s">
        <v>236</v>
      </c>
      <c r="C11" s="184">
        <f t="shared" si="3"/>
        <v>1397</v>
      </c>
      <c r="D11" s="185"/>
      <c r="E11" s="185"/>
      <c r="F11" s="185"/>
      <c r="G11" s="185">
        <v>1397</v>
      </c>
      <c r="H11" s="186">
        <v>115</v>
      </c>
      <c r="I11" s="187"/>
      <c r="J11" s="188"/>
      <c r="K11" s="188">
        <f t="shared" si="2"/>
        <v>1397</v>
      </c>
      <c r="L11" s="186"/>
      <c r="M11" s="186"/>
      <c r="N11" s="186"/>
      <c r="O11" s="186">
        <v>1397</v>
      </c>
      <c r="P11" s="159"/>
    </row>
    <row r="12" spans="1:16" ht="16.5" customHeight="1">
      <c r="A12" s="160"/>
      <c r="B12" s="161" t="s">
        <v>237</v>
      </c>
      <c r="C12" s="184">
        <f t="shared" si="3"/>
        <v>1870</v>
      </c>
      <c r="D12" s="185"/>
      <c r="E12" s="185"/>
      <c r="F12" s="185">
        <v>58</v>
      </c>
      <c r="G12" s="185">
        <v>1812</v>
      </c>
      <c r="H12" s="186">
        <v>269</v>
      </c>
      <c r="I12" s="187"/>
      <c r="J12" s="188"/>
      <c r="K12" s="188">
        <f t="shared" si="2"/>
        <v>1870</v>
      </c>
      <c r="L12" s="186"/>
      <c r="M12" s="186"/>
      <c r="N12" s="186">
        <v>58</v>
      </c>
      <c r="O12" s="186">
        <v>1812</v>
      </c>
      <c r="P12" s="159"/>
    </row>
    <row r="13" spans="1:16" ht="16.5" customHeight="1">
      <c r="A13" s="160"/>
      <c r="B13" s="161" t="s">
        <v>238</v>
      </c>
      <c r="C13" s="184">
        <f t="shared" si="3"/>
        <v>756</v>
      </c>
      <c r="D13" s="185"/>
      <c r="E13" s="185"/>
      <c r="F13" s="185"/>
      <c r="G13" s="185">
        <v>756</v>
      </c>
      <c r="H13" s="189"/>
      <c r="I13" s="187"/>
      <c r="J13" s="188"/>
      <c r="K13" s="188">
        <f t="shared" si="2"/>
        <v>756</v>
      </c>
      <c r="L13" s="186"/>
      <c r="M13" s="186"/>
      <c r="N13" s="186"/>
      <c r="O13" s="186">
        <v>756</v>
      </c>
      <c r="P13" s="159"/>
    </row>
    <row r="14" spans="1:16" ht="16.5" customHeight="1">
      <c r="A14" s="160"/>
      <c r="B14" s="161" t="s">
        <v>239</v>
      </c>
      <c r="C14" s="184">
        <f t="shared" si="3"/>
        <v>3614</v>
      </c>
      <c r="D14" s="185">
        <v>1463</v>
      </c>
      <c r="E14" s="185"/>
      <c r="F14" s="185"/>
      <c r="G14" s="185">
        <v>2151</v>
      </c>
      <c r="H14" s="186">
        <v>722</v>
      </c>
      <c r="I14" s="187">
        <v>1067</v>
      </c>
      <c r="J14" s="188"/>
      <c r="K14" s="188">
        <f t="shared" si="2"/>
        <v>2547</v>
      </c>
      <c r="L14" s="186">
        <v>396</v>
      </c>
      <c r="M14" s="186"/>
      <c r="N14" s="186"/>
      <c r="O14" s="186">
        <v>2151</v>
      </c>
      <c r="P14" s="159"/>
    </row>
    <row r="15" spans="1:16" ht="16.5" customHeight="1">
      <c r="A15" s="160"/>
      <c r="B15" s="161" t="s">
        <v>240</v>
      </c>
      <c r="C15" s="184">
        <f t="shared" si="3"/>
        <v>4301</v>
      </c>
      <c r="D15" s="185">
        <v>247</v>
      </c>
      <c r="E15" s="185">
        <v>10</v>
      </c>
      <c r="F15" s="185"/>
      <c r="G15" s="185">
        <v>4044</v>
      </c>
      <c r="H15" s="186">
        <v>250</v>
      </c>
      <c r="I15" s="187">
        <v>201</v>
      </c>
      <c r="J15" s="188"/>
      <c r="K15" s="188">
        <f t="shared" si="2"/>
        <v>4100</v>
      </c>
      <c r="L15" s="186">
        <v>46</v>
      </c>
      <c r="M15" s="186">
        <v>10</v>
      </c>
      <c r="N15" s="186"/>
      <c r="O15" s="186">
        <v>4044</v>
      </c>
      <c r="P15" s="159"/>
    </row>
    <row r="16" spans="1:16" ht="16.5" customHeight="1">
      <c r="A16" s="160"/>
      <c r="B16" s="161" t="s">
        <v>241</v>
      </c>
      <c r="C16" s="184">
        <f t="shared" si="3"/>
        <v>3613</v>
      </c>
      <c r="D16" s="185">
        <v>1663</v>
      </c>
      <c r="E16" s="185"/>
      <c r="F16" s="185">
        <v>173</v>
      </c>
      <c r="G16" s="185">
        <v>1777</v>
      </c>
      <c r="H16" s="186">
        <v>120</v>
      </c>
      <c r="I16" s="187">
        <v>1663</v>
      </c>
      <c r="J16" s="188"/>
      <c r="K16" s="188">
        <f t="shared" si="2"/>
        <v>1950</v>
      </c>
      <c r="L16" s="186"/>
      <c r="M16" s="186"/>
      <c r="N16" s="186">
        <v>173</v>
      </c>
      <c r="O16" s="186">
        <v>1777</v>
      </c>
      <c r="P16" s="159"/>
    </row>
    <row r="17" spans="1:16" ht="16.5" customHeight="1">
      <c r="A17" s="177" t="s">
        <v>219</v>
      </c>
      <c r="B17" s="178" t="s">
        <v>89</v>
      </c>
      <c r="C17" s="179">
        <f t="shared" si="3"/>
        <v>5900</v>
      </c>
      <c r="D17" s="180">
        <v>982</v>
      </c>
      <c r="E17" s="180"/>
      <c r="F17" s="180">
        <v>18</v>
      </c>
      <c r="G17" s="180">
        <v>4900</v>
      </c>
      <c r="H17" s="181">
        <v>678</v>
      </c>
      <c r="I17" s="182">
        <v>982</v>
      </c>
      <c r="J17" s="183"/>
      <c r="K17" s="183">
        <f t="shared" si="2"/>
        <v>4918</v>
      </c>
      <c r="L17" s="181"/>
      <c r="M17" s="181"/>
      <c r="N17" s="181">
        <v>18</v>
      </c>
      <c r="O17" s="181">
        <v>4900</v>
      </c>
      <c r="P17" s="159"/>
    </row>
    <row r="18" spans="1:16" ht="16.5" customHeight="1">
      <c r="A18" s="177" t="s">
        <v>220</v>
      </c>
      <c r="B18" s="178" t="s">
        <v>90</v>
      </c>
      <c r="C18" s="179">
        <f t="shared" si="3"/>
        <v>4138</v>
      </c>
      <c r="D18" s="180"/>
      <c r="E18" s="180"/>
      <c r="F18" s="180"/>
      <c r="G18" s="180">
        <v>4138</v>
      </c>
      <c r="H18" s="181">
        <v>625</v>
      </c>
      <c r="I18" s="182"/>
      <c r="J18" s="183"/>
      <c r="K18" s="183">
        <f t="shared" si="2"/>
        <v>4138</v>
      </c>
      <c r="L18" s="181"/>
      <c r="M18" s="181" t="s">
        <v>81</v>
      </c>
      <c r="N18" s="181"/>
      <c r="O18" s="181">
        <v>4138</v>
      </c>
      <c r="P18" s="159"/>
    </row>
    <row r="19" spans="1:16" ht="16.5" customHeight="1">
      <c r="A19" s="177" t="s">
        <v>221</v>
      </c>
      <c r="B19" s="178" t="s">
        <v>91</v>
      </c>
      <c r="C19" s="179">
        <f t="shared" si="3"/>
        <v>5212</v>
      </c>
      <c r="D19" s="180">
        <v>835</v>
      </c>
      <c r="E19" s="180"/>
      <c r="F19" s="180">
        <v>106</v>
      </c>
      <c r="G19" s="180">
        <v>4271</v>
      </c>
      <c r="H19" s="181">
        <v>597</v>
      </c>
      <c r="I19" s="182">
        <v>751</v>
      </c>
      <c r="J19" s="183"/>
      <c r="K19" s="183">
        <f t="shared" si="2"/>
        <v>4461</v>
      </c>
      <c r="L19" s="181">
        <v>84</v>
      </c>
      <c r="M19" s="181"/>
      <c r="N19" s="181">
        <v>106</v>
      </c>
      <c r="O19" s="181">
        <v>4271</v>
      </c>
      <c r="P19" s="159"/>
    </row>
    <row r="20" spans="1:16" ht="16.5" customHeight="1">
      <c r="A20" s="177" t="s">
        <v>92</v>
      </c>
      <c r="B20" s="178" t="s">
        <v>93</v>
      </c>
      <c r="C20" s="179">
        <f t="shared" si="3"/>
        <v>437</v>
      </c>
      <c r="D20" s="180"/>
      <c r="E20" s="180">
        <v>25</v>
      </c>
      <c r="F20" s="180"/>
      <c r="G20" s="180">
        <v>412</v>
      </c>
      <c r="H20" s="181">
        <v>40</v>
      </c>
      <c r="I20" s="182"/>
      <c r="J20" s="183"/>
      <c r="K20" s="183">
        <f t="shared" si="2"/>
        <v>437</v>
      </c>
      <c r="L20" s="181"/>
      <c r="M20" s="181">
        <v>25</v>
      </c>
      <c r="N20" s="181"/>
      <c r="O20" s="181">
        <v>412</v>
      </c>
      <c r="P20" s="159"/>
    </row>
    <row r="21" spans="1:16" ht="16.5" customHeight="1">
      <c r="A21" s="177" t="s">
        <v>94</v>
      </c>
      <c r="B21" s="178" t="s">
        <v>95</v>
      </c>
      <c r="C21" s="179">
        <f t="shared" si="3"/>
        <v>1550</v>
      </c>
      <c r="D21" s="180">
        <v>232</v>
      </c>
      <c r="E21" s="180">
        <v>20</v>
      </c>
      <c r="F21" s="180"/>
      <c r="G21" s="180">
        <v>1298</v>
      </c>
      <c r="H21" s="181">
        <v>103</v>
      </c>
      <c r="I21" s="182"/>
      <c r="J21" s="183"/>
      <c r="K21" s="183">
        <f t="shared" si="2"/>
        <v>1550</v>
      </c>
      <c r="L21" s="181">
        <v>232</v>
      </c>
      <c r="M21" s="181">
        <v>20</v>
      </c>
      <c r="N21" s="181"/>
      <c r="O21" s="181">
        <v>1298</v>
      </c>
      <c r="P21" s="159"/>
    </row>
    <row r="22" spans="1:16" ht="16.5" customHeight="1">
      <c r="A22" s="177" t="s">
        <v>96</v>
      </c>
      <c r="B22" s="178" t="s">
        <v>97</v>
      </c>
      <c r="C22" s="179">
        <f t="shared" si="3"/>
        <v>1014</v>
      </c>
      <c r="D22" s="180"/>
      <c r="E22" s="180"/>
      <c r="F22" s="180"/>
      <c r="G22" s="180">
        <v>1014</v>
      </c>
      <c r="H22" s="181">
        <v>53</v>
      </c>
      <c r="I22" s="182"/>
      <c r="J22" s="183"/>
      <c r="K22" s="183">
        <f t="shared" si="2"/>
        <v>1014</v>
      </c>
      <c r="L22" s="181"/>
      <c r="M22" s="181"/>
      <c r="N22" s="181"/>
      <c r="O22" s="181">
        <v>1014</v>
      </c>
      <c r="P22" s="159"/>
    </row>
    <row r="23" spans="1:16" ht="16.5" customHeight="1">
      <c r="A23" s="177" t="s">
        <v>98</v>
      </c>
      <c r="B23" s="178"/>
      <c r="C23" s="179">
        <f t="shared" si="3"/>
        <v>2282</v>
      </c>
      <c r="D23" s="180">
        <f>SUM(D24:D25)</f>
        <v>24</v>
      </c>
      <c r="E23" s="180"/>
      <c r="F23" s="180"/>
      <c r="G23" s="180">
        <f>SUM(G24:G25)</f>
        <v>2258</v>
      </c>
      <c r="H23" s="181">
        <f>SUM(H24:H25)</f>
        <v>626</v>
      </c>
      <c r="I23" s="182"/>
      <c r="J23" s="183"/>
      <c r="K23" s="183">
        <f t="shared" si="2"/>
        <v>2282</v>
      </c>
      <c r="L23" s="181">
        <f>SUM(L24:L25)</f>
        <v>24</v>
      </c>
      <c r="M23" s="183"/>
      <c r="N23" s="181"/>
      <c r="O23" s="181">
        <f>SUM(O24:O25)</f>
        <v>2258</v>
      </c>
      <c r="P23" s="159"/>
    </row>
    <row r="24" spans="1:16" ht="16.5" customHeight="1">
      <c r="A24" s="160"/>
      <c r="B24" s="161" t="s">
        <v>99</v>
      </c>
      <c r="C24" s="184">
        <f t="shared" si="3"/>
        <v>1713</v>
      </c>
      <c r="D24" s="185">
        <v>24</v>
      </c>
      <c r="E24" s="185"/>
      <c r="F24" s="185"/>
      <c r="G24" s="185">
        <v>1689</v>
      </c>
      <c r="H24" s="186">
        <v>57</v>
      </c>
      <c r="I24" s="187"/>
      <c r="J24" s="188"/>
      <c r="K24" s="188">
        <f t="shared" si="2"/>
        <v>1713</v>
      </c>
      <c r="L24" s="186">
        <v>24</v>
      </c>
      <c r="M24" s="186"/>
      <c r="N24" s="186"/>
      <c r="O24" s="186">
        <v>1689</v>
      </c>
      <c r="P24" s="159"/>
    </row>
    <row r="25" spans="1:16" ht="16.5" customHeight="1">
      <c r="A25" s="160"/>
      <c r="B25" s="161" t="s">
        <v>100</v>
      </c>
      <c r="C25" s="184">
        <f t="shared" si="3"/>
        <v>569</v>
      </c>
      <c r="D25" s="185"/>
      <c r="E25" s="185"/>
      <c r="F25" s="185"/>
      <c r="G25" s="185">
        <v>569</v>
      </c>
      <c r="H25" s="186">
        <v>569</v>
      </c>
      <c r="I25" s="187"/>
      <c r="J25" s="188"/>
      <c r="K25" s="188">
        <f t="shared" si="2"/>
        <v>569</v>
      </c>
      <c r="L25" s="186"/>
      <c r="M25" s="186"/>
      <c r="N25" s="186"/>
      <c r="O25" s="186">
        <v>569</v>
      </c>
      <c r="P25" s="159"/>
    </row>
    <row r="26" spans="1:16" ht="16.5" customHeight="1">
      <c r="A26" s="177" t="s">
        <v>101</v>
      </c>
      <c r="B26" s="178" t="s">
        <v>102</v>
      </c>
      <c r="C26" s="179">
        <f t="shared" si="3"/>
        <v>2833</v>
      </c>
      <c r="D26" s="180">
        <v>1226</v>
      </c>
      <c r="E26" s="180"/>
      <c r="F26" s="180">
        <v>312</v>
      </c>
      <c r="G26" s="180">
        <v>1295</v>
      </c>
      <c r="H26" s="181">
        <v>38</v>
      </c>
      <c r="I26" s="182">
        <v>1226</v>
      </c>
      <c r="J26" s="183"/>
      <c r="K26" s="183">
        <f t="shared" si="2"/>
        <v>1607</v>
      </c>
      <c r="L26" s="181"/>
      <c r="M26" s="181"/>
      <c r="N26" s="181">
        <v>312</v>
      </c>
      <c r="O26" s="181">
        <v>1295</v>
      </c>
      <c r="P26" s="159"/>
    </row>
    <row r="27" spans="1:16" ht="16.5" customHeight="1">
      <c r="A27" s="177" t="s">
        <v>103</v>
      </c>
      <c r="B27" s="178" t="s">
        <v>104</v>
      </c>
      <c r="C27" s="179">
        <f t="shared" si="3"/>
        <v>3461</v>
      </c>
      <c r="D27" s="180">
        <v>747</v>
      </c>
      <c r="E27" s="180"/>
      <c r="F27" s="180">
        <v>72</v>
      </c>
      <c r="G27" s="180">
        <v>2642</v>
      </c>
      <c r="H27" s="181">
        <v>335</v>
      </c>
      <c r="I27" s="182">
        <v>747</v>
      </c>
      <c r="J27" s="183">
        <v>72</v>
      </c>
      <c r="K27" s="183">
        <f t="shared" si="2"/>
        <v>2642</v>
      </c>
      <c r="L27" s="181"/>
      <c r="M27" s="181"/>
      <c r="N27" s="181"/>
      <c r="O27" s="181">
        <v>2642</v>
      </c>
      <c r="P27" s="159"/>
    </row>
    <row r="28" spans="1:16" ht="16.5" customHeight="1">
      <c r="A28" s="177" t="s">
        <v>105</v>
      </c>
      <c r="B28" s="178"/>
      <c r="C28" s="179">
        <f t="shared" si="3"/>
        <v>3391</v>
      </c>
      <c r="D28" s="180">
        <f aca="true" t="shared" si="4" ref="D28:I28">SUM(D29:D31)</f>
        <v>783</v>
      </c>
      <c r="E28" s="180">
        <f t="shared" si="4"/>
        <v>6</v>
      </c>
      <c r="F28" s="180">
        <f t="shared" si="4"/>
        <v>72</v>
      </c>
      <c r="G28" s="180">
        <f t="shared" si="4"/>
        <v>2530</v>
      </c>
      <c r="H28" s="181">
        <f t="shared" si="4"/>
        <v>160</v>
      </c>
      <c r="I28" s="182">
        <f t="shared" si="4"/>
        <v>783</v>
      </c>
      <c r="J28" s="183"/>
      <c r="K28" s="183">
        <f t="shared" si="2"/>
        <v>2608</v>
      </c>
      <c r="L28" s="181">
        <f>SUM(L29:L31)</f>
        <v>0</v>
      </c>
      <c r="M28" s="181">
        <f>SUM(M29:M31)</f>
        <v>6</v>
      </c>
      <c r="N28" s="181">
        <f>SUM(N29:N31)</f>
        <v>72</v>
      </c>
      <c r="O28" s="181">
        <f>SUM(O29:O31)</f>
        <v>2530</v>
      </c>
      <c r="P28" s="159"/>
    </row>
    <row r="29" spans="1:16" ht="16.5" customHeight="1">
      <c r="A29" s="160"/>
      <c r="B29" s="161" t="s">
        <v>106</v>
      </c>
      <c r="C29" s="184">
        <f t="shared" si="3"/>
        <v>2983</v>
      </c>
      <c r="D29" s="185">
        <v>425</v>
      </c>
      <c r="E29" s="185">
        <v>6</v>
      </c>
      <c r="F29" s="185">
        <v>72</v>
      </c>
      <c r="G29" s="185">
        <v>2480</v>
      </c>
      <c r="H29" s="186">
        <v>160</v>
      </c>
      <c r="I29" s="187">
        <v>425</v>
      </c>
      <c r="J29" s="188"/>
      <c r="K29" s="188">
        <f t="shared" si="2"/>
        <v>2558</v>
      </c>
      <c r="L29" s="186"/>
      <c r="M29" s="186">
        <v>6</v>
      </c>
      <c r="N29" s="186">
        <v>72</v>
      </c>
      <c r="O29" s="186">
        <v>2480</v>
      </c>
      <c r="P29" s="159"/>
    </row>
    <row r="30" spans="1:16" ht="16.5" customHeight="1">
      <c r="A30" s="160"/>
      <c r="B30" s="161" t="s">
        <v>107</v>
      </c>
      <c r="C30" s="184">
        <f t="shared" si="3"/>
        <v>408</v>
      </c>
      <c r="D30" s="185">
        <v>358</v>
      </c>
      <c r="E30" s="185"/>
      <c r="F30" s="185"/>
      <c r="G30" s="185">
        <v>50</v>
      </c>
      <c r="H30" s="189"/>
      <c r="I30" s="187">
        <v>358</v>
      </c>
      <c r="J30" s="188"/>
      <c r="K30" s="188">
        <f t="shared" si="2"/>
        <v>50</v>
      </c>
      <c r="L30" s="186"/>
      <c r="M30" s="186"/>
      <c r="N30" s="186"/>
      <c r="O30" s="186">
        <v>50</v>
      </c>
      <c r="P30" s="159"/>
    </row>
    <row r="31" spans="1:16" ht="16.5" customHeight="1">
      <c r="A31" s="160"/>
      <c r="B31" s="161" t="s">
        <v>108</v>
      </c>
      <c r="C31" s="184">
        <f t="shared" si="3"/>
        <v>0</v>
      </c>
      <c r="D31" s="185"/>
      <c r="E31" s="185"/>
      <c r="F31" s="185"/>
      <c r="G31" s="185"/>
      <c r="H31" s="186"/>
      <c r="I31" s="187"/>
      <c r="J31" s="188"/>
      <c r="K31" s="188">
        <f t="shared" si="2"/>
        <v>0</v>
      </c>
      <c r="L31" s="186"/>
      <c r="M31" s="186"/>
      <c r="N31" s="186"/>
      <c r="O31" s="186"/>
      <c r="P31" s="159"/>
    </row>
    <row r="32" spans="1:16" ht="16.5" customHeight="1">
      <c r="A32" s="177" t="s">
        <v>109</v>
      </c>
      <c r="B32" s="178"/>
      <c r="C32" s="179">
        <f t="shared" si="3"/>
        <v>545</v>
      </c>
      <c r="D32" s="180"/>
      <c r="E32" s="180"/>
      <c r="F32" s="180"/>
      <c r="G32" s="180">
        <f>SUM(G33:G37)</f>
        <v>545</v>
      </c>
      <c r="H32" s="181">
        <f>SUM(H33:H37)</f>
        <v>0</v>
      </c>
      <c r="I32" s="182"/>
      <c r="J32" s="183"/>
      <c r="K32" s="183">
        <f t="shared" si="2"/>
        <v>545</v>
      </c>
      <c r="L32" s="181"/>
      <c r="M32" s="181"/>
      <c r="N32" s="181"/>
      <c r="O32" s="181">
        <f>SUM(O33:O37)</f>
        <v>545</v>
      </c>
      <c r="P32" s="159"/>
    </row>
    <row r="33" spans="1:16" ht="16.5" customHeight="1">
      <c r="A33" s="160"/>
      <c r="B33" s="161" t="s">
        <v>110</v>
      </c>
      <c r="C33" s="184">
        <f t="shared" si="3"/>
        <v>320</v>
      </c>
      <c r="D33" s="185"/>
      <c r="E33" s="185"/>
      <c r="F33" s="185"/>
      <c r="G33" s="185">
        <v>320</v>
      </c>
      <c r="H33" s="186"/>
      <c r="I33" s="187"/>
      <c r="J33" s="188"/>
      <c r="K33" s="188">
        <f t="shared" si="2"/>
        <v>320</v>
      </c>
      <c r="L33" s="186"/>
      <c r="M33" s="186"/>
      <c r="N33" s="186"/>
      <c r="O33" s="186">
        <v>320</v>
      </c>
      <c r="P33" s="159"/>
    </row>
    <row r="34" spans="1:16" ht="16.5" customHeight="1">
      <c r="A34" s="160"/>
      <c r="B34" s="161" t="s">
        <v>111</v>
      </c>
      <c r="C34" s="184">
        <f aca="true" t="shared" si="5" ref="C34:C65">D34+E34+F34+G34</f>
        <v>170</v>
      </c>
      <c r="D34" s="185"/>
      <c r="E34" s="185"/>
      <c r="F34" s="185"/>
      <c r="G34" s="185">
        <v>170</v>
      </c>
      <c r="H34" s="186"/>
      <c r="I34" s="187"/>
      <c r="J34" s="188"/>
      <c r="K34" s="188">
        <f aca="true" t="shared" si="6" ref="K34:K65">SUM(L34:O34)</f>
        <v>170</v>
      </c>
      <c r="L34" s="186"/>
      <c r="M34" s="186"/>
      <c r="N34" s="186"/>
      <c r="O34" s="186">
        <v>170</v>
      </c>
      <c r="P34" s="159"/>
    </row>
    <row r="35" spans="1:16" ht="16.5" customHeight="1">
      <c r="A35" s="160"/>
      <c r="B35" s="161" t="s">
        <v>112</v>
      </c>
      <c r="C35" s="184">
        <f t="shared" si="5"/>
        <v>0</v>
      </c>
      <c r="D35" s="185"/>
      <c r="E35" s="185"/>
      <c r="F35" s="185"/>
      <c r="G35" s="185"/>
      <c r="H35" s="186"/>
      <c r="I35" s="187"/>
      <c r="J35" s="188"/>
      <c r="K35" s="188">
        <f t="shared" si="6"/>
        <v>0</v>
      </c>
      <c r="L35" s="186"/>
      <c r="M35" s="186"/>
      <c r="N35" s="186"/>
      <c r="O35" s="186"/>
      <c r="P35" s="159"/>
    </row>
    <row r="36" spans="1:16" ht="16.5" customHeight="1">
      <c r="A36" s="160"/>
      <c r="B36" s="161" t="s">
        <v>113</v>
      </c>
      <c r="C36" s="184">
        <f t="shared" si="5"/>
        <v>0</v>
      </c>
      <c r="D36" s="185"/>
      <c r="E36" s="185"/>
      <c r="F36" s="185"/>
      <c r="G36" s="185"/>
      <c r="H36" s="186"/>
      <c r="I36" s="187"/>
      <c r="J36" s="188"/>
      <c r="K36" s="188">
        <f t="shared" si="6"/>
        <v>0</v>
      </c>
      <c r="L36" s="186"/>
      <c r="M36" s="186"/>
      <c r="N36" s="186"/>
      <c r="O36" s="186"/>
      <c r="P36" s="159"/>
    </row>
    <row r="37" spans="1:16" ht="16.5" customHeight="1">
      <c r="A37" s="160"/>
      <c r="B37" s="161" t="s">
        <v>114</v>
      </c>
      <c r="C37" s="184">
        <f t="shared" si="5"/>
        <v>55</v>
      </c>
      <c r="D37" s="185"/>
      <c r="E37" s="185"/>
      <c r="F37" s="185"/>
      <c r="G37" s="185">
        <v>55</v>
      </c>
      <c r="H37" s="186"/>
      <c r="I37" s="187"/>
      <c r="J37" s="188"/>
      <c r="K37" s="188">
        <f t="shared" si="6"/>
        <v>55</v>
      </c>
      <c r="L37" s="186"/>
      <c r="M37" s="186"/>
      <c r="N37" s="186"/>
      <c r="O37" s="186">
        <v>55</v>
      </c>
      <c r="P37" s="159"/>
    </row>
    <row r="38" spans="1:16" ht="16.5" customHeight="1">
      <c r="A38" s="177" t="s">
        <v>115</v>
      </c>
      <c r="B38" s="178"/>
      <c r="C38" s="179">
        <f>SUM(C39:C40)</f>
        <v>1792</v>
      </c>
      <c r="D38" s="180">
        <f>SUM(D39:D40)</f>
        <v>486</v>
      </c>
      <c r="E38" s="180">
        <f>SUM(E39:E40)</f>
        <v>10</v>
      </c>
      <c r="F38" s="180" t="s">
        <v>224</v>
      </c>
      <c r="G38" s="180">
        <f>SUM(G39:G40)</f>
        <v>1296</v>
      </c>
      <c r="H38" s="181">
        <f>SUM(H39:H40)</f>
        <v>222</v>
      </c>
      <c r="I38" s="182">
        <f>SUM(I39:I40)</f>
        <v>486</v>
      </c>
      <c r="J38" s="183"/>
      <c r="K38" s="183">
        <f t="shared" si="6"/>
        <v>1306</v>
      </c>
      <c r="L38" s="181"/>
      <c r="M38" s="181">
        <f>SUM(M39:M40)</f>
        <v>10</v>
      </c>
      <c r="N38" s="181"/>
      <c r="O38" s="181">
        <f>SUM(O39:O40)</f>
        <v>1296</v>
      </c>
      <c r="P38" s="159"/>
    </row>
    <row r="39" spans="1:16" ht="16.5" customHeight="1">
      <c r="A39" s="160"/>
      <c r="B39" s="161" t="s">
        <v>116</v>
      </c>
      <c r="C39" s="184">
        <f t="shared" si="5"/>
        <v>1476</v>
      </c>
      <c r="D39" s="185">
        <v>486</v>
      </c>
      <c r="E39" s="185">
        <v>10</v>
      </c>
      <c r="F39" s="185"/>
      <c r="G39" s="185">
        <v>980</v>
      </c>
      <c r="H39" s="186">
        <v>222</v>
      </c>
      <c r="I39" s="187">
        <v>486</v>
      </c>
      <c r="J39" s="188"/>
      <c r="K39" s="188">
        <f t="shared" si="6"/>
        <v>990</v>
      </c>
      <c r="L39" s="186"/>
      <c r="M39" s="186">
        <v>10</v>
      </c>
      <c r="N39" s="186"/>
      <c r="O39" s="186">
        <v>980</v>
      </c>
      <c r="P39" s="159"/>
    </row>
    <row r="40" spans="1:16" ht="16.5" customHeight="1">
      <c r="A40" s="160"/>
      <c r="B40" s="161" t="s">
        <v>117</v>
      </c>
      <c r="C40" s="184">
        <f t="shared" si="5"/>
        <v>316</v>
      </c>
      <c r="D40" s="185"/>
      <c r="E40" s="185"/>
      <c r="F40" s="185"/>
      <c r="G40" s="185">
        <v>316</v>
      </c>
      <c r="H40" s="186"/>
      <c r="I40" s="187"/>
      <c r="J40" s="188"/>
      <c r="K40" s="188">
        <f t="shared" si="6"/>
        <v>316</v>
      </c>
      <c r="L40" s="186"/>
      <c r="M40" s="186"/>
      <c r="N40" s="186"/>
      <c r="O40" s="186">
        <v>316</v>
      </c>
      <c r="P40" s="159"/>
    </row>
    <row r="41" spans="1:16" ht="16.5" customHeight="1">
      <c r="A41" s="177" t="s">
        <v>118</v>
      </c>
      <c r="B41" s="178" t="s">
        <v>119</v>
      </c>
      <c r="C41" s="179">
        <f t="shared" si="5"/>
        <v>350</v>
      </c>
      <c r="D41" s="180"/>
      <c r="E41" s="180"/>
      <c r="F41" s="180"/>
      <c r="G41" s="180">
        <v>350</v>
      </c>
      <c r="H41" s="181"/>
      <c r="I41" s="182"/>
      <c r="J41" s="183"/>
      <c r="K41" s="183">
        <f t="shared" si="6"/>
        <v>350</v>
      </c>
      <c r="L41" s="181"/>
      <c r="M41" s="181"/>
      <c r="N41" s="181"/>
      <c r="O41" s="181">
        <v>350</v>
      </c>
      <c r="P41" s="159"/>
    </row>
    <row r="42" spans="1:16" ht="16.5" customHeight="1">
      <c r="A42" s="177" t="s">
        <v>120</v>
      </c>
      <c r="B42" s="178" t="s">
        <v>121</v>
      </c>
      <c r="C42" s="179">
        <f t="shared" si="5"/>
        <v>421</v>
      </c>
      <c r="D42" s="180"/>
      <c r="E42" s="180">
        <v>6</v>
      </c>
      <c r="F42" s="180"/>
      <c r="G42" s="180">
        <v>415</v>
      </c>
      <c r="H42" s="181">
        <v>120</v>
      </c>
      <c r="I42" s="182"/>
      <c r="J42" s="183"/>
      <c r="K42" s="183">
        <f t="shared" si="6"/>
        <v>421</v>
      </c>
      <c r="L42" s="181"/>
      <c r="M42" s="181">
        <v>6</v>
      </c>
      <c r="N42" s="181"/>
      <c r="O42" s="181">
        <v>415</v>
      </c>
      <c r="P42" s="159"/>
    </row>
    <row r="43" spans="1:16" ht="16.5" customHeight="1">
      <c r="A43" s="177" t="s">
        <v>122</v>
      </c>
      <c r="B43" s="178"/>
      <c r="C43" s="179">
        <f>SUM(C44:C47)</f>
        <v>1640</v>
      </c>
      <c r="D43" s="180">
        <f>SUM(D44:D47)</f>
        <v>339</v>
      </c>
      <c r="E43" s="180" t="s">
        <v>224</v>
      </c>
      <c r="F43" s="180">
        <f>SUM(F44:F47)</f>
        <v>200</v>
      </c>
      <c r="G43" s="180">
        <f>SUM(G44:G47)</f>
        <v>1101</v>
      </c>
      <c r="H43" s="181">
        <f>SUM(H44:H47)</f>
        <v>50</v>
      </c>
      <c r="I43" s="182">
        <f>SUM(I44:I47)</f>
        <v>339</v>
      </c>
      <c r="J43" s="183"/>
      <c r="K43" s="183">
        <f t="shared" si="6"/>
        <v>1301</v>
      </c>
      <c r="L43" s="181"/>
      <c r="M43" s="181"/>
      <c r="N43" s="181">
        <f>SUM(N44:N47)</f>
        <v>200</v>
      </c>
      <c r="O43" s="181">
        <f>SUM(O44:O47)</f>
        <v>1101</v>
      </c>
      <c r="P43" s="159"/>
    </row>
    <row r="44" spans="1:16" ht="16.5" customHeight="1">
      <c r="A44" s="160"/>
      <c r="B44" s="161" t="s">
        <v>123</v>
      </c>
      <c r="C44" s="184">
        <f t="shared" si="5"/>
        <v>1033</v>
      </c>
      <c r="D44" s="185"/>
      <c r="E44" s="185"/>
      <c r="F44" s="185">
        <v>200</v>
      </c>
      <c r="G44" s="185">
        <v>833</v>
      </c>
      <c r="H44" s="186"/>
      <c r="I44" s="187"/>
      <c r="J44" s="188"/>
      <c r="K44" s="188">
        <f t="shared" si="6"/>
        <v>1033</v>
      </c>
      <c r="L44" s="186"/>
      <c r="M44" s="186"/>
      <c r="N44" s="186">
        <v>200</v>
      </c>
      <c r="O44" s="186">
        <v>833</v>
      </c>
      <c r="P44" s="159"/>
    </row>
    <row r="45" spans="1:16" ht="16.5" customHeight="1">
      <c r="A45" s="160"/>
      <c r="B45" s="161" t="s">
        <v>124</v>
      </c>
      <c r="C45" s="184">
        <f t="shared" si="5"/>
        <v>268</v>
      </c>
      <c r="D45" s="185"/>
      <c r="E45" s="185"/>
      <c r="F45" s="185"/>
      <c r="G45" s="185">
        <v>268</v>
      </c>
      <c r="H45" s="186">
        <v>50</v>
      </c>
      <c r="I45" s="187"/>
      <c r="J45" s="188"/>
      <c r="K45" s="188">
        <f t="shared" si="6"/>
        <v>268</v>
      </c>
      <c r="L45" s="186"/>
      <c r="M45" s="186"/>
      <c r="N45" s="186"/>
      <c r="O45" s="186">
        <v>268</v>
      </c>
      <c r="P45" s="159"/>
    </row>
    <row r="46" spans="1:16" ht="16.5" customHeight="1">
      <c r="A46" s="160"/>
      <c r="B46" s="161" t="s">
        <v>125</v>
      </c>
      <c r="C46" s="184">
        <f t="shared" si="5"/>
        <v>339</v>
      </c>
      <c r="D46" s="185">
        <v>339</v>
      </c>
      <c r="E46" s="185"/>
      <c r="F46" s="185"/>
      <c r="G46" s="185"/>
      <c r="H46" s="186"/>
      <c r="I46" s="187">
        <v>339</v>
      </c>
      <c r="J46" s="188"/>
      <c r="K46" s="188">
        <f t="shared" si="6"/>
        <v>0</v>
      </c>
      <c r="L46" s="186"/>
      <c r="M46" s="186"/>
      <c r="N46" s="186"/>
      <c r="O46" s="186"/>
      <c r="P46" s="159"/>
    </row>
    <row r="47" spans="1:16" ht="16.5" customHeight="1">
      <c r="A47" s="160"/>
      <c r="B47" s="161" t="s">
        <v>126</v>
      </c>
      <c r="C47" s="184">
        <f t="shared" si="5"/>
        <v>0</v>
      </c>
      <c r="D47" s="185"/>
      <c r="E47" s="185"/>
      <c r="F47" s="185"/>
      <c r="G47" s="185"/>
      <c r="H47" s="186"/>
      <c r="I47" s="187"/>
      <c r="J47" s="188"/>
      <c r="K47" s="188">
        <f t="shared" si="6"/>
        <v>0</v>
      </c>
      <c r="L47" s="186"/>
      <c r="M47" s="186"/>
      <c r="N47" s="186"/>
      <c r="O47" s="186"/>
      <c r="P47" s="159"/>
    </row>
    <row r="48" spans="1:16" ht="16.5" customHeight="1">
      <c r="A48" s="177" t="s">
        <v>127</v>
      </c>
      <c r="B48" s="178"/>
      <c r="C48" s="179">
        <f t="shared" si="5"/>
        <v>1129</v>
      </c>
      <c r="D48" s="180">
        <f>SUM(D49:D53)</f>
        <v>360</v>
      </c>
      <c r="E48" s="180">
        <f>SUM(E49:E53)</f>
        <v>0</v>
      </c>
      <c r="F48" s="180"/>
      <c r="G48" s="180">
        <f>SUM(G49:G53)</f>
        <v>769</v>
      </c>
      <c r="H48" s="181">
        <f>SUM(H49:H53)</f>
        <v>54</v>
      </c>
      <c r="I48" s="182">
        <f>SUM(I49:I53)</f>
        <v>360</v>
      </c>
      <c r="J48" s="183"/>
      <c r="K48" s="183">
        <f t="shared" si="6"/>
        <v>769</v>
      </c>
      <c r="L48" s="181"/>
      <c r="M48" s="181">
        <f>SUM(M49:M53)</f>
        <v>0</v>
      </c>
      <c r="N48" s="181"/>
      <c r="O48" s="181">
        <f>SUM(O49:O53)</f>
        <v>769</v>
      </c>
      <c r="P48" s="159"/>
    </row>
    <row r="49" spans="1:16" ht="16.5" customHeight="1">
      <c r="A49" s="160"/>
      <c r="B49" s="161" t="s">
        <v>128</v>
      </c>
      <c r="C49" s="184">
        <f t="shared" si="5"/>
        <v>383</v>
      </c>
      <c r="D49" s="185"/>
      <c r="E49" s="185"/>
      <c r="F49" s="185"/>
      <c r="G49" s="185">
        <v>383</v>
      </c>
      <c r="H49" s="186">
        <v>54</v>
      </c>
      <c r="I49" s="187"/>
      <c r="J49" s="188"/>
      <c r="K49" s="188">
        <f t="shared" si="6"/>
        <v>383</v>
      </c>
      <c r="L49" s="186"/>
      <c r="M49" s="186"/>
      <c r="N49" s="186"/>
      <c r="O49" s="186">
        <v>383</v>
      </c>
      <c r="P49" s="159"/>
    </row>
    <row r="50" spans="1:16" ht="16.5" customHeight="1">
      <c r="A50" s="160"/>
      <c r="B50" s="161" t="s">
        <v>129</v>
      </c>
      <c r="C50" s="184">
        <f t="shared" si="5"/>
        <v>108</v>
      </c>
      <c r="D50" s="185"/>
      <c r="E50" s="185"/>
      <c r="F50" s="185"/>
      <c r="G50" s="185">
        <v>108</v>
      </c>
      <c r="H50" s="186"/>
      <c r="I50" s="187"/>
      <c r="J50" s="188"/>
      <c r="K50" s="188">
        <f t="shared" si="6"/>
        <v>108</v>
      </c>
      <c r="L50" s="186"/>
      <c r="M50" s="186"/>
      <c r="N50" s="186"/>
      <c r="O50" s="186">
        <v>108</v>
      </c>
      <c r="P50" s="159"/>
    </row>
    <row r="51" spans="1:16" ht="16.5" customHeight="1">
      <c r="A51" s="160"/>
      <c r="B51" s="161" t="s">
        <v>130</v>
      </c>
      <c r="C51" s="184">
        <f t="shared" si="5"/>
        <v>360</v>
      </c>
      <c r="D51" s="185">
        <v>360</v>
      </c>
      <c r="E51" s="185"/>
      <c r="F51" s="185"/>
      <c r="G51" s="185"/>
      <c r="H51" s="186"/>
      <c r="I51" s="187">
        <v>360</v>
      </c>
      <c r="J51" s="188"/>
      <c r="K51" s="188">
        <f t="shared" si="6"/>
        <v>0</v>
      </c>
      <c r="L51" s="186"/>
      <c r="M51" s="186"/>
      <c r="N51" s="186"/>
      <c r="O51" s="186"/>
      <c r="P51" s="159"/>
    </row>
    <row r="52" spans="1:16" ht="16.5" customHeight="1">
      <c r="A52" s="160"/>
      <c r="B52" s="161" t="s">
        <v>131</v>
      </c>
      <c r="C52" s="184">
        <f t="shared" si="5"/>
        <v>165</v>
      </c>
      <c r="D52" s="185"/>
      <c r="E52" s="185"/>
      <c r="F52" s="185"/>
      <c r="G52" s="185">
        <v>165</v>
      </c>
      <c r="H52" s="186"/>
      <c r="I52" s="187"/>
      <c r="J52" s="188"/>
      <c r="K52" s="188">
        <f t="shared" si="6"/>
        <v>165</v>
      </c>
      <c r="L52" s="186"/>
      <c r="M52" s="186"/>
      <c r="N52" s="186"/>
      <c r="O52" s="186">
        <v>165</v>
      </c>
      <c r="P52" s="159"/>
    </row>
    <row r="53" spans="1:16" ht="16.5" customHeight="1">
      <c r="A53" s="160"/>
      <c r="B53" s="161" t="s">
        <v>132</v>
      </c>
      <c r="C53" s="184">
        <f t="shared" si="5"/>
        <v>113</v>
      </c>
      <c r="D53" s="185"/>
      <c r="E53" s="185"/>
      <c r="F53" s="185"/>
      <c r="G53" s="185">
        <v>113</v>
      </c>
      <c r="H53" s="186"/>
      <c r="I53" s="187"/>
      <c r="J53" s="188"/>
      <c r="K53" s="188">
        <f t="shared" si="6"/>
        <v>113</v>
      </c>
      <c r="L53" s="186"/>
      <c r="M53" s="186"/>
      <c r="N53" s="186"/>
      <c r="O53" s="186">
        <v>113</v>
      </c>
      <c r="P53" s="159"/>
    </row>
    <row r="54" spans="1:16" ht="16.5" customHeight="1">
      <c r="A54" s="177" t="s">
        <v>133</v>
      </c>
      <c r="B54" s="178"/>
      <c r="C54" s="179">
        <f t="shared" si="5"/>
        <v>1738</v>
      </c>
      <c r="D54" s="180">
        <f>SUM(D55:D57)</f>
        <v>558</v>
      </c>
      <c r="E54" s="180">
        <f>SUM(E55:E57)</f>
        <v>4</v>
      </c>
      <c r="F54" s="180">
        <f>SUM(F55:F57)</f>
        <v>11</v>
      </c>
      <c r="G54" s="180">
        <f>SUM(G55:G57)</f>
        <v>1165</v>
      </c>
      <c r="H54" s="181">
        <f>SUM(H55:H57)</f>
        <v>75</v>
      </c>
      <c r="I54" s="182"/>
      <c r="J54" s="183"/>
      <c r="K54" s="183">
        <f t="shared" si="6"/>
        <v>1738</v>
      </c>
      <c r="L54" s="181">
        <f>SUM(L55:L57)</f>
        <v>558</v>
      </c>
      <c r="M54" s="181">
        <f>SUM(M55:M57)</f>
        <v>4</v>
      </c>
      <c r="N54" s="181">
        <f>SUM(N55:N57)</f>
        <v>11</v>
      </c>
      <c r="O54" s="181">
        <f>SUM(O55:O57)</f>
        <v>1165</v>
      </c>
      <c r="P54" s="159"/>
    </row>
    <row r="55" spans="1:16" ht="16.5" customHeight="1">
      <c r="A55" s="160"/>
      <c r="B55" s="161" t="s">
        <v>134</v>
      </c>
      <c r="C55" s="184">
        <f t="shared" si="5"/>
        <v>743</v>
      </c>
      <c r="D55" s="185">
        <v>311</v>
      </c>
      <c r="E55" s="185"/>
      <c r="F55" s="185"/>
      <c r="G55" s="185">
        <v>432</v>
      </c>
      <c r="H55" s="186">
        <v>35</v>
      </c>
      <c r="I55" s="187"/>
      <c r="J55" s="188"/>
      <c r="K55" s="188">
        <f t="shared" si="6"/>
        <v>743</v>
      </c>
      <c r="L55" s="186">
        <v>311</v>
      </c>
      <c r="M55" s="186"/>
      <c r="N55" s="186"/>
      <c r="O55" s="186">
        <v>432</v>
      </c>
      <c r="P55" s="159"/>
    </row>
    <row r="56" spans="1:16" ht="16.5" customHeight="1">
      <c r="A56" s="160"/>
      <c r="B56" s="161" t="s">
        <v>135</v>
      </c>
      <c r="C56" s="184">
        <f t="shared" si="5"/>
        <v>995</v>
      </c>
      <c r="D56" s="185">
        <v>247</v>
      </c>
      <c r="E56" s="185">
        <v>4</v>
      </c>
      <c r="F56" s="185">
        <v>11</v>
      </c>
      <c r="G56" s="185">
        <v>733</v>
      </c>
      <c r="H56" s="186">
        <v>40</v>
      </c>
      <c r="I56" s="187"/>
      <c r="J56" s="188"/>
      <c r="K56" s="188">
        <f t="shared" si="6"/>
        <v>995</v>
      </c>
      <c r="L56" s="186">
        <v>247</v>
      </c>
      <c r="M56" s="186">
        <v>4</v>
      </c>
      <c r="N56" s="186">
        <v>11</v>
      </c>
      <c r="O56" s="186">
        <v>733</v>
      </c>
      <c r="P56" s="159"/>
    </row>
    <row r="57" spans="1:16" ht="16.5" customHeight="1">
      <c r="A57" s="160"/>
      <c r="B57" s="161" t="s">
        <v>136</v>
      </c>
      <c r="C57" s="184">
        <f t="shared" si="5"/>
        <v>0</v>
      </c>
      <c r="D57" s="185"/>
      <c r="E57" s="185"/>
      <c r="F57" s="185"/>
      <c r="G57" s="185"/>
      <c r="H57" s="186"/>
      <c r="I57" s="187"/>
      <c r="J57" s="188"/>
      <c r="K57" s="188">
        <f t="shared" si="6"/>
        <v>0</v>
      </c>
      <c r="L57" s="186"/>
      <c r="M57" s="186"/>
      <c r="N57" s="186"/>
      <c r="O57" s="186"/>
      <c r="P57" s="159"/>
    </row>
    <row r="58" spans="1:16" ht="16.5" customHeight="1">
      <c r="A58" s="177" t="s">
        <v>137</v>
      </c>
      <c r="B58" s="178"/>
      <c r="C58" s="179">
        <f t="shared" si="5"/>
        <v>639</v>
      </c>
      <c r="D58" s="180">
        <f>SUM(D59:D65)</f>
        <v>329</v>
      </c>
      <c r="E58" s="180"/>
      <c r="F58" s="180"/>
      <c r="G58" s="180">
        <f>SUM(G59:G65)</f>
        <v>310</v>
      </c>
      <c r="H58" s="181">
        <f>SUM(H59:H65)</f>
        <v>102</v>
      </c>
      <c r="I58" s="182">
        <f>SUM(I59:I65)</f>
        <v>329</v>
      </c>
      <c r="J58" s="183"/>
      <c r="K58" s="183">
        <f t="shared" si="6"/>
        <v>310</v>
      </c>
      <c r="L58" s="181"/>
      <c r="M58" s="181"/>
      <c r="N58" s="181"/>
      <c r="O58" s="181">
        <f>SUM(O59:O65)</f>
        <v>310</v>
      </c>
      <c r="P58" s="159"/>
    </row>
    <row r="59" spans="1:16" ht="16.5" customHeight="1">
      <c r="A59" s="160"/>
      <c r="B59" s="161" t="s">
        <v>138</v>
      </c>
      <c r="C59" s="184">
        <f t="shared" si="5"/>
        <v>0</v>
      </c>
      <c r="D59" s="185"/>
      <c r="E59" s="185"/>
      <c r="F59" s="185"/>
      <c r="G59" s="185"/>
      <c r="H59" s="186"/>
      <c r="I59" s="187"/>
      <c r="J59" s="188"/>
      <c r="K59" s="188">
        <f t="shared" si="6"/>
        <v>0</v>
      </c>
      <c r="L59" s="186"/>
      <c r="M59" s="186"/>
      <c r="N59" s="186"/>
      <c r="O59" s="186"/>
      <c r="P59" s="159"/>
    </row>
    <row r="60" spans="1:16" ht="16.5" customHeight="1">
      <c r="A60" s="160"/>
      <c r="B60" s="161" t="s">
        <v>139</v>
      </c>
      <c r="C60" s="184">
        <f t="shared" si="5"/>
        <v>53</v>
      </c>
      <c r="D60" s="185"/>
      <c r="E60" s="185"/>
      <c r="F60" s="185"/>
      <c r="G60" s="185">
        <v>53</v>
      </c>
      <c r="H60" s="186"/>
      <c r="I60" s="187"/>
      <c r="J60" s="188"/>
      <c r="K60" s="188">
        <f t="shared" si="6"/>
        <v>53</v>
      </c>
      <c r="L60" s="186"/>
      <c r="M60" s="186"/>
      <c r="N60" s="186"/>
      <c r="O60" s="186">
        <v>53</v>
      </c>
      <c r="P60" s="159"/>
    </row>
    <row r="61" spans="1:16" ht="16.5" customHeight="1">
      <c r="A61" s="160"/>
      <c r="B61" s="161" t="s">
        <v>140</v>
      </c>
      <c r="C61" s="184">
        <f t="shared" si="5"/>
        <v>155</v>
      </c>
      <c r="D61" s="185"/>
      <c r="E61" s="185"/>
      <c r="F61" s="185"/>
      <c r="G61" s="185">
        <v>155</v>
      </c>
      <c r="H61" s="186"/>
      <c r="I61" s="187"/>
      <c r="J61" s="188"/>
      <c r="K61" s="188">
        <f t="shared" si="6"/>
        <v>155</v>
      </c>
      <c r="L61" s="186"/>
      <c r="M61" s="186"/>
      <c r="N61" s="186"/>
      <c r="O61" s="186">
        <v>155</v>
      </c>
      <c r="P61" s="159"/>
    </row>
    <row r="62" spans="1:16" ht="16.5" customHeight="1">
      <c r="A62" s="160"/>
      <c r="B62" s="161" t="s">
        <v>141</v>
      </c>
      <c r="C62" s="184">
        <f t="shared" si="5"/>
        <v>0</v>
      </c>
      <c r="D62" s="185"/>
      <c r="E62" s="185"/>
      <c r="F62" s="185"/>
      <c r="G62" s="185"/>
      <c r="H62" s="186"/>
      <c r="I62" s="187"/>
      <c r="J62" s="188"/>
      <c r="K62" s="188">
        <f t="shared" si="6"/>
        <v>0</v>
      </c>
      <c r="L62" s="186"/>
      <c r="M62" s="186"/>
      <c r="N62" s="186"/>
      <c r="O62" s="186"/>
      <c r="P62" s="159"/>
    </row>
    <row r="63" spans="1:16" ht="16.5" customHeight="1">
      <c r="A63" s="160"/>
      <c r="B63" s="161" t="s">
        <v>142</v>
      </c>
      <c r="C63" s="184">
        <f t="shared" si="5"/>
        <v>431</v>
      </c>
      <c r="D63" s="185">
        <v>329</v>
      </c>
      <c r="E63" s="185"/>
      <c r="F63" s="185"/>
      <c r="G63" s="185">
        <v>102</v>
      </c>
      <c r="H63" s="186">
        <v>102</v>
      </c>
      <c r="I63" s="187">
        <v>329</v>
      </c>
      <c r="J63" s="188"/>
      <c r="K63" s="188">
        <f t="shared" si="6"/>
        <v>102</v>
      </c>
      <c r="L63" s="186"/>
      <c r="M63" s="186"/>
      <c r="N63" s="186"/>
      <c r="O63" s="186">
        <v>102</v>
      </c>
      <c r="P63" s="159"/>
    </row>
    <row r="64" spans="1:16" ht="16.5" customHeight="1">
      <c r="A64" s="160"/>
      <c r="B64" s="161" t="s">
        <v>143</v>
      </c>
      <c r="C64" s="184">
        <f t="shared" si="5"/>
        <v>0</v>
      </c>
      <c r="D64" s="185"/>
      <c r="E64" s="185"/>
      <c r="F64" s="185"/>
      <c r="G64" s="185"/>
      <c r="H64" s="186"/>
      <c r="I64" s="187"/>
      <c r="J64" s="188"/>
      <c r="K64" s="188">
        <f t="shared" si="6"/>
        <v>0</v>
      </c>
      <c r="L64" s="186"/>
      <c r="M64" s="186"/>
      <c r="N64" s="186"/>
      <c r="O64" s="186"/>
      <c r="P64" s="159"/>
    </row>
    <row r="65" spans="1:16" ht="16.5" customHeight="1">
      <c r="A65" s="160"/>
      <c r="B65" s="161" t="s">
        <v>144</v>
      </c>
      <c r="C65" s="184">
        <f t="shared" si="5"/>
        <v>0</v>
      </c>
      <c r="D65" s="185"/>
      <c r="E65" s="185"/>
      <c r="F65" s="185"/>
      <c r="G65" s="185"/>
      <c r="H65" s="186"/>
      <c r="I65" s="187"/>
      <c r="J65" s="188"/>
      <c r="K65" s="188">
        <f t="shared" si="6"/>
        <v>0</v>
      </c>
      <c r="L65" s="186"/>
      <c r="M65" s="186"/>
      <c r="N65" s="186"/>
      <c r="O65" s="186"/>
      <c r="P65" s="159"/>
    </row>
    <row r="66" spans="1:16" ht="16.5" customHeight="1">
      <c r="A66" s="190"/>
      <c r="B66" s="190"/>
      <c r="C66" s="191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2"/>
    </row>
    <row r="67" spans="1:16" ht="16.5" customHeight="1">
      <c r="A67" s="158"/>
      <c r="B67" s="158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2"/>
    </row>
    <row r="68" spans="1:16" ht="16.5" customHeight="1">
      <c r="A68" s="194"/>
      <c r="B68" s="194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2"/>
    </row>
    <row r="69" spans="1:16" ht="16.5" customHeight="1">
      <c r="A69" s="154"/>
      <c r="B69" s="154"/>
      <c r="C69" s="297" t="s">
        <v>225</v>
      </c>
      <c r="D69" s="298"/>
      <c r="E69" s="298"/>
      <c r="F69" s="298"/>
      <c r="G69" s="299"/>
      <c r="H69" s="155" t="s">
        <v>230</v>
      </c>
      <c r="I69" s="156"/>
      <c r="J69" s="157"/>
      <c r="K69" s="157"/>
      <c r="L69" s="158"/>
      <c r="M69" s="158"/>
      <c r="N69" s="158"/>
      <c r="O69" s="196"/>
      <c r="P69" s="159"/>
    </row>
    <row r="70" spans="1:16" ht="16.5" customHeight="1">
      <c r="A70" s="154" t="s">
        <v>203</v>
      </c>
      <c r="B70" s="154" t="s">
        <v>204</v>
      </c>
      <c r="C70" s="162" t="s">
        <v>81</v>
      </c>
      <c r="D70" s="163" t="s">
        <v>224</v>
      </c>
      <c r="E70" s="158"/>
      <c r="F70" s="158"/>
      <c r="G70" s="158"/>
      <c r="H70" s="155" t="s">
        <v>231</v>
      </c>
      <c r="I70" s="197" t="s">
        <v>84</v>
      </c>
      <c r="J70" s="162" t="s">
        <v>85</v>
      </c>
      <c r="K70" s="294" t="s">
        <v>226</v>
      </c>
      <c r="L70" s="295"/>
      <c r="M70" s="295"/>
      <c r="N70" s="295"/>
      <c r="O70" s="300"/>
      <c r="P70" s="159"/>
    </row>
    <row r="71" spans="1:16" ht="16.5" customHeight="1">
      <c r="A71" s="198"/>
      <c r="B71" s="198"/>
      <c r="C71" s="199" t="s">
        <v>83</v>
      </c>
      <c r="D71" s="200" t="s">
        <v>84</v>
      </c>
      <c r="E71" s="200" t="s">
        <v>79</v>
      </c>
      <c r="F71" s="200" t="s">
        <v>85</v>
      </c>
      <c r="G71" s="200" t="s">
        <v>64</v>
      </c>
      <c r="H71" s="201" t="s">
        <v>232</v>
      </c>
      <c r="I71" s="202" t="s">
        <v>227</v>
      </c>
      <c r="J71" s="203" t="s">
        <v>227</v>
      </c>
      <c r="K71" s="199" t="s">
        <v>83</v>
      </c>
      <c r="L71" s="200" t="s">
        <v>84</v>
      </c>
      <c r="M71" s="200" t="s">
        <v>79</v>
      </c>
      <c r="N71" s="200" t="s">
        <v>85</v>
      </c>
      <c r="O71" s="204" t="s">
        <v>228</v>
      </c>
      <c r="P71" s="159"/>
    </row>
    <row r="72" spans="1:16" ht="16.5" customHeight="1">
      <c r="A72" s="177" t="s">
        <v>145</v>
      </c>
      <c r="B72" s="178"/>
      <c r="C72" s="179">
        <f aca="true" t="shared" si="7" ref="C72:C103">D72+E72+F72+G72</f>
        <v>350</v>
      </c>
      <c r="D72" s="180"/>
      <c r="E72" s="180"/>
      <c r="F72" s="180"/>
      <c r="G72" s="180">
        <f>SUM(G73:G76)</f>
        <v>350</v>
      </c>
      <c r="H72" s="181">
        <f>SUM(H73:H76)</f>
        <v>20</v>
      </c>
      <c r="I72" s="182"/>
      <c r="J72" s="183"/>
      <c r="K72" s="183">
        <f aca="true" t="shared" si="8" ref="K72:K103">SUM(L72:O72)</f>
        <v>350</v>
      </c>
      <c r="L72" s="181"/>
      <c r="M72" s="181"/>
      <c r="N72" s="181"/>
      <c r="O72" s="181">
        <f>SUM(O73:O76)</f>
        <v>350</v>
      </c>
      <c r="P72" s="159"/>
    </row>
    <row r="73" spans="1:16" ht="16.5" customHeight="1">
      <c r="A73" s="160"/>
      <c r="B73" s="161" t="s">
        <v>146</v>
      </c>
      <c r="C73" s="184">
        <f t="shared" si="7"/>
        <v>285</v>
      </c>
      <c r="D73" s="185"/>
      <c r="E73" s="185"/>
      <c r="F73" s="185"/>
      <c r="G73" s="185">
        <v>285</v>
      </c>
      <c r="H73" s="186"/>
      <c r="I73" s="187"/>
      <c r="J73" s="188"/>
      <c r="K73" s="188">
        <f t="shared" si="8"/>
        <v>285</v>
      </c>
      <c r="L73" s="186"/>
      <c r="M73" s="186"/>
      <c r="N73" s="186"/>
      <c r="O73" s="186">
        <v>285</v>
      </c>
      <c r="P73" s="159"/>
    </row>
    <row r="74" spans="1:16" ht="16.5" customHeight="1">
      <c r="A74" s="160"/>
      <c r="B74" s="161" t="s">
        <v>147</v>
      </c>
      <c r="C74" s="184">
        <f t="shared" si="7"/>
        <v>0</v>
      </c>
      <c r="D74" s="185"/>
      <c r="E74" s="185"/>
      <c r="F74" s="185"/>
      <c r="G74" s="185"/>
      <c r="H74" s="186"/>
      <c r="I74" s="187"/>
      <c r="J74" s="188"/>
      <c r="K74" s="188">
        <f t="shared" si="8"/>
        <v>0</v>
      </c>
      <c r="L74" s="186"/>
      <c r="M74" s="186"/>
      <c r="N74" s="186"/>
      <c r="O74" s="186"/>
      <c r="P74" s="159"/>
    </row>
    <row r="75" spans="1:16" ht="16.5" customHeight="1">
      <c r="A75" s="160"/>
      <c r="B75" s="161" t="s">
        <v>148</v>
      </c>
      <c r="C75" s="184">
        <f t="shared" si="7"/>
        <v>65</v>
      </c>
      <c r="D75" s="185"/>
      <c r="E75" s="185"/>
      <c r="F75" s="185"/>
      <c r="G75" s="185">
        <v>65</v>
      </c>
      <c r="H75" s="186">
        <v>20</v>
      </c>
      <c r="I75" s="187"/>
      <c r="J75" s="188"/>
      <c r="K75" s="188">
        <f t="shared" si="8"/>
        <v>65</v>
      </c>
      <c r="L75" s="186"/>
      <c r="M75" s="186"/>
      <c r="N75" s="186"/>
      <c r="O75" s="186">
        <v>65</v>
      </c>
      <c r="P75" s="159"/>
    </row>
    <row r="76" spans="1:16" ht="16.5" customHeight="1">
      <c r="A76" s="160"/>
      <c r="B76" s="161" t="s">
        <v>149</v>
      </c>
      <c r="C76" s="184">
        <f t="shared" si="7"/>
        <v>0</v>
      </c>
      <c r="D76" s="185"/>
      <c r="E76" s="185"/>
      <c r="F76" s="185"/>
      <c r="G76" s="185"/>
      <c r="H76" s="186"/>
      <c r="I76" s="187"/>
      <c r="J76" s="188"/>
      <c r="K76" s="188">
        <f t="shared" si="8"/>
        <v>0</v>
      </c>
      <c r="L76" s="186"/>
      <c r="M76" s="186"/>
      <c r="N76" s="186"/>
      <c r="O76" s="186"/>
      <c r="P76" s="159"/>
    </row>
    <row r="77" spans="1:16" ht="16.5" customHeight="1">
      <c r="A77" s="177" t="s">
        <v>150</v>
      </c>
      <c r="B77" s="178"/>
      <c r="C77" s="179">
        <f t="shared" si="7"/>
        <v>205</v>
      </c>
      <c r="D77" s="180"/>
      <c r="E77" s="180"/>
      <c r="F77" s="180"/>
      <c r="G77" s="180">
        <f>SUM(G78:G82)</f>
        <v>205</v>
      </c>
      <c r="H77" s="181">
        <f>SUM(H78:H82)</f>
        <v>0</v>
      </c>
      <c r="I77" s="182"/>
      <c r="J77" s="183"/>
      <c r="K77" s="183">
        <f t="shared" si="8"/>
        <v>205</v>
      </c>
      <c r="L77" s="181"/>
      <c r="M77" s="181"/>
      <c r="N77" s="181"/>
      <c r="O77" s="181">
        <f>SUM(O78:O82)</f>
        <v>205</v>
      </c>
      <c r="P77" s="159"/>
    </row>
    <row r="78" spans="1:16" ht="16.5" customHeight="1">
      <c r="A78" s="160"/>
      <c r="B78" s="161" t="s">
        <v>151</v>
      </c>
      <c r="C78" s="184">
        <f t="shared" si="7"/>
        <v>205</v>
      </c>
      <c r="D78" s="185"/>
      <c r="E78" s="185"/>
      <c r="F78" s="185"/>
      <c r="G78" s="185">
        <v>205</v>
      </c>
      <c r="H78" s="186"/>
      <c r="I78" s="187"/>
      <c r="J78" s="188"/>
      <c r="K78" s="188">
        <f t="shared" si="8"/>
        <v>205</v>
      </c>
      <c r="L78" s="186"/>
      <c r="M78" s="186"/>
      <c r="N78" s="186"/>
      <c r="O78" s="186">
        <v>205</v>
      </c>
      <c r="P78" s="159"/>
    </row>
    <row r="79" spans="1:16" ht="16.5" customHeight="1">
      <c r="A79" s="160"/>
      <c r="B79" s="161" t="s">
        <v>152</v>
      </c>
      <c r="C79" s="184">
        <f t="shared" si="7"/>
        <v>0</v>
      </c>
      <c r="D79" s="185"/>
      <c r="E79" s="185"/>
      <c r="F79" s="185"/>
      <c r="G79" s="185"/>
      <c r="H79" s="186"/>
      <c r="I79" s="187"/>
      <c r="J79" s="188"/>
      <c r="K79" s="188">
        <f t="shared" si="8"/>
        <v>0</v>
      </c>
      <c r="L79" s="186"/>
      <c r="M79" s="186"/>
      <c r="N79" s="186"/>
      <c r="O79" s="186"/>
      <c r="P79" s="159"/>
    </row>
    <row r="80" spans="1:16" ht="16.5" customHeight="1">
      <c r="A80" s="160"/>
      <c r="B80" s="161" t="s">
        <v>153</v>
      </c>
      <c r="C80" s="184">
        <f t="shared" si="7"/>
        <v>0</v>
      </c>
      <c r="D80" s="185"/>
      <c r="E80" s="185"/>
      <c r="F80" s="185"/>
      <c r="G80" s="185"/>
      <c r="H80" s="186"/>
      <c r="I80" s="187"/>
      <c r="J80" s="188"/>
      <c r="K80" s="188">
        <f t="shared" si="8"/>
        <v>0</v>
      </c>
      <c r="L80" s="186"/>
      <c r="M80" s="186"/>
      <c r="N80" s="186"/>
      <c r="O80" s="186"/>
      <c r="P80" s="159"/>
    </row>
    <row r="81" spans="1:16" ht="16.5" customHeight="1">
      <c r="A81" s="160"/>
      <c r="B81" s="161" t="s">
        <v>154</v>
      </c>
      <c r="C81" s="184">
        <f t="shared" si="7"/>
        <v>0</v>
      </c>
      <c r="D81" s="185"/>
      <c r="E81" s="185"/>
      <c r="F81" s="185"/>
      <c r="G81" s="185"/>
      <c r="H81" s="186"/>
      <c r="I81" s="187"/>
      <c r="J81" s="188"/>
      <c r="K81" s="188">
        <f t="shared" si="8"/>
        <v>0</v>
      </c>
      <c r="L81" s="186"/>
      <c r="M81" s="186"/>
      <c r="N81" s="186"/>
      <c r="O81" s="186"/>
      <c r="P81" s="159"/>
    </row>
    <row r="82" spans="1:16" ht="16.5" customHeight="1">
      <c r="A82" s="205"/>
      <c r="B82" s="206" t="s">
        <v>155</v>
      </c>
      <c r="C82" s="207">
        <f t="shared" si="7"/>
        <v>0</v>
      </c>
      <c r="D82" s="208"/>
      <c r="E82" s="208"/>
      <c r="F82" s="208"/>
      <c r="G82" s="208"/>
      <c r="H82" s="208"/>
      <c r="I82" s="209"/>
      <c r="J82" s="207"/>
      <c r="K82" s="207">
        <f t="shared" si="8"/>
        <v>0</v>
      </c>
      <c r="L82" s="208"/>
      <c r="M82" s="208"/>
      <c r="N82" s="208"/>
      <c r="O82" s="210"/>
      <c r="P82" s="159"/>
    </row>
    <row r="83" spans="1:16" ht="16.5" customHeight="1">
      <c r="A83" s="157" t="s">
        <v>156</v>
      </c>
      <c r="B83" s="161"/>
      <c r="C83" s="184">
        <f t="shared" si="7"/>
        <v>964</v>
      </c>
      <c r="D83" s="185">
        <f>SUM(D84:D90)</f>
        <v>100</v>
      </c>
      <c r="E83" s="185">
        <f>SUM(E84:E90)</f>
        <v>4</v>
      </c>
      <c r="F83" s="185"/>
      <c r="G83" s="185">
        <f>SUM(G84:G90)</f>
        <v>860</v>
      </c>
      <c r="H83" s="185">
        <f>SUM(H84:H90)</f>
        <v>0</v>
      </c>
      <c r="I83" s="211"/>
      <c r="J83" s="184"/>
      <c r="K83" s="184">
        <f t="shared" si="8"/>
        <v>964</v>
      </c>
      <c r="L83" s="185">
        <f>SUM(L84:L90)</f>
        <v>100</v>
      </c>
      <c r="M83" s="185">
        <f>SUM(M84:M90)</f>
        <v>4</v>
      </c>
      <c r="N83" s="185"/>
      <c r="O83" s="185">
        <f>SUM(O84:O90)</f>
        <v>860</v>
      </c>
      <c r="P83" s="159"/>
    </row>
    <row r="84" spans="1:16" ht="16.5" customHeight="1">
      <c r="A84" s="160"/>
      <c r="B84" s="161" t="s">
        <v>157</v>
      </c>
      <c r="C84" s="184">
        <f t="shared" si="7"/>
        <v>657</v>
      </c>
      <c r="D84" s="185">
        <v>100</v>
      </c>
      <c r="E84" s="185">
        <v>4</v>
      </c>
      <c r="F84" s="185"/>
      <c r="G84" s="185">
        <v>553</v>
      </c>
      <c r="H84" s="186"/>
      <c r="I84" s="187"/>
      <c r="J84" s="188"/>
      <c r="K84" s="188">
        <f t="shared" si="8"/>
        <v>657</v>
      </c>
      <c r="L84" s="186">
        <v>100</v>
      </c>
      <c r="M84" s="186">
        <v>4</v>
      </c>
      <c r="N84" s="186"/>
      <c r="O84" s="186">
        <v>553</v>
      </c>
      <c r="P84" s="159"/>
    </row>
    <row r="85" spans="1:16" ht="16.5" customHeight="1">
      <c r="A85" s="160"/>
      <c r="B85" s="161" t="s">
        <v>158</v>
      </c>
      <c r="C85" s="184">
        <f t="shared" si="7"/>
        <v>0</v>
      </c>
      <c r="D85" s="185"/>
      <c r="E85" s="185"/>
      <c r="F85" s="185"/>
      <c r="G85" s="185"/>
      <c r="H85" s="186"/>
      <c r="I85" s="187"/>
      <c r="J85" s="188"/>
      <c r="K85" s="188">
        <f t="shared" si="8"/>
        <v>0</v>
      </c>
      <c r="L85" s="186"/>
      <c r="M85" s="186"/>
      <c r="N85" s="186"/>
      <c r="O85" s="186"/>
      <c r="P85" s="159"/>
    </row>
    <row r="86" spans="1:16" ht="16.5" customHeight="1">
      <c r="A86" s="160"/>
      <c r="B86" s="161" t="s">
        <v>159</v>
      </c>
      <c r="C86" s="184">
        <f t="shared" si="7"/>
        <v>0</v>
      </c>
      <c r="D86" s="185"/>
      <c r="E86" s="185"/>
      <c r="F86" s="185"/>
      <c r="G86" s="185"/>
      <c r="H86" s="186"/>
      <c r="I86" s="187"/>
      <c r="J86" s="188"/>
      <c r="K86" s="188">
        <f t="shared" si="8"/>
        <v>0</v>
      </c>
      <c r="L86" s="186"/>
      <c r="M86" s="186"/>
      <c r="N86" s="186"/>
      <c r="O86" s="186"/>
      <c r="P86" s="159"/>
    </row>
    <row r="87" spans="1:16" ht="16.5" customHeight="1">
      <c r="A87" s="160"/>
      <c r="B87" s="161" t="s">
        <v>160</v>
      </c>
      <c r="C87" s="184">
        <f t="shared" si="7"/>
        <v>102</v>
      </c>
      <c r="D87" s="185"/>
      <c r="E87" s="185"/>
      <c r="F87" s="185"/>
      <c r="G87" s="185">
        <v>102</v>
      </c>
      <c r="H87" s="186"/>
      <c r="I87" s="187"/>
      <c r="J87" s="188"/>
      <c r="K87" s="188">
        <f t="shared" si="8"/>
        <v>102</v>
      </c>
      <c r="L87" s="186"/>
      <c r="M87" s="186"/>
      <c r="N87" s="186"/>
      <c r="O87" s="186">
        <v>102</v>
      </c>
      <c r="P87" s="159"/>
    </row>
    <row r="88" spans="1:16" ht="16.5" customHeight="1">
      <c r="A88" s="160"/>
      <c r="B88" s="161" t="s">
        <v>161</v>
      </c>
      <c r="C88" s="184">
        <f t="shared" si="7"/>
        <v>150</v>
      </c>
      <c r="D88" s="185"/>
      <c r="E88" s="185"/>
      <c r="F88" s="185"/>
      <c r="G88" s="185">
        <v>150</v>
      </c>
      <c r="H88" s="186"/>
      <c r="I88" s="187"/>
      <c r="J88" s="188"/>
      <c r="K88" s="188">
        <f t="shared" si="8"/>
        <v>150</v>
      </c>
      <c r="L88" s="186"/>
      <c r="M88" s="186"/>
      <c r="N88" s="186"/>
      <c r="O88" s="186">
        <v>150</v>
      </c>
      <c r="P88" s="159"/>
    </row>
    <row r="89" spans="1:16" ht="16.5" customHeight="1">
      <c r="A89" s="160"/>
      <c r="B89" s="161" t="s">
        <v>162</v>
      </c>
      <c r="C89" s="184">
        <f t="shared" si="7"/>
        <v>55</v>
      </c>
      <c r="D89" s="185"/>
      <c r="E89" s="185"/>
      <c r="F89" s="185"/>
      <c r="G89" s="185">
        <v>55</v>
      </c>
      <c r="H89" s="186"/>
      <c r="I89" s="187"/>
      <c r="J89" s="188"/>
      <c r="K89" s="188">
        <f t="shared" si="8"/>
        <v>55</v>
      </c>
      <c r="L89" s="186"/>
      <c r="M89" s="186"/>
      <c r="N89" s="186"/>
      <c r="O89" s="186">
        <v>55</v>
      </c>
      <c r="P89" s="159"/>
    </row>
    <row r="90" spans="1:16" ht="16.5" customHeight="1">
      <c r="A90" s="160"/>
      <c r="B90" s="161" t="s">
        <v>163</v>
      </c>
      <c r="C90" s="184">
        <f t="shared" si="7"/>
        <v>0</v>
      </c>
      <c r="D90" s="185"/>
      <c r="E90" s="185"/>
      <c r="F90" s="185"/>
      <c r="G90" s="185"/>
      <c r="H90" s="186"/>
      <c r="I90" s="187"/>
      <c r="J90" s="188"/>
      <c r="K90" s="188">
        <f t="shared" si="8"/>
        <v>0</v>
      </c>
      <c r="L90" s="186"/>
      <c r="M90" s="186"/>
      <c r="N90" s="186"/>
      <c r="O90" s="186"/>
      <c r="P90" s="159"/>
    </row>
    <row r="91" spans="1:16" ht="16.5" customHeight="1">
      <c r="A91" s="177" t="s">
        <v>164</v>
      </c>
      <c r="B91" s="178"/>
      <c r="C91" s="179">
        <f t="shared" si="7"/>
        <v>347</v>
      </c>
      <c r="D91" s="180"/>
      <c r="E91" s="180"/>
      <c r="F91" s="180"/>
      <c r="G91" s="180">
        <f>SUM(G92:G95)</f>
        <v>347</v>
      </c>
      <c r="H91" s="181">
        <f>SUM(H92:H95)</f>
        <v>90</v>
      </c>
      <c r="I91" s="182"/>
      <c r="J91" s="183"/>
      <c r="K91" s="183">
        <f t="shared" si="8"/>
        <v>347</v>
      </c>
      <c r="L91" s="181"/>
      <c r="M91" s="181"/>
      <c r="N91" s="181"/>
      <c r="O91" s="181">
        <f>SUM(O92:O95)</f>
        <v>347</v>
      </c>
      <c r="P91" s="159"/>
    </row>
    <row r="92" spans="1:16" ht="16.5" customHeight="1">
      <c r="A92" s="160"/>
      <c r="B92" s="161" t="s">
        <v>165</v>
      </c>
      <c r="C92" s="184">
        <f t="shared" si="7"/>
        <v>50</v>
      </c>
      <c r="D92" s="185"/>
      <c r="E92" s="185"/>
      <c r="F92" s="185"/>
      <c r="G92" s="185">
        <v>50</v>
      </c>
      <c r="H92" s="186"/>
      <c r="I92" s="187"/>
      <c r="J92" s="188"/>
      <c r="K92" s="188">
        <f t="shared" si="8"/>
        <v>50</v>
      </c>
      <c r="L92" s="186"/>
      <c r="M92" s="186"/>
      <c r="N92" s="186"/>
      <c r="O92" s="186">
        <v>50</v>
      </c>
      <c r="P92" s="159"/>
    </row>
    <row r="93" spans="1:16" ht="16.5" customHeight="1">
      <c r="A93" s="160"/>
      <c r="B93" s="161" t="s">
        <v>166</v>
      </c>
      <c r="C93" s="184">
        <f t="shared" si="7"/>
        <v>207</v>
      </c>
      <c r="D93" s="185"/>
      <c r="E93" s="185"/>
      <c r="F93" s="185"/>
      <c r="G93" s="185">
        <v>207</v>
      </c>
      <c r="H93" s="186"/>
      <c r="I93" s="187"/>
      <c r="J93" s="188"/>
      <c r="K93" s="188">
        <f t="shared" si="8"/>
        <v>207</v>
      </c>
      <c r="L93" s="186"/>
      <c r="M93" s="186"/>
      <c r="N93" s="186"/>
      <c r="O93" s="186">
        <v>207</v>
      </c>
      <c r="P93" s="159"/>
    </row>
    <row r="94" spans="1:16" ht="16.5" customHeight="1">
      <c r="A94" s="160"/>
      <c r="B94" s="161" t="s">
        <v>167</v>
      </c>
      <c r="C94" s="184">
        <f t="shared" si="7"/>
        <v>0</v>
      </c>
      <c r="D94" s="185"/>
      <c r="E94" s="185"/>
      <c r="F94" s="185"/>
      <c r="G94" s="185"/>
      <c r="H94" s="186"/>
      <c r="I94" s="187"/>
      <c r="J94" s="188"/>
      <c r="K94" s="188">
        <f t="shared" si="8"/>
        <v>0</v>
      </c>
      <c r="L94" s="186"/>
      <c r="M94" s="186"/>
      <c r="N94" s="186"/>
      <c r="O94" s="186"/>
      <c r="P94" s="159"/>
    </row>
    <row r="95" spans="1:16" ht="16.5" customHeight="1">
      <c r="A95" s="160"/>
      <c r="B95" s="161" t="s">
        <v>168</v>
      </c>
      <c r="C95" s="184">
        <f t="shared" si="7"/>
        <v>90</v>
      </c>
      <c r="D95" s="185"/>
      <c r="E95" s="185"/>
      <c r="F95" s="185"/>
      <c r="G95" s="185">
        <v>90</v>
      </c>
      <c r="H95" s="186">
        <v>90</v>
      </c>
      <c r="I95" s="187"/>
      <c r="J95" s="188"/>
      <c r="K95" s="188">
        <f t="shared" si="8"/>
        <v>90</v>
      </c>
      <c r="L95" s="186"/>
      <c r="M95" s="186"/>
      <c r="N95" s="186"/>
      <c r="O95" s="186">
        <v>90</v>
      </c>
      <c r="P95" s="159"/>
    </row>
    <row r="96" spans="1:16" ht="16.5" customHeight="1">
      <c r="A96" s="177" t="s">
        <v>169</v>
      </c>
      <c r="B96" s="178"/>
      <c r="C96" s="179">
        <f t="shared" si="7"/>
        <v>1138</v>
      </c>
      <c r="D96" s="180">
        <f aca="true" t="shared" si="9" ref="D96:I96">SUM(D97:D104)</f>
        <v>545</v>
      </c>
      <c r="E96" s="180">
        <f t="shared" si="9"/>
        <v>4</v>
      </c>
      <c r="F96" s="180">
        <f t="shared" si="9"/>
        <v>20</v>
      </c>
      <c r="G96" s="180">
        <f t="shared" si="9"/>
        <v>569</v>
      </c>
      <c r="H96" s="181">
        <f t="shared" si="9"/>
        <v>0</v>
      </c>
      <c r="I96" s="182">
        <f t="shared" si="9"/>
        <v>545</v>
      </c>
      <c r="J96" s="183"/>
      <c r="K96" s="183">
        <f t="shared" si="8"/>
        <v>593</v>
      </c>
      <c r="L96" s="181"/>
      <c r="M96" s="181">
        <f>SUM(M97:M104)</f>
        <v>4</v>
      </c>
      <c r="N96" s="181">
        <f>SUM(N97:N104)</f>
        <v>20</v>
      </c>
      <c r="O96" s="181">
        <f>SUM(O97:O104)</f>
        <v>569</v>
      </c>
      <c r="P96" s="159"/>
    </row>
    <row r="97" spans="1:16" ht="16.5" customHeight="1">
      <c r="A97" s="160"/>
      <c r="B97" s="161" t="s">
        <v>170</v>
      </c>
      <c r="C97" s="184">
        <f t="shared" si="7"/>
        <v>678</v>
      </c>
      <c r="D97" s="185">
        <v>295</v>
      </c>
      <c r="E97" s="185">
        <v>4</v>
      </c>
      <c r="F97" s="185">
        <v>20</v>
      </c>
      <c r="G97" s="185">
        <v>359</v>
      </c>
      <c r="H97" s="186"/>
      <c r="I97" s="187">
        <v>295</v>
      </c>
      <c r="J97" s="188"/>
      <c r="K97" s="188">
        <f t="shared" si="8"/>
        <v>383</v>
      </c>
      <c r="L97" s="186"/>
      <c r="M97" s="186">
        <v>4</v>
      </c>
      <c r="N97" s="186">
        <v>20</v>
      </c>
      <c r="O97" s="186">
        <v>359</v>
      </c>
      <c r="P97" s="159"/>
    </row>
    <row r="98" spans="1:16" ht="16.5" customHeight="1">
      <c r="A98" s="160"/>
      <c r="B98" s="161" t="s">
        <v>171</v>
      </c>
      <c r="C98" s="184">
        <f t="shared" si="7"/>
        <v>0</v>
      </c>
      <c r="D98" s="185"/>
      <c r="E98" s="185"/>
      <c r="F98" s="185"/>
      <c r="G98" s="185"/>
      <c r="H98" s="186"/>
      <c r="I98" s="187"/>
      <c r="J98" s="188"/>
      <c r="K98" s="188">
        <f t="shared" si="8"/>
        <v>0</v>
      </c>
      <c r="L98" s="186"/>
      <c r="M98" s="186"/>
      <c r="N98" s="186"/>
      <c r="O98" s="186"/>
      <c r="P98" s="159"/>
    </row>
    <row r="99" spans="1:16" ht="16.5" customHeight="1">
      <c r="A99" s="160"/>
      <c r="B99" s="161" t="s">
        <v>172</v>
      </c>
      <c r="C99" s="184">
        <f t="shared" si="7"/>
        <v>0</v>
      </c>
      <c r="D99" s="185"/>
      <c r="E99" s="185"/>
      <c r="F99" s="185"/>
      <c r="G99" s="185"/>
      <c r="H99" s="186"/>
      <c r="I99" s="187"/>
      <c r="J99" s="188"/>
      <c r="K99" s="188">
        <f t="shared" si="8"/>
        <v>0</v>
      </c>
      <c r="L99" s="186"/>
      <c r="M99" s="186"/>
      <c r="N99" s="186"/>
      <c r="O99" s="186"/>
      <c r="P99" s="159"/>
    </row>
    <row r="100" spans="1:16" ht="16.5" customHeight="1">
      <c r="A100" s="160"/>
      <c r="B100" s="161" t="s">
        <v>173</v>
      </c>
      <c r="C100" s="184">
        <f t="shared" si="7"/>
        <v>0</v>
      </c>
      <c r="D100" s="185"/>
      <c r="E100" s="185"/>
      <c r="F100" s="185"/>
      <c r="G100" s="185"/>
      <c r="H100" s="186"/>
      <c r="I100" s="187"/>
      <c r="J100" s="188"/>
      <c r="K100" s="188">
        <f t="shared" si="8"/>
        <v>0</v>
      </c>
      <c r="L100" s="186"/>
      <c r="M100" s="186"/>
      <c r="N100" s="186"/>
      <c r="O100" s="186"/>
      <c r="P100" s="159"/>
    </row>
    <row r="101" spans="1:16" ht="16.5" customHeight="1">
      <c r="A101" s="160"/>
      <c r="B101" s="161" t="s">
        <v>174</v>
      </c>
      <c r="C101" s="184">
        <f t="shared" si="7"/>
        <v>0</v>
      </c>
      <c r="D101" s="185"/>
      <c r="E101" s="185"/>
      <c r="F101" s="185"/>
      <c r="G101" s="185"/>
      <c r="H101" s="186"/>
      <c r="I101" s="187"/>
      <c r="J101" s="188"/>
      <c r="K101" s="188">
        <f t="shared" si="8"/>
        <v>0</v>
      </c>
      <c r="L101" s="186"/>
      <c r="M101" s="186"/>
      <c r="N101" s="186"/>
      <c r="O101" s="186"/>
      <c r="P101" s="159"/>
    </row>
    <row r="102" spans="1:16" ht="16.5" customHeight="1">
      <c r="A102" s="160"/>
      <c r="B102" s="161" t="s">
        <v>175</v>
      </c>
      <c r="C102" s="184">
        <f t="shared" si="7"/>
        <v>160</v>
      </c>
      <c r="D102" s="185"/>
      <c r="E102" s="185"/>
      <c r="F102" s="185"/>
      <c r="G102" s="185">
        <v>160</v>
      </c>
      <c r="H102" s="186"/>
      <c r="I102" s="187"/>
      <c r="J102" s="188"/>
      <c r="K102" s="188">
        <f t="shared" si="8"/>
        <v>160</v>
      </c>
      <c r="L102" s="186"/>
      <c r="M102" s="186"/>
      <c r="N102" s="186"/>
      <c r="O102" s="186">
        <v>160</v>
      </c>
      <c r="P102" s="159"/>
    </row>
    <row r="103" spans="1:16" ht="16.5" customHeight="1">
      <c r="A103" s="160"/>
      <c r="B103" s="161" t="s">
        <v>176</v>
      </c>
      <c r="C103" s="184">
        <f t="shared" si="7"/>
        <v>50</v>
      </c>
      <c r="D103" s="185"/>
      <c r="E103" s="185"/>
      <c r="F103" s="185"/>
      <c r="G103" s="185">
        <v>50</v>
      </c>
      <c r="H103" s="186"/>
      <c r="I103" s="187"/>
      <c r="J103" s="188"/>
      <c r="K103" s="188">
        <f t="shared" si="8"/>
        <v>50</v>
      </c>
      <c r="L103" s="186"/>
      <c r="M103" s="186"/>
      <c r="N103" s="186"/>
      <c r="O103" s="186">
        <v>50</v>
      </c>
      <c r="P103" s="159"/>
    </row>
    <row r="104" spans="1:16" ht="16.5" customHeight="1">
      <c r="A104" s="160"/>
      <c r="B104" s="161" t="s">
        <v>177</v>
      </c>
      <c r="C104" s="184">
        <f aca="true" t="shared" si="10" ref="C104:C125">D104+E104+F104+G104</f>
        <v>250</v>
      </c>
      <c r="D104" s="185">
        <v>250</v>
      </c>
      <c r="E104" s="185"/>
      <c r="F104" s="185"/>
      <c r="G104" s="185"/>
      <c r="H104" s="186"/>
      <c r="I104" s="187">
        <v>250</v>
      </c>
      <c r="J104" s="188"/>
      <c r="K104" s="188">
        <f aca="true" t="shared" si="11" ref="K104:K125">SUM(L104:O104)</f>
        <v>0</v>
      </c>
      <c r="L104" s="186"/>
      <c r="M104" s="186"/>
      <c r="N104" s="186"/>
      <c r="O104" s="186"/>
      <c r="P104" s="159"/>
    </row>
    <row r="105" spans="1:16" ht="16.5" customHeight="1">
      <c r="A105" s="177" t="s">
        <v>178</v>
      </c>
      <c r="B105" s="178"/>
      <c r="C105" s="179">
        <f t="shared" si="10"/>
        <v>1213</v>
      </c>
      <c r="D105" s="180">
        <f aca="true" t="shared" si="12" ref="D105:I105">SUM(D106:D111)</f>
        <v>266</v>
      </c>
      <c r="E105" s="180">
        <f t="shared" si="12"/>
        <v>15</v>
      </c>
      <c r="F105" s="180">
        <f t="shared" si="12"/>
        <v>50</v>
      </c>
      <c r="G105" s="180">
        <f t="shared" si="12"/>
        <v>882</v>
      </c>
      <c r="H105" s="181">
        <f t="shared" si="12"/>
        <v>270</v>
      </c>
      <c r="I105" s="182">
        <f t="shared" si="12"/>
        <v>266</v>
      </c>
      <c r="J105" s="183"/>
      <c r="K105" s="183">
        <f t="shared" si="11"/>
        <v>947</v>
      </c>
      <c r="L105" s="181"/>
      <c r="M105" s="181">
        <f>SUM(M106:M111)</f>
        <v>15</v>
      </c>
      <c r="N105" s="181">
        <f>SUM(N106:N111)</f>
        <v>50</v>
      </c>
      <c r="O105" s="181">
        <f>SUM(O106:O111)</f>
        <v>882</v>
      </c>
      <c r="P105" s="159"/>
    </row>
    <row r="106" spans="1:16" ht="16.5" customHeight="1">
      <c r="A106" s="160"/>
      <c r="B106" s="161" t="s">
        <v>179</v>
      </c>
      <c r="C106" s="184">
        <f t="shared" si="10"/>
        <v>586</v>
      </c>
      <c r="D106" s="185"/>
      <c r="E106" s="185">
        <v>15</v>
      </c>
      <c r="F106" s="185">
        <v>50</v>
      </c>
      <c r="G106" s="185">
        <v>521</v>
      </c>
      <c r="H106" s="186"/>
      <c r="I106" s="187"/>
      <c r="J106" s="188"/>
      <c r="K106" s="188">
        <f t="shared" si="11"/>
        <v>586</v>
      </c>
      <c r="L106" s="186"/>
      <c r="M106" s="186">
        <v>15</v>
      </c>
      <c r="N106" s="186">
        <v>50</v>
      </c>
      <c r="O106" s="186">
        <v>521</v>
      </c>
      <c r="P106" s="159"/>
    </row>
    <row r="107" spans="1:16" ht="16.5" customHeight="1">
      <c r="A107" s="160"/>
      <c r="B107" s="161" t="s">
        <v>180</v>
      </c>
      <c r="C107" s="184">
        <f t="shared" si="10"/>
        <v>627</v>
      </c>
      <c r="D107" s="185">
        <v>266</v>
      </c>
      <c r="E107" s="185"/>
      <c r="F107" s="185"/>
      <c r="G107" s="185">
        <v>361</v>
      </c>
      <c r="H107" s="186">
        <v>270</v>
      </c>
      <c r="I107" s="187">
        <v>266</v>
      </c>
      <c r="J107" s="188"/>
      <c r="K107" s="188">
        <f t="shared" si="11"/>
        <v>361</v>
      </c>
      <c r="L107" s="186"/>
      <c r="M107" s="186"/>
      <c r="N107" s="186"/>
      <c r="O107" s="186">
        <v>361</v>
      </c>
      <c r="P107" s="159"/>
    </row>
    <row r="108" spans="1:16" ht="16.5" customHeight="1">
      <c r="A108" s="160"/>
      <c r="B108" s="161" t="s">
        <v>181</v>
      </c>
      <c r="C108" s="184">
        <f t="shared" si="10"/>
        <v>0</v>
      </c>
      <c r="D108" s="185"/>
      <c r="E108" s="185"/>
      <c r="F108" s="185"/>
      <c r="G108" s="185"/>
      <c r="H108" s="186"/>
      <c r="I108" s="187"/>
      <c r="J108" s="188"/>
      <c r="K108" s="188">
        <f t="shared" si="11"/>
        <v>0</v>
      </c>
      <c r="L108" s="186"/>
      <c r="M108" s="186"/>
      <c r="N108" s="186"/>
      <c r="O108" s="186"/>
      <c r="P108" s="159"/>
    </row>
    <row r="109" spans="1:16" ht="16.5" customHeight="1">
      <c r="A109" s="160"/>
      <c r="B109" s="161" t="s">
        <v>182</v>
      </c>
      <c r="C109" s="184">
        <f t="shared" si="10"/>
        <v>0</v>
      </c>
      <c r="D109" s="185"/>
      <c r="E109" s="185"/>
      <c r="F109" s="185"/>
      <c r="G109" s="185"/>
      <c r="H109" s="186"/>
      <c r="I109" s="187"/>
      <c r="J109" s="188"/>
      <c r="K109" s="188">
        <f t="shared" si="11"/>
        <v>0</v>
      </c>
      <c r="L109" s="186"/>
      <c r="M109" s="186"/>
      <c r="N109" s="186"/>
      <c r="O109" s="186"/>
      <c r="P109" s="159"/>
    </row>
    <row r="110" spans="1:16" ht="16.5" customHeight="1">
      <c r="A110" s="160"/>
      <c r="B110" s="161" t="s">
        <v>183</v>
      </c>
      <c r="C110" s="184">
        <f t="shared" si="10"/>
        <v>0</v>
      </c>
      <c r="D110" s="185"/>
      <c r="E110" s="185"/>
      <c r="F110" s="185"/>
      <c r="G110" s="185"/>
      <c r="H110" s="186"/>
      <c r="I110" s="187"/>
      <c r="J110" s="188"/>
      <c r="K110" s="188">
        <f t="shared" si="11"/>
        <v>0</v>
      </c>
      <c r="L110" s="186"/>
      <c r="M110" s="186"/>
      <c r="N110" s="186"/>
      <c r="O110" s="186"/>
      <c r="P110" s="159"/>
    </row>
    <row r="111" spans="1:16" ht="16.5" customHeight="1">
      <c r="A111" s="160"/>
      <c r="B111" s="161" t="s">
        <v>184</v>
      </c>
      <c r="C111" s="184">
        <f t="shared" si="10"/>
        <v>0</v>
      </c>
      <c r="D111" s="185"/>
      <c r="E111" s="185"/>
      <c r="F111" s="185"/>
      <c r="G111" s="185"/>
      <c r="H111" s="186"/>
      <c r="I111" s="187"/>
      <c r="J111" s="188"/>
      <c r="K111" s="188">
        <f t="shared" si="11"/>
        <v>0</v>
      </c>
      <c r="L111" s="186"/>
      <c r="M111" s="186"/>
      <c r="N111" s="186"/>
      <c r="O111" s="186"/>
      <c r="P111" s="159"/>
    </row>
    <row r="112" spans="1:16" ht="16.5" customHeight="1">
      <c r="A112" s="177" t="s">
        <v>185</v>
      </c>
      <c r="B112" s="178" t="s">
        <v>222</v>
      </c>
      <c r="C112" s="179">
        <f t="shared" si="10"/>
        <v>357</v>
      </c>
      <c r="D112" s="180"/>
      <c r="E112" s="180"/>
      <c r="F112" s="180"/>
      <c r="G112" s="180">
        <v>357</v>
      </c>
      <c r="H112" s="181">
        <v>50</v>
      </c>
      <c r="I112" s="182"/>
      <c r="J112" s="183"/>
      <c r="K112" s="183">
        <f t="shared" si="11"/>
        <v>357</v>
      </c>
      <c r="L112" s="181"/>
      <c r="M112" s="181"/>
      <c r="N112" s="181"/>
      <c r="O112" s="181">
        <v>357</v>
      </c>
      <c r="P112" s="159"/>
    </row>
    <row r="113" spans="1:16" ht="16.5" customHeight="1">
      <c r="A113" s="177" t="s">
        <v>186</v>
      </c>
      <c r="B113" s="178" t="s">
        <v>223</v>
      </c>
      <c r="C113" s="179">
        <f t="shared" si="10"/>
        <v>815</v>
      </c>
      <c r="D113" s="180">
        <v>308</v>
      </c>
      <c r="E113" s="180">
        <v>4</v>
      </c>
      <c r="F113" s="180">
        <v>26</v>
      </c>
      <c r="G113" s="180">
        <v>477</v>
      </c>
      <c r="H113" s="181">
        <v>50</v>
      </c>
      <c r="I113" s="182">
        <v>263</v>
      </c>
      <c r="J113" s="183"/>
      <c r="K113" s="183">
        <f t="shared" si="11"/>
        <v>552</v>
      </c>
      <c r="L113" s="181">
        <v>45</v>
      </c>
      <c r="M113" s="181">
        <v>4</v>
      </c>
      <c r="N113" s="181">
        <v>26</v>
      </c>
      <c r="O113" s="181">
        <v>477</v>
      </c>
      <c r="P113" s="159"/>
    </row>
    <row r="114" spans="1:16" ht="16.5" customHeight="1">
      <c r="A114" s="177" t="s">
        <v>187</v>
      </c>
      <c r="B114" s="178"/>
      <c r="C114" s="179">
        <f t="shared" si="10"/>
        <v>394</v>
      </c>
      <c r="D114" s="180"/>
      <c r="E114" s="180"/>
      <c r="F114" s="180">
        <f>SUM(F115:F120)</f>
        <v>0</v>
      </c>
      <c r="G114" s="180">
        <f>SUM(G115:G120)</f>
        <v>394</v>
      </c>
      <c r="H114" s="181">
        <f>SUM(H115:H120)</f>
        <v>210</v>
      </c>
      <c r="I114" s="182"/>
      <c r="J114" s="183"/>
      <c r="K114" s="183">
        <f t="shared" si="11"/>
        <v>394</v>
      </c>
      <c r="L114" s="181"/>
      <c r="M114" s="181"/>
      <c r="N114" s="181">
        <f>SUM(N115:N120)</f>
        <v>0</v>
      </c>
      <c r="O114" s="181">
        <f>SUM(O115:O120)</f>
        <v>394</v>
      </c>
      <c r="P114" s="159"/>
    </row>
    <row r="115" spans="1:16" ht="16.5" customHeight="1">
      <c r="A115" s="160"/>
      <c r="B115" s="161" t="s">
        <v>188</v>
      </c>
      <c r="C115" s="184">
        <f t="shared" si="10"/>
        <v>120</v>
      </c>
      <c r="D115" s="185"/>
      <c r="E115" s="185"/>
      <c r="F115" s="185"/>
      <c r="G115" s="185">
        <v>120</v>
      </c>
      <c r="H115" s="186">
        <v>60</v>
      </c>
      <c r="I115" s="187"/>
      <c r="J115" s="188"/>
      <c r="K115" s="188">
        <f t="shared" si="11"/>
        <v>120</v>
      </c>
      <c r="L115" s="186"/>
      <c r="M115" s="186"/>
      <c r="N115" s="186"/>
      <c r="O115" s="186">
        <v>120</v>
      </c>
      <c r="P115" s="159"/>
    </row>
    <row r="116" spans="1:16" ht="16.5" customHeight="1">
      <c r="A116" s="160"/>
      <c r="B116" s="161" t="s">
        <v>189</v>
      </c>
      <c r="C116" s="184">
        <f t="shared" si="10"/>
        <v>74</v>
      </c>
      <c r="D116" s="185"/>
      <c r="E116" s="185"/>
      <c r="F116" s="185"/>
      <c r="G116" s="185">
        <v>74</v>
      </c>
      <c r="H116" s="186"/>
      <c r="I116" s="187"/>
      <c r="J116" s="188"/>
      <c r="K116" s="188">
        <f t="shared" si="11"/>
        <v>74</v>
      </c>
      <c r="L116" s="186"/>
      <c r="M116" s="186"/>
      <c r="N116" s="186"/>
      <c r="O116" s="186">
        <v>74</v>
      </c>
      <c r="P116" s="159"/>
    </row>
    <row r="117" spans="1:16" ht="16.5" customHeight="1">
      <c r="A117" s="160"/>
      <c r="B117" s="161" t="s">
        <v>190</v>
      </c>
      <c r="C117" s="184">
        <f t="shared" si="10"/>
        <v>0</v>
      </c>
      <c r="D117" s="185"/>
      <c r="E117" s="185"/>
      <c r="F117" s="185"/>
      <c r="G117" s="185"/>
      <c r="H117" s="186"/>
      <c r="I117" s="187"/>
      <c r="J117" s="188"/>
      <c r="K117" s="188">
        <f t="shared" si="11"/>
        <v>0</v>
      </c>
      <c r="L117" s="186"/>
      <c r="M117" s="186"/>
      <c r="N117" s="186"/>
      <c r="O117" s="186"/>
      <c r="P117" s="159"/>
    </row>
    <row r="118" spans="1:16" ht="16.5" customHeight="1">
      <c r="A118" s="160"/>
      <c r="B118" s="161" t="s">
        <v>153</v>
      </c>
      <c r="C118" s="184">
        <f t="shared" si="10"/>
        <v>0</v>
      </c>
      <c r="D118" s="185"/>
      <c r="E118" s="185"/>
      <c r="F118" s="185"/>
      <c r="G118" s="185"/>
      <c r="H118" s="186"/>
      <c r="I118" s="187"/>
      <c r="J118" s="188"/>
      <c r="K118" s="188">
        <f t="shared" si="11"/>
        <v>0</v>
      </c>
      <c r="L118" s="186"/>
      <c r="M118" s="186"/>
      <c r="N118" s="186"/>
      <c r="O118" s="186"/>
      <c r="P118" s="159"/>
    </row>
    <row r="119" spans="1:16" ht="16.5" customHeight="1">
      <c r="A119" s="160"/>
      <c r="B119" s="161" t="s">
        <v>191</v>
      </c>
      <c r="C119" s="184">
        <f t="shared" si="10"/>
        <v>0</v>
      </c>
      <c r="D119" s="185"/>
      <c r="E119" s="185"/>
      <c r="F119" s="185"/>
      <c r="G119" s="185"/>
      <c r="H119" s="186"/>
      <c r="I119" s="187"/>
      <c r="J119" s="188"/>
      <c r="K119" s="188">
        <f t="shared" si="11"/>
        <v>0</v>
      </c>
      <c r="L119" s="186"/>
      <c r="M119" s="186"/>
      <c r="N119" s="186"/>
      <c r="O119" s="186"/>
      <c r="P119" s="159"/>
    </row>
    <row r="120" spans="1:16" ht="16.5" customHeight="1">
      <c r="A120" s="160"/>
      <c r="B120" s="161" t="s">
        <v>192</v>
      </c>
      <c r="C120" s="184">
        <f t="shared" si="10"/>
        <v>200</v>
      </c>
      <c r="D120" s="185"/>
      <c r="E120" s="185"/>
      <c r="F120" s="185"/>
      <c r="G120" s="185">
        <v>200</v>
      </c>
      <c r="H120" s="186">
        <v>150</v>
      </c>
      <c r="I120" s="187"/>
      <c r="J120" s="188"/>
      <c r="K120" s="188">
        <f t="shared" si="11"/>
        <v>200</v>
      </c>
      <c r="L120" s="186"/>
      <c r="M120" s="186"/>
      <c r="N120" s="186"/>
      <c r="O120" s="186">
        <v>200</v>
      </c>
      <c r="P120" s="159"/>
    </row>
    <row r="121" spans="1:16" ht="16.5" customHeight="1">
      <c r="A121" s="177" t="s">
        <v>193</v>
      </c>
      <c r="B121" s="178"/>
      <c r="C121" s="179">
        <f t="shared" si="10"/>
        <v>502</v>
      </c>
      <c r="D121" s="180">
        <f>SUM(D122:D125)</f>
        <v>85</v>
      </c>
      <c r="E121" s="180"/>
      <c r="F121" s="180"/>
      <c r="G121" s="180">
        <f>SUM(G122:G125)</f>
        <v>417</v>
      </c>
      <c r="H121" s="181">
        <f>SUM(H122:H125)</f>
        <v>206</v>
      </c>
      <c r="I121" s="182"/>
      <c r="J121" s="183"/>
      <c r="K121" s="183">
        <f t="shared" si="11"/>
        <v>502</v>
      </c>
      <c r="L121" s="181">
        <f>SUM(L122:L125)</f>
        <v>85</v>
      </c>
      <c r="M121" s="181"/>
      <c r="N121" s="181"/>
      <c r="O121" s="181">
        <f>SUM(O122:O125)</f>
        <v>417</v>
      </c>
      <c r="P121" s="159"/>
    </row>
    <row r="122" spans="1:16" ht="16.5" customHeight="1">
      <c r="A122" s="160"/>
      <c r="B122" s="161" t="s">
        <v>194</v>
      </c>
      <c r="C122" s="184">
        <f t="shared" si="10"/>
        <v>100</v>
      </c>
      <c r="D122" s="185"/>
      <c r="E122" s="185"/>
      <c r="F122" s="185"/>
      <c r="G122" s="185">
        <v>100</v>
      </c>
      <c r="H122" s="186"/>
      <c r="I122" s="187"/>
      <c r="J122" s="188"/>
      <c r="K122" s="188">
        <f t="shared" si="11"/>
        <v>100</v>
      </c>
      <c r="L122" s="186"/>
      <c r="M122" s="186"/>
      <c r="N122" s="186"/>
      <c r="O122" s="186">
        <v>100</v>
      </c>
      <c r="P122" s="159"/>
    </row>
    <row r="123" spans="1:16" ht="16.5" customHeight="1">
      <c r="A123" s="160"/>
      <c r="B123" s="161" t="s">
        <v>195</v>
      </c>
      <c r="C123" s="184">
        <f t="shared" si="10"/>
        <v>0</v>
      </c>
      <c r="D123" s="185"/>
      <c r="E123" s="185"/>
      <c r="F123" s="185"/>
      <c r="G123" s="185"/>
      <c r="H123" s="186"/>
      <c r="I123" s="187"/>
      <c r="J123" s="188"/>
      <c r="K123" s="188">
        <f t="shared" si="11"/>
        <v>0</v>
      </c>
      <c r="L123" s="186"/>
      <c r="M123" s="186"/>
      <c r="N123" s="186"/>
      <c r="O123" s="186"/>
      <c r="P123" s="159"/>
    </row>
    <row r="124" spans="1:16" ht="16.5" customHeight="1">
      <c r="A124" s="160"/>
      <c r="B124" s="161" t="s">
        <v>196</v>
      </c>
      <c r="C124" s="184">
        <f t="shared" si="10"/>
        <v>301</v>
      </c>
      <c r="D124" s="185"/>
      <c r="E124" s="185"/>
      <c r="F124" s="185"/>
      <c r="G124" s="185">
        <v>301</v>
      </c>
      <c r="H124" s="186">
        <v>206</v>
      </c>
      <c r="I124" s="187"/>
      <c r="J124" s="188"/>
      <c r="K124" s="188">
        <f t="shared" si="11"/>
        <v>301</v>
      </c>
      <c r="L124" s="186"/>
      <c r="M124" s="186"/>
      <c r="N124" s="186"/>
      <c r="O124" s="186">
        <v>301</v>
      </c>
      <c r="P124" s="159"/>
    </row>
    <row r="125" spans="1:16" ht="16.5" customHeight="1">
      <c r="A125" s="160"/>
      <c r="B125" s="198" t="s">
        <v>197</v>
      </c>
      <c r="C125" s="212">
        <f t="shared" si="10"/>
        <v>101</v>
      </c>
      <c r="D125" s="213">
        <v>85</v>
      </c>
      <c r="E125" s="213"/>
      <c r="F125" s="213"/>
      <c r="G125" s="213">
        <v>16</v>
      </c>
      <c r="H125" s="186"/>
      <c r="I125" s="187"/>
      <c r="J125" s="188"/>
      <c r="K125" s="188">
        <f t="shared" si="11"/>
        <v>101</v>
      </c>
      <c r="L125" s="186">
        <v>85</v>
      </c>
      <c r="M125" s="186"/>
      <c r="N125" s="186"/>
      <c r="O125" s="186">
        <v>16</v>
      </c>
      <c r="P125" s="159"/>
    </row>
    <row r="126" spans="1:16" ht="14.25">
      <c r="A126" s="214"/>
      <c r="B126" s="192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150"/>
    </row>
    <row r="127" spans="1:16" ht="14.25">
      <c r="A127" s="150"/>
      <c r="B127" s="150"/>
      <c r="C127" s="150"/>
      <c r="D127" s="150"/>
      <c r="E127" s="150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</row>
  </sheetData>
  <mergeCells count="4">
    <mergeCell ref="C3:G3"/>
    <mergeCell ref="K4:O4"/>
    <mergeCell ref="C69:G69"/>
    <mergeCell ref="K70:O70"/>
  </mergeCells>
  <printOptions horizontalCentered="1" verticalCentered="1"/>
  <pageMargins left="0.33" right="0.2" top="0.63" bottom="0.5" header="0" footer="0"/>
  <pageSetup horizontalDpi="300" verticalDpi="3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55"/>
  <sheetViews>
    <sheetView showOutlineSymbols="0" zoomScale="87" zoomScaleNormal="87" workbookViewId="0" topLeftCell="A1">
      <selection activeCell="B2" sqref="B2"/>
    </sheetView>
  </sheetViews>
  <sheetFormatPr defaultColWidth="9.00390625" defaultRowHeight="13.5"/>
  <cols>
    <col min="1" max="12" width="10.75390625" style="219" customWidth="1"/>
    <col min="13" max="13" width="2.75390625" style="219" customWidth="1"/>
    <col min="14" max="16384" width="10.75390625" style="219" customWidth="1"/>
  </cols>
  <sheetData>
    <row r="1" spans="1:17" ht="18" customHeight="1">
      <c r="A1" s="216" t="s">
        <v>15</v>
      </c>
      <c r="B1" s="216" t="s">
        <v>253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8"/>
      <c r="N1" s="218"/>
      <c r="O1" s="218"/>
      <c r="P1" s="218"/>
      <c r="Q1" s="218"/>
    </row>
    <row r="2" spans="1:17" ht="18" customHeight="1">
      <c r="A2" s="217"/>
      <c r="B2" s="217"/>
      <c r="C2" s="217"/>
      <c r="D2" s="217"/>
      <c r="E2" s="217"/>
      <c r="F2" s="217"/>
      <c r="G2" s="217"/>
      <c r="H2" s="217"/>
      <c r="I2" s="217"/>
      <c r="J2" s="217"/>
      <c r="K2" s="217" t="s">
        <v>199</v>
      </c>
      <c r="L2" s="217"/>
      <c r="M2" s="218"/>
      <c r="N2" s="218"/>
      <c r="O2" s="218"/>
      <c r="P2" s="218"/>
      <c r="Q2" s="218"/>
    </row>
    <row r="3" spans="1:17" ht="18" customHeight="1">
      <c r="A3" s="220"/>
      <c r="B3" s="221"/>
      <c r="C3" s="222"/>
      <c r="D3" s="220"/>
      <c r="E3" s="223" t="s">
        <v>242</v>
      </c>
      <c r="F3" s="223"/>
      <c r="G3" s="220"/>
      <c r="H3" s="223" t="s">
        <v>243</v>
      </c>
      <c r="I3" s="223"/>
      <c r="J3" s="220"/>
      <c r="K3" s="223" t="s">
        <v>244</v>
      </c>
      <c r="L3" s="224"/>
      <c r="M3" s="225"/>
      <c r="N3" s="218"/>
      <c r="O3" s="218"/>
      <c r="P3" s="218"/>
      <c r="Q3" s="218"/>
    </row>
    <row r="4" spans="1:17" ht="18" customHeight="1">
      <c r="A4" s="226" t="s">
        <v>203</v>
      </c>
      <c r="B4" s="227" t="s">
        <v>254</v>
      </c>
      <c r="C4" s="228" t="s">
        <v>245</v>
      </c>
      <c r="D4" s="220"/>
      <c r="E4" s="223" t="s">
        <v>246</v>
      </c>
      <c r="F4" s="229" t="s">
        <v>247</v>
      </c>
      <c r="G4" s="220"/>
      <c r="H4" s="223"/>
      <c r="I4" s="229" t="s">
        <v>247</v>
      </c>
      <c r="J4" s="220"/>
      <c r="K4" s="223"/>
      <c r="L4" s="230" t="s">
        <v>247</v>
      </c>
      <c r="M4" s="225"/>
      <c r="N4" s="218"/>
      <c r="O4" s="218"/>
      <c r="P4" s="218"/>
      <c r="Q4" s="218"/>
    </row>
    <row r="5" spans="1:17" ht="18" customHeight="1">
      <c r="A5" s="231"/>
      <c r="B5" s="232"/>
      <c r="C5" s="228" t="s">
        <v>255</v>
      </c>
      <c r="D5" s="226" t="s">
        <v>248</v>
      </c>
      <c r="E5" s="233" t="s">
        <v>249</v>
      </c>
      <c r="F5" s="233" t="s">
        <v>245</v>
      </c>
      <c r="G5" s="226" t="s">
        <v>248</v>
      </c>
      <c r="H5" s="233" t="s">
        <v>249</v>
      </c>
      <c r="I5" s="233" t="s">
        <v>245</v>
      </c>
      <c r="J5" s="226" t="s">
        <v>248</v>
      </c>
      <c r="K5" s="233" t="s">
        <v>249</v>
      </c>
      <c r="L5" s="234" t="s">
        <v>245</v>
      </c>
      <c r="M5" s="225"/>
      <c r="N5" s="218"/>
      <c r="O5" s="218"/>
      <c r="P5" s="218"/>
      <c r="Q5" s="218"/>
    </row>
    <row r="6" spans="1:17" ht="18" customHeight="1">
      <c r="A6" s="231"/>
      <c r="B6" s="232"/>
      <c r="C6" s="235"/>
      <c r="D6" s="231"/>
      <c r="E6" s="233" t="s">
        <v>248</v>
      </c>
      <c r="F6" s="233" t="s">
        <v>250</v>
      </c>
      <c r="G6" s="231"/>
      <c r="H6" s="233" t="s">
        <v>248</v>
      </c>
      <c r="I6" s="233" t="s">
        <v>250</v>
      </c>
      <c r="J6" s="231"/>
      <c r="K6" s="233" t="s">
        <v>248</v>
      </c>
      <c r="L6" s="234" t="s">
        <v>250</v>
      </c>
      <c r="M6" s="225"/>
      <c r="N6" s="218"/>
      <c r="O6" s="218"/>
      <c r="P6" s="218"/>
      <c r="Q6" s="218"/>
    </row>
    <row r="7" spans="1:17" ht="18" customHeight="1">
      <c r="A7" s="220"/>
      <c r="B7" s="236" t="s">
        <v>209</v>
      </c>
      <c r="C7" s="237">
        <v>5484000</v>
      </c>
      <c r="D7" s="220">
        <f>D8+D18+D19+D20+D21+D22+D23+D24+D27+D28+D29+D33+D39+D42+D43+D44+D49+D55+D59+D75+D80+D86+D94+D99+D108+D115+D116+D117+D124</f>
        <v>347</v>
      </c>
      <c r="E7" s="238">
        <f aca="true" t="shared" si="0" ref="E7:E18">D7/C7*100000</f>
        <v>6.327498176513493</v>
      </c>
      <c r="F7" s="238">
        <f aca="true" t="shared" si="1" ref="F7:F18">C7/D7/100</f>
        <v>158.04034582132564</v>
      </c>
      <c r="G7" s="239">
        <f>G8+G18+G19+G20+G21+G22+G23+G24+G27+G28+G29+G33+G39+G42+G43+G44+G49+G55+G59+G75+G80+G86+G94+G99+G108+G115+G116+G117+G124</f>
        <v>4416</v>
      </c>
      <c r="H7" s="238">
        <f aca="true" t="shared" si="2" ref="H7:H18">G7/C7*100000</f>
        <v>80.52516411378556</v>
      </c>
      <c r="I7" s="238">
        <f aca="true" t="shared" si="3" ref="I7:I18">C7/G7/100</f>
        <v>12.418478260869565</v>
      </c>
      <c r="J7" s="239">
        <f>J8+J18+J19+J20+J21+J22+J23+J24+J27+J28+J29+J33+J39+J42+J43+J44+J49+J55+J59+J75+J80+J86+J94+J99+J108+J115+J116+J117+J124</f>
        <v>2710</v>
      </c>
      <c r="K7" s="238">
        <f aca="true" t="shared" si="4" ref="K7:K18">J7/C7*100000</f>
        <v>49.41648431801605</v>
      </c>
      <c r="L7" s="240">
        <f aca="true" t="shared" si="5" ref="L7:L18">C7/J7/100</f>
        <v>20.236162361623617</v>
      </c>
      <c r="M7" s="225"/>
      <c r="N7" s="218"/>
      <c r="O7" s="218"/>
      <c r="P7" s="218"/>
      <c r="Q7" s="218"/>
    </row>
    <row r="8" spans="1:17" ht="18" customHeight="1">
      <c r="A8" s="241" t="s">
        <v>88</v>
      </c>
      <c r="B8" s="242" t="s">
        <v>256</v>
      </c>
      <c r="C8" s="243">
        <f>SUM(C9:C17)</f>
        <v>1482327</v>
      </c>
      <c r="D8" s="241">
        <f>SUM(D9:D17)</f>
        <v>107</v>
      </c>
      <c r="E8" s="244">
        <f t="shared" si="0"/>
        <v>7.2183802899090415</v>
      </c>
      <c r="F8" s="244">
        <f t="shared" si="1"/>
        <v>138.53523364485983</v>
      </c>
      <c r="G8" s="245">
        <f>SUM(G9:G17)</f>
        <v>1424</v>
      </c>
      <c r="H8" s="244">
        <f t="shared" si="2"/>
        <v>96.06517320402314</v>
      </c>
      <c r="I8" s="244">
        <f t="shared" si="3"/>
        <v>10.409599719101125</v>
      </c>
      <c r="J8" s="245">
        <f>SUM(J9:J17)</f>
        <v>844</v>
      </c>
      <c r="K8" s="244">
        <f t="shared" si="4"/>
        <v>56.93750434283394</v>
      </c>
      <c r="L8" s="246">
        <f t="shared" si="5"/>
        <v>17.563116113744076</v>
      </c>
      <c r="M8" s="225"/>
      <c r="N8" s="218"/>
      <c r="O8" s="218"/>
      <c r="P8" s="218"/>
      <c r="Q8" s="218"/>
    </row>
    <row r="9" spans="1:17" ht="18" customHeight="1">
      <c r="A9" s="231"/>
      <c r="B9" s="232" t="s">
        <v>257</v>
      </c>
      <c r="C9" s="247">
        <v>184980</v>
      </c>
      <c r="D9" s="231">
        <v>5</v>
      </c>
      <c r="E9" s="248">
        <f t="shared" si="0"/>
        <v>2.7029949183695536</v>
      </c>
      <c r="F9" s="248">
        <f t="shared" si="1"/>
        <v>369.96</v>
      </c>
      <c r="G9" s="249">
        <v>193</v>
      </c>
      <c r="H9" s="248">
        <f t="shared" si="2"/>
        <v>104.33560384906475</v>
      </c>
      <c r="I9" s="248">
        <f t="shared" si="3"/>
        <v>9.584455958549222</v>
      </c>
      <c r="J9" s="249">
        <v>111</v>
      </c>
      <c r="K9" s="248">
        <f t="shared" si="4"/>
        <v>60.00648718780409</v>
      </c>
      <c r="L9" s="250">
        <f t="shared" si="5"/>
        <v>16.664864864864864</v>
      </c>
      <c r="M9" s="225"/>
      <c r="N9" s="218"/>
      <c r="O9" s="218"/>
      <c r="P9" s="218"/>
      <c r="Q9" s="218"/>
    </row>
    <row r="10" spans="1:17" ht="18" customHeight="1">
      <c r="A10" s="231"/>
      <c r="B10" s="232" t="s">
        <v>258</v>
      </c>
      <c r="C10" s="247">
        <v>115057</v>
      </c>
      <c r="D10" s="231">
        <v>8</v>
      </c>
      <c r="E10" s="248">
        <f t="shared" si="0"/>
        <v>6.953075432177094</v>
      </c>
      <c r="F10" s="248">
        <f t="shared" si="1"/>
        <v>143.82125</v>
      </c>
      <c r="G10" s="249">
        <v>158</v>
      </c>
      <c r="H10" s="248">
        <f t="shared" si="2"/>
        <v>137.32323978549763</v>
      </c>
      <c r="I10" s="248">
        <f t="shared" si="3"/>
        <v>7.282088607594936</v>
      </c>
      <c r="J10" s="249">
        <v>81</v>
      </c>
      <c r="K10" s="248">
        <f t="shared" si="4"/>
        <v>70.39988875079308</v>
      </c>
      <c r="L10" s="250">
        <f t="shared" si="5"/>
        <v>14.204567901234569</v>
      </c>
      <c r="M10" s="225"/>
      <c r="N10" s="218"/>
      <c r="O10" s="218"/>
      <c r="P10" s="218"/>
      <c r="Q10" s="218"/>
    </row>
    <row r="11" spans="1:17" ht="18" customHeight="1">
      <c r="A11" s="231"/>
      <c r="B11" s="232" t="s">
        <v>259</v>
      </c>
      <c r="C11" s="247">
        <v>103186</v>
      </c>
      <c r="D11" s="231">
        <v>12</v>
      </c>
      <c r="E11" s="248">
        <f t="shared" si="0"/>
        <v>11.62948462000659</v>
      </c>
      <c r="F11" s="248">
        <f t="shared" si="1"/>
        <v>85.98833333333334</v>
      </c>
      <c r="G11" s="249">
        <v>146</v>
      </c>
      <c r="H11" s="248">
        <f t="shared" si="2"/>
        <v>141.49206287674684</v>
      </c>
      <c r="I11" s="248">
        <f t="shared" si="3"/>
        <v>7.067534246575342</v>
      </c>
      <c r="J11" s="249">
        <v>78</v>
      </c>
      <c r="K11" s="248">
        <f t="shared" si="4"/>
        <v>75.59165003004284</v>
      </c>
      <c r="L11" s="250">
        <f t="shared" si="5"/>
        <v>13.228974358974359</v>
      </c>
      <c r="M11" s="225"/>
      <c r="N11" s="218"/>
      <c r="O11" s="218"/>
      <c r="P11" s="218"/>
      <c r="Q11" s="218"/>
    </row>
    <row r="12" spans="1:17" ht="18" customHeight="1">
      <c r="A12" s="231"/>
      <c r="B12" s="232" t="s">
        <v>260</v>
      </c>
      <c r="C12" s="247">
        <v>107449</v>
      </c>
      <c r="D12" s="231">
        <v>10</v>
      </c>
      <c r="E12" s="248">
        <f t="shared" si="0"/>
        <v>9.30674087241389</v>
      </c>
      <c r="F12" s="248">
        <f t="shared" si="1"/>
        <v>107.449</v>
      </c>
      <c r="G12" s="249">
        <v>137</v>
      </c>
      <c r="H12" s="248">
        <f t="shared" si="2"/>
        <v>127.50234995207029</v>
      </c>
      <c r="I12" s="248">
        <f t="shared" si="3"/>
        <v>7.842992700729927</v>
      </c>
      <c r="J12" s="249">
        <v>77</v>
      </c>
      <c r="K12" s="248">
        <f t="shared" si="4"/>
        <v>71.66190471758695</v>
      </c>
      <c r="L12" s="250">
        <f t="shared" si="5"/>
        <v>13.954415584415585</v>
      </c>
      <c r="M12" s="225"/>
      <c r="N12" s="218"/>
      <c r="O12" s="218"/>
      <c r="P12" s="218"/>
      <c r="Q12" s="218"/>
    </row>
    <row r="13" spans="1:17" ht="18" customHeight="1">
      <c r="A13" s="231"/>
      <c r="B13" s="232" t="s">
        <v>261</v>
      </c>
      <c r="C13" s="247">
        <v>170119</v>
      </c>
      <c r="D13" s="231">
        <v>11</v>
      </c>
      <c r="E13" s="248">
        <f t="shared" si="0"/>
        <v>6.466061991899789</v>
      </c>
      <c r="F13" s="248">
        <f t="shared" si="1"/>
        <v>154.65363636363637</v>
      </c>
      <c r="G13" s="249">
        <v>123</v>
      </c>
      <c r="H13" s="248">
        <f t="shared" si="2"/>
        <v>72.30232954578852</v>
      </c>
      <c r="I13" s="248">
        <f t="shared" si="3"/>
        <v>13.83081300813008</v>
      </c>
      <c r="J13" s="249">
        <v>78</v>
      </c>
      <c r="K13" s="248">
        <f t="shared" si="4"/>
        <v>45.85025776074395</v>
      </c>
      <c r="L13" s="250">
        <f t="shared" si="5"/>
        <v>21.810128205128205</v>
      </c>
      <c r="M13" s="225"/>
      <c r="N13" s="218"/>
      <c r="O13" s="218"/>
      <c r="P13" s="218"/>
      <c r="Q13" s="218"/>
    </row>
    <row r="14" spans="1:17" ht="18" customHeight="1">
      <c r="A14" s="231"/>
      <c r="B14" s="232" t="s">
        <v>262</v>
      </c>
      <c r="C14" s="247">
        <v>224313</v>
      </c>
      <c r="D14" s="231">
        <v>6</v>
      </c>
      <c r="E14" s="248">
        <f t="shared" si="0"/>
        <v>2.674833825948563</v>
      </c>
      <c r="F14" s="248">
        <f t="shared" si="1"/>
        <v>373.855</v>
      </c>
      <c r="G14" s="249">
        <v>158</v>
      </c>
      <c r="H14" s="248">
        <f t="shared" si="2"/>
        <v>70.43729074997881</v>
      </c>
      <c r="I14" s="248">
        <f t="shared" si="3"/>
        <v>14.197025316455697</v>
      </c>
      <c r="J14" s="249">
        <v>101</v>
      </c>
      <c r="K14" s="248">
        <f t="shared" si="4"/>
        <v>45.02636940346748</v>
      </c>
      <c r="L14" s="250">
        <f t="shared" si="5"/>
        <v>22.20920792079208</v>
      </c>
      <c r="M14" s="225"/>
      <c r="N14" s="218"/>
      <c r="O14" s="218"/>
      <c r="P14" s="218"/>
      <c r="Q14" s="218"/>
    </row>
    <row r="15" spans="1:17" ht="18" customHeight="1">
      <c r="A15" s="231"/>
      <c r="B15" s="232" t="s">
        <v>263</v>
      </c>
      <c r="C15" s="247">
        <v>227903</v>
      </c>
      <c r="D15" s="231">
        <v>17</v>
      </c>
      <c r="E15" s="248">
        <f t="shared" si="0"/>
        <v>7.4593138308841915</v>
      </c>
      <c r="F15" s="248">
        <f t="shared" si="1"/>
        <v>134.06058823529412</v>
      </c>
      <c r="G15" s="249">
        <v>124</v>
      </c>
      <c r="H15" s="248">
        <f t="shared" si="2"/>
        <v>54.40911264880234</v>
      </c>
      <c r="I15" s="248">
        <f t="shared" si="3"/>
        <v>18.379274193548387</v>
      </c>
      <c r="J15" s="249">
        <v>85</v>
      </c>
      <c r="K15" s="248">
        <f t="shared" si="4"/>
        <v>37.29656915442096</v>
      </c>
      <c r="L15" s="250">
        <f t="shared" si="5"/>
        <v>26.812117647058823</v>
      </c>
      <c r="M15" s="225"/>
      <c r="N15" s="218"/>
      <c r="O15" s="218"/>
      <c r="P15" s="218"/>
      <c r="Q15" s="218"/>
    </row>
    <row r="16" spans="1:17" ht="18" customHeight="1">
      <c r="A16" s="231"/>
      <c r="B16" s="232" t="s">
        <v>264</v>
      </c>
      <c r="C16" s="247">
        <v>110311</v>
      </c>
      <c r="D16" s="231">
        <v>22</v>
      </c>
      <c r="E16" s="248">
        <f t="shared" si="0"/>
        <v>19.943613964155887</v>
      </c>
      <c r="F16" s="248">
        <f t="shared" si="1"/>
        <v>50.14136363636364</v>
      </c>
      <c r="G16" s="249">
        <v>264</v>
      </c>
      <c r="H16" s="248">
        <f t="shared" si="2"/>
        <v>239.32336756987064</v>
      </c>
      <c r="I16" s="248">
        <f t="shared" si="3"/>
        <v>4.17844696969697</v>
      </c>
      <c r="J16" s="249">
        <v>174</v>
      </c>
      <c r="K16" s="248">
        <f t="shared" si="4"/>
        <v>157.73585589832382</v>
      </c>
      <c r="L16" s="250">
        <f t="shared" si="5"/>
        <v>6.33971264367816</v>
      </c>
      <c r="M16" s="225"/>
      <c r="N16" s="218"/>
      <c r="O16" s="218"/>
      <c r="P16" s="218"/>
      <c r="Q16" s="218"/>
    </row>
    <row r="17" spans="1:17" ht="18" customHeight="1">
      <c r="A17" s="231"/>
      <c r="B17" s="232" t="s">
        <v>265</v>
      </c>
      <c r="C17" s="247">
        <v>239009</v>
      </c>
      <c r="D17" s="231">
        <v>16</v>
      </c>
      <c r="E17" s="248">
        <f t="shared" si="0"/>
        <v>6.694308582521998</v>
      </c>
      <c r="F17" s="248">
        <f t="shared" si="1"/>
        <v>149.380625</v>
      </c>
      <c r="G17" s="249">
        <v>121</v>
      </c>
      <c r="H17" s="248">
        <f t="shared" si="2"/>
        <v>50.625708655322605</v>
      </c>
      <c r="I17" s="248">
        <f t="shared" si="3"/>
        <v>19.75280991735537</v>
      </c>
      <c r="J17" s="249">
        <v>59</v>
      </c>
      <c r="K17" s="248">
        <f t="shared" si="4"/>
        <v>24.685262898049864</v>
      </c>
      <c r="L17" s="250">
        <f t="shared" si="5"/>
        <v>40.51</v>
      </c>
      <c r="M17" s="225"/>
      <c r="N17" s="218"/>
      <c r="O17" s="218"/>
      <c r="P17" s="218"/>
      <c r="Q17" s="218"/>
    </row>
    <row r="18" spans="1:17" ht="18" customHeight="1">
      <c r="A18" s="241" t="s">
        <v>219</v>
      </c>
      <c r="B18" s="242" t="s">
        <v>89</v>
      </c>
      <c r="C18" s="243">
        <v>477184</v>
      </c>
      <c r="D18" s="241">
        <v>40</v>
      </c>
      <c r="E18" s="244">
        <f t="shared" si="0"/>
        <v>8.382510729613735</v>
      </c>
      <c r="F18" s="244">
        <f t="shared" si="1"/>
        <v>119.296</v>
      </c>
      <c r="G18" s="245">
        <v>333</v>
      </c>
      <c r="H18" s="244">
        <f t="shared" si="2"/>
        <v>69.78440182403433</v>
      </c>
      <c r="I18" s="244">
        <f t="shared" si="3"/>
        <v>14.32984984984985</v>
      </c>
      <c r="J18" s="245">
        <v>248</v>
      </c>
      <c r="K18" s="244">
        <f t="shared" si="4"/>
        <v>51.97156652360515</v>
      </c>
      <c r="L18" s="246">
        <f t="shared" si="5"/>
        <v>19.241290322580646</v>
      </c>
      <c r="M18" s="225"/>
      <c r="N18" s="218"/>
      <c r="O18" s="218"/>
      <c r="P18" s="218"/>
      <c r="Q18" s="218"/>
    </row>
    <row r="19" spans="1:17" ht="18" customHeight="1">
      <c r="A19" s="241" t="s">
        <v>220</v>
      </c>
      <c r="B19" s="242" t="s">
        <v>90</v>
      </c>
      <c r="C19" s="243">
        <v>457313</v>
      </c>
      <c r="D19" s="241">
        <v>28</v>
      </c>
      <c r="E19" s="244">
        <f>D19/C19*100000</f>
        <v>6.122721199703485</v>
      </c>
      <c r="F19" s="244">
        <f>C19/D19/100</f>
        <v>163.32607142857142</v>
      </c>
      <c r="G19" s="245">
        <v>481</v>
      </c>
      <c r="H19" s="244">
        <f>G19/C19*100000</f>
        <v>105.17960346633488</v>
      </c>
      <c r="I19" s="244">
        <f>C19/G19/100</f>
        <v>9.507546777546779</v>
      </c>
      <c r="J19" s="245">
        <v>243</v>
      </c>
      <c r="K19" s="244">
        <f>J19/C19*100000</f>
        <v>53.13647326885525</v>
      </c>
      <c r="L19" s="246">
        <f>C19/J19/100</f>
        <v>18.819465020576132</v>
      </c>
      <c r="M19" s="225"/>
      <c r="N19" s="218"/>
      <c r="O19" s="218"/>
      <c r="P19" s="218"/>
      <c r="Q19" s="218"/>
    </row>
    <row r="20" spans="1:17" ht="18" customHeight="1">
      <c r="A20" s="241" t="s">
        <v>251</v>
      </c>
      <c r="B20" s="242" t="s">
        <v>91</v>
      </c>
      <c r="C20" s="243">
        <v>439578</v>
      </c>
      <c r="D20" s="241">
        <v>22</v>
      </c>
      <c r="E20" s="244">
        <f aca="true" t="shared" si="6" ref="E20:E31">D20/C20*100000</f>
        <v>5.004800058237674</v>
      </c>
      <c r="F20" s="244">
        <f aca="true" t="shared" si="7" ref="F20:F31">C20/D20/100</f>
        <v>199.8081818181818</v>
      </c>
      <c r="G20" s="245">
        <v>383</v>
      </c>
      <c r="H20" s="244">
        <f aca="true" t="shared" si="8" ref="H20:H51">G20/C20*100000</f>
        <v>87.12901919568313</v>
      </c>
      <c r="I20" s="244">
        <f aca="true" t="shared" si="9" ref="I20:I51">C20/G20/100</f>
        <v>11.477232375979113</v>
      </c>
      <c r="J20" s="245">
        <v>237</v>
      </c>
      <c r="K20" s="244">
        <f aca="true" t="shared" si="10" ref="K20:K51">J20/C20*100000</f>
        <v>53.91534608192403</v>
      </c>
      <c r="L20" s="246">
        <f aca="true" t="shared" si="11" ref="L20:L51">C20/J20/100</f>
        <v>18.54759493670886</v>
      </c>
      <c r="M20" s="225"/>
      <c r="N20" s="218"/>
      <c r="O20" s="218"/>
      <c r="P20" s="218"/>
      <c r="Q20" s="218"/>
    </row>
    <row r="21" spans="1:17" ht="18" customHeight="1">
      <c r="A21" s="241" t="s">
        <v>92</v>
      </c>
      <c r="B21" s="242" t="s">
        <v>93</v>
      </c>
      <c r="C21" s="243">
        <v>81641</v>
      </c>
      <c r="D21" s="241">
        <v>3</v>
      </c>
      <c r="E21" s="244">
        <f t="shared" si="6"/>
        <v>3.674624269668427</v>
      </c>
      <c r="F21" s="244">
        <f t="shared" si="7"/>
        <v>272.13666666666666</v>
      </c>
      <c r="G21" s="245">
        <v>95</v>
      </c>
      <c r="H21" s="244">
        <f t="shared" si="8"/>
        <v>116.36310187283351</v>
      </c>
      <c r="I21" s="244">
        <f t="shared" si="9"/>
        <v>8.593789473684211</v>
      </c>
      <c r="J21" s="245">
        <v>56</v>
      </c>
      <c r="K21" s="244">
        <f t="shared" si="10"/>
        <v>68.59298636714396</v>
      </c>
      <c r="L21" s="246">
        <f t="shared" si="11"/>
        <v>14.57875</v>
      </c>
      <c r="M21" s="225"/>
      <c r="N21" s="218"/>
      <c r="O21" s="218"/>
      <c r="P21" s="218"/>
      <c r="Q21" s="218"/>
    </row>
    <row r="22" spans="1:17" ht="18" customHeight="1">
      <c r="A22" s="241" t="s">
        <v>94</v>
      </c>
      <c r="B22" s="242" t="s">
        <v>95</v>
      </c>
      <c r="C22" s="243">
        <v>190305</v>
      </c>
      <c r="D22" s="241">
        <v>9</v>
      </c>
      <c r="E22" s="244">
        <f t="shared" si="6"/>
        <v>4.729250413809411</v>
      </c>
      <c r="F22" s="244">
        <f t="shared" si="7"/>
        <v>211.45</v>
      </c>
      <c r="G22" s="245">
        <v>144</v>
      </c>
      <c r="H22" s="244">
        <f t="shared" si="8"/>
        <v>75.66800662095058</v>
      </c>
      <c r="I22" s="244">
        <f t="shared" si="9"/>
        <v>13.215625</v>
      </c>
      <c r="J22" s="245">
        <v>92</v>
      </c>
      <c r="K22" s="244">
        <f t="shared" si="10"/>
        <v>48.3434486744962</v>
      </c>
      <c r="L22" s="246">
        <f t="shared" si="11"/>
        <v>20.685326086956522</v>
      </c>
      <c r="M22" s="225"/>
      <c r="N22" s="218"/>
      <c r="O22" s="218"/>
      <c r="P22" s="218"/>
      <c r="Q22" s="218"/>
    </row>
    <row r="23" spans="1:17" ht="18" customHeight="1">
      <c r="A23" s="241" t="s">
        <v>96</v>
      </c>
      <c r="B23" s="242" t="s">
        <v>97</v>
      </c>
      <c r="C23" s="243">
        <v>213269</v>
      </c>
      <c r="D23" s="241">
        <v>5</v>
      </c>
      <c r="E23" s="244">
        <f t="shared" si="6"/>
        <v>2.344457000314157</v>
      </c>
      <c r="F23" s="244">
        <f t="shared" si="7"/>
        <v>426.538</v>
      </c>
      <c r="G23" s="245">
        <v>147</v>
      </c>
      <c r="H23" s="244">
        <f t="shared" si="8"/>
        <v>68.92703580923623</v>
      </c>
      <c r="I23" s="244">
        <f t="shared" si="9"/>
        <v>14.508095238095239</v>
      </c>
      <c r="J23" s="245">
        <v>103</v>
      </c>
      <c r="K23" s="244">
        <f t="shared" si="10"/>
        <v>48.29581420647164</v>
      </c>
      <c r="L23" s="246">
        <f t="shared" si="11"/>
        <v>20.705728155339806</v>
      </c>
      <c r="M23" s="225"/>
      <c r="N23" s="218"/>
      <c r="O23" s="218"/>
      <c r="P23" s="218"/>
      <c r="Q23" s="218"/>
    </row>
    <row r="24" spans="1:17" ht="18" customHeight="1">
      <c r="A24" s="241" t="s">
        <v>98</v>
      </c>
      <c r="B24" s="242"/>
      <c r="C24" s="243">
        <f>C25+C26</f>
        <v>190591</v>
      </c>
      <c r="D24" s="241">
        <f>SUM(D25:D26)</f>
        <v>9</v>
      </c>
      <c r="E24" s="244">
        <f t="shared" si="6"/>
        <v>4.722153721844159</v>
      </c>
      <c r="F24" s="244">
        <f t="shared" si="7"/>
        <v>211.76777777777778</v>
      </c>
      <c r="G24" s="245">
        <f>SUM(G25:G26)</f>
        <v>109</v>
      </c>
      <c r="H24" s="244">
        <f t="shared" si="8"/>
        <v>57.190528409001466</v>
      </c>
      <c r="I24" s="244">
        <f t="shared" si="9"/>
        <v>17.4854128440367</v>
      </c>
      <c r="J24" s="245">
        <f>SUM(J25:J26)</f>
        <v>69</v>
      </c>
      <c r="K24" s="244">
        <f t="shared" si="10"/>
        <v>36.203178534138544</v>
      </c>
      <c r="L24" s="246">
        <f t="shared" si="11"/>
        <v>27.621884057971016</v>
      </c>
      <c r="M24" s="225"/>
      <c r="N24" s="218"/>
      <c r="O24" s="218"/>
      <c r="P24" s="218"/>
      <c r="Q24" s="218"/>
    </row>
    <row r="25" spans="1:17" ht="18" customHeight="1">
      <c r="A25" s="231"/>
      <c r="B25" s="232" t="s">
        <v>99</v>
      </c>
      <c r="C25" s="247">
        <v>161556</v>
      </c>
      <c r="D25" s="231">
        <v>7</v>
      </c>
      <c r="E25" s="248">
        <f t="shared" si="6"/>
        <v>4.332862908217584</v>
      </c>
      <c r="F25" s="248">
        <f t="shared" si="7"/>
        <v>230.79428571428573</v>
      </c>
      <c r="G25" s="249">
        <v>97</v>
      </c>
      <c r="H25" s="248">
        <f t="shared" si="8"/>
        <v>60.04110029958652</v>
      </c>
      <c r="I25" s="248">
        <f t="shared" si="9"/>
        <v>16.655257731958763</v>
      </c>
      <c r="J25" s="249">
        <v>64</v>
      </c>
      <c r="K25" s="248">
        <f t="shared" si="10"/>
        <v>39.61474658941791</v>
      </c>
      <c r="L25" s="250">
        <f t="shared" si="11"/>
        <v>25.243125</v>
      </c>
      <c r="M25" s="225"/>
      <c r="N25" s="218"/>
      <c r="O25" s="218"/>
      <c r="P25" s="218"/>
      <c r="Q25" s="218"/>
    </row>
    <row r="26" spans="1:17" ht="18" customHeight="1">
      <c r="A26" s="231"/>
      <c r="B26" s="232" t="s">
        <v>100</v>
      </c>
      <c r="C26" s="247">
        <v>29035</v>
      </c>
      <c r="D26" s="231">
        <v>2</v>
      </c>
      <c r="E26" s="248">
        <f t="shared" si="6"/>
        <v>6.888238333046323</v>
      </c>
      <c r="F26" s="248">
        <f t="shared" si="7"/>
        <v>145.175</v>
      </c>
      <c r="G26" s="249">
        <v>12</v>
      </c>
      <c r="H26" s="248">
        <f t="shared" si="8"/>
        <v>41.329429998277945</v>
      </c>
      <c r="I26" s="248">
        <f t="shared" si="9"/>
        <v>24.195833333333336</v>
      </c>
      <c r="J26" s="249">
        <v>5</v>
      </c>
      <c r="K26" s="248">
        <f t="shared" si="10"/>
        <v>17.220595832615807</v>
      </c>
      <c r="L26" s="250">
        <f t="shared" si="11"/>
        <v>58.07</v>
      </c>
      <c r="M26" s="225"/>
      <c r="N26" s="218"/>
      <c r="O26" s="218"/>
      <c r="P26" s="218"/>
      <c r="Q26" s="218"/>
    </row>
    <row r="27" spans="1:17" ht="18" customHeight="1">
      <c r="A27" s="241" t="s">
        <v>101</v>
      </c>
      <c r="B27" s="242" t="s">
        <v>102</v>
      </c>
      <c r="C27" s="243">
        <v>110724</v>
      </c>
      <c r="D27" s="241">
        <v>8</v>
      </c>
      <c r="E27" s="244">
        <f t="shared" si="6"/>
        <v>7.2251725009934615</v>
      </c>
      <c r="F27" s="244">
        <f t="shared" si="7"/>
        <v>138.405</v>
      </c>
      <c r="G27" s="245">
        <v>57</v>
      </c>
      <c r="H27" s="244">
        <f t="shared" si="8"/>
        <v>51.479354069578406</v>
      </c>
      <c r="I27" s="244">
        <f t="shared" si="9"/>
        <v>19.425263157894737</v>
      </c>
      <c r="J27" s="245">
        <v>36</v>
      </c>
      <c r="K27" s="244">
        <f t="shared" si="10"/>
        <v>32.513276254470576</v>
      </c>
      <c r="L27" s="246">
        <f t="shared" si="11"/>
        <v>30.756666666666664</v>
      </c>
      <c r="M27" s="225"/>
      <c r="N27" s="218"/>
      <c r="O27" s="218"/>
      <c r="P27" s="218"/>
      <c r="Q27" s="218"/>
    </row>
    <row r="28" spans="1:17" ht="18" customHeight="1">
      <c r="A28" s="241" t="s">
        <v>103</v>
      </c>
      <c r="B28" s="242" t="s">
        <v>104</v>
      </c>
      <c r="C28" s="243">
        <v>296802</v>
      </c>
      <c r="D28" s="241">
        <v>21</v>
      </c>
      <c r="E28" s="244">
        <f t="shared" si="6"/>
        <v>7.075424020053773</v>
      </c>
      <c r="F28" s="244">
        <f t="shared" si="7"/>
        <v>141.3342857142857</v>
      </c>
      <c r="G28" s="245">
        <v>218</v>
      </c>
      <c r="H28" s="244">
        <f t="shared" si="8"/>
        <v>73.44963982722489</v>
      </c>
      <c r="I28" s="244">
        <f t="shared" si="9"/>
        <v>13.614770642201837</v>
      </c>
      <c r="J28" s="245">
        <v>149</v>
      </c>
      <c r="K28" s="244">
        <f t="shared" si="10"/>
        <v>50.2018180470482</v>
      </c>
      <c r="L28" s="246">
        <f t="shared" si="11"/>
        <v>19.919597315436242</v>
      </c>
      <c r="M28" s="225"/>
      <c r="N28" s="218"/>
      <c r="O28" s="218"/>
      <c r="P28" s="218"/>
      <c r="Q28" s="218"/>
    </row>
    <row r="29" spans="1:17" ht="18" customHeight="1">
      <c r="A29" s="241" t="s">
        <v>105</v>
      </c>
      <c r="B29" s="242"/>
      <c r="C29" s="243">
        <f>C30+C31+C32</f>
        <v>332862</v>
      </c>
      <c r="D29" s="241">
        <f>SUM(D30:D32)</f>
        <v>17</v>
      </c>
      <c r="E29" s="244">
        <f t="shared" si="6"/>
        <v>5.107221611358461</v>
      </c>
      <c r="F29" s="244">
        <f t="shared" si="7"/>
        <v>195.80117647058825</v>
      </c>
      <c r="G29" s="245">
        <f>SUM(G30:G32)</f>
        <v>170</v>
      </c>
      <c r="H29" s="244">
        <f t="shared" si="8"/>
        <v>51.07221611358461</v>
      </c>
      <c r="I29" s="244">
        <f t="shared" si="9"/>
        <v>19.580117647058824</v>
      </c>
      <c r="J29" s="245">
        <f>SUM(J30:J32)</f>
        <v>124</v>
      </c>
      <c r="K29" s="244">
        <f t="shared" si="10"/>
        <v>37.25267528284995</v>
      </c>
      <c r="L29" s="246">
        <f t="shared" si="11"/>
        <v>26.843709677419355</v>
      </c>
      <c r="M29" s="225"/>
      <c r="N29" s="218"/>
      <c r="O29" s="218"/>
      <c r="P29" s="218"/>
      <c r="Q29" s="218"/>
    </row>
    <row r="30" spans="1:17" ht="18" customHeight="1">
      <c r="A30" s="231"/>
      <c r="B30" s="232" t="s">
        <v>106</v>
      </c>
      <c r="C30" s="247">
        <v>266519</v>
      </c>
      <c r="D30" s="231">
        <v>15</v>
      </c>
      <c r="E30" s="248">
        <f t="shared" si="6"/>
        <v>5.6281165695503885</v>
      </c>
      <c r="F30" s="248">
        <f t="shared" si="7"/>
        <v>177.67933333333335</v>
      </c>
      <c r="G30" s="249">
        <v>139</v>
      </c>
      <c r="H30" s="248">
        <f t="shared" si="8"/>
        <v>52.15388021116693</v>
      </c>
      <c r="I30" s="248">
        <f t="shared" si="9"/>
        <v>19.174028776978417</v>
      </c>
      <c r="J30" s="249">
        <v>101</v>
      </c>
      <c r="K30" s="248">
        <f t="shared" si="10"/>
        <v>37.89598490163928</v>
      </c>
      <c r="L30" s="250">
        <f t="shared" si="11"/>
        <v>26.3880198019802</v>
      </c>
      <c r="M30" s="225"/>
      <c r="N30" s="218"/>
      <c r="O30" s="218"/>
      <c r="P30" s="218"/>
      <c r="Q30" s="218"/>
    </row>
    <row r="31" spans="1:17" ht="18" customHeight="1">
      <c r="A31" s="231"/>
      <c r="B31" s="232" t="s">
        <v>107</v>
      </c>
      <c r="C31" s="247">
        <v>31871</v>
      </c>
      <c r="D31" s="231">
        <v>2</v>
      </c>
      <c r="E31" s="248">
        <f t="shared" si="6"/>
        <v>6.275297292209219</v>
      </c>
      <c r="F31" s="248">
        <f t="shared" si="7"/>
        <v>159.355</v>
      </c>
      <c r="G31" s="249">
        <v>12</v>
      </c>
      <c r="H31" s="248">
        <f t="shared" si="8"/>
        <v>37.65178375325531</v>
      </c>
      <c r="I31" s="248">
        <f t="shared" si="9"/>
        <v>26.559166666666666</v>
      </c>
      <c r="J31" s="249">
        <v>10</v>
      </c>
      <c r="K31" s="248">
        <f t="shared" si="10"/>
        <v>31.376486461046092</v>
      </c>
      <c r="L31" s="250">
        <f t="shared" si="11"/>
        <v>31.871</v>
      </c>
      <c r="M31" s="225"/>
      <c r="N31" s="218"/>
      <c r="O31" s="218"/>
      <c r="P31" s="218"/>
      <c r="Q31" s="218"/>
    </row>
    <row r="32" spans="1:17" ht="18" customHeight="1">
      <c r="A32" s="231"/>
      <c r="B32" s="232" t="s">
        <v>108</v>
      </c>
      <c r="C32" s="247">
        <v>34472</v>
      </c>
      <c r="D32" s="251" t="s">
        <v>252</v>
      </c>
      <c r="E32" s="252" t="s">
        <v>252</v>
      </c>
      <c r="F32" s="252" t="s">
        <v>252</v>
      </c>
      <c r="G32" s="249">
        <v>19</v>
      </c>
      <c r="H32" s="248">
        <f t="shared" si="8"/>
        <v>55.117196565328385</v>
      </c>
      <c r="I32" s="248">
        <f t="shared" si="9"/>
        <v>18.14315789473684</v>
      </c>
      <c r="J32" s="249">
        <v>13</v>
      </c>
      <c r="K32" s="248">
        <f t="shared" si="10"/>
        <v>37.711766071014154</v>
      </c>
      <c r="L32" s="250">
        <f t="shared" si="11"/>
        <v>26.516923076923078</v>
      </c>
      <c r="M32" s="225"/>
      <c r="N32" s="218"/>
      <c r="O32" s="218"/>
      <c r="P32" s="218"/>
      <c r="Q32" s="218"/>
    </row>
    <row r="33" spans="1:17" ht="18" customHeight="1">
      <c r="A33" s="241" t="s">
        <v>109</v>
      </c>
      <c r="B33" s="242"/>
      <c r="C33" s="243">
        <f>SUM(C34:C38)</f>
        <v>71589</v>
      </c>
      <c r="D33" s="241">
        <f>SUM(D34:D38)</f>
        <v>4</v>
      </c>
      <c r="E33" s="244">
        <f>D33/C33*100000</f>
        <v>5.58745058598388</v>
      </c>
      <c r="F33" s="244">
        <f>C33/D33/100</f>
        <v>178.9725</v>
      </c>
      <c r="G33" s="245">
        <f>SUM(G34:G38)</f>
        <v>56</v>
      </c>
      <c r="H33" s="244">
        <f t="shared" si="8"/>
        <v>78.22430820377431</v>
      </c>
      <c r="I33" s="244">
        <f t="shared" si="9"/>
        <v>12.78375</v>
      </c>
      <c r="J33" s="245">
        <f>SUM(J34:J38)</f>
        <v>26</v>
      </c>
      <c r="K33" s="244">
        <f t="shared" si="10"/>
        <v>36.31842880889522</v>
      </c>
      <c r="L33" s="246">
        <f t="shared" si="11"/>
        <v>27.53423076923077</v>
      </c>
      <c r="M33" s="225"/>
      <c r="N33" s="218"/>
      <c r="O33" s="218"/>
      <c r="P33" s="218"/>
      <c r="Q33" s="218"/>
    </row>
    <row r="34" spans="1:17" ht="18" customHeight="1">
      <c r="A34" s="231"/>
      <c r="B34" s="232" t="s">
        <v>110</v>
      </c>
      <c r="C34" s="247">
        <v>38284</v>
      </c>
      <c r="D34" s="231">
        <v>1</v>
      </c>
      <c r="E34" s="248">
        <f>D34/C34*100000</f>
        <v>2.612057256295058</v>
      </c>
      <c r="F34" s="248">
        <f>C34/D34/100</f>
        <v>382.84</v>
      </c>
      <c r="G34" s="249">
        <v>40</v>
      </c>
      <c r="H34" s="248">
        <f t="shared" si="8"/>
        <v>104.48229025180231</v>
      </c>
      <c r="I34" s="248">
        <f t="shared" si="9"/>
        <v>9.571</v>
      </c>
      <c r="J34" s="249">
        <v>16</v>
      </c>
      <c r="K34" s="248">
        <f t="shared" si="10"/>
        <v>41.79291610072093</v>
      </c>
      <c r="L34" s="250">
        <f t="shared" si="11"/>
        <v>23.9275</v>
      </c>
      <c r="M34" s="225"/>
      <c r="N34" s="218"/>
      <c r="O34" s="218"/>
      <c r="P34" s="218"/>
      <c r="Q34" s="218"/>
    </row>
    <row r="35" spans="1:17" ht="18" customHeight="1">
      <c r="A35" s="231"/>
      <c r="B35" s="232" t="s">
        <v>111</v>
      </c>
      <c r="C35" s="247">
        <v>11675</v>
      </c>
      <c r="D35" s="231">
        <v>2</v>
      </c>
      <c r="E35" s="248">
        <f>D35/C35*100000</f>
        <v>17.130620985010708</v>
      </c>
      <c r="F35" s="248">
        <f>C35/D35/100</f>
        <v>58.375</v>
      </c>
      <c r="G35" s="249">
        <v>6</v>
      </c>
      <c r="H35" s="248">
        <f t="shared" si="8"/>
        <v>51.39186295503212</v>
      </c>
      <c r="I35" s="248">
        <f t="shared" si="9"/>
        <v>19.458333333333332</v>
      </c>
      <c r="J35" s="249">
        <v>4</v>
      </c>
      <c r="K35" s="248">
        <f t="shared" si="10"/>
        <v>34.261241970021416</v>
      </c>
      <c r="L35" s="250">
        <f t="shared" si="11"/>
        <v>29.1875</v>
      </c>
      <c r="M35" s="225"/>
      <c r="N35" s="218"/>
      <c r="O35" s="218"/>
      <c r="P35" s="218"/>
      <c r="Q35" s="218"/>
    </row>
    <row r="36" spans="1:17" ht="18" customHeight="1">
      <c r="A36" s="231"/>
      <c r="B36" s="232" t="s">
        <v>112</v>
      </c>
      <c r="C36" s="247">
        <v>7389</v>
      </c>
      <c r="D36" s="251" t="s">
        <v>252</v>
      </c>
      <c r="E36" s="252" t="s">
        <v>252</v>
      </c>
      <c r="F36" s="252" t="s">
        <v>252</v>
      </c>
      <c r="G36" s="249">
        <v>3</v>
      </c>
      <c r="H36" s="248">
        <f t="shared" si="8"/>
        <v>40.600893219650835</v>
      </c>
      <c r="I36" s="248">
        <f t="shared" si="9"/>
        <v>24.63</v>
      </c>
      <c r="J36" s="249">
        <v>2</v>
      </c>
      <c r="K36" s="248">
        <f t="shared" si="10"/>
        <v>27.067262146433887</v>
      </c>
      <c r="L36" s="250">
        <f t="shared" si="11"/>
        <v>36.945</v>
      </c>
      <c r="M36" s="225"/>
      <c r="N36" s="218"/>
      <c r="O36" s="218"/>
      <c r="P36" s="218"/>
      <c r="Q36" s="218"/>
    </row>
    <row r="37" spans="1:17" ht="18" customHeight="1">
      <c r="A37" s="231"/>
      <c r="B37" s="232" t="s">
        <v>113</v>
      </c>
      <c r="C37" s="247">
        <v>6219</v>
      </c>
      <c r="D37" s="251" t="s">
        <v>252</v>
      </c>
      <c r="E37" s="252" t="s">
        <v>252</v>
      </c>
      <c r="F37" s="252" t="s">
        <v>252</v>
      </c>
      <c r="G37" s="249">
        <v>3</v>
      </c>
      <c r="H37" s="248">
        <f t="shared" si="8"/>
        <v>48.2392667631452</v>
      </c>
      <c r="I37" s="248">
        <f t="shared" si="9"/>
        <v>20.73</v>
      </c>
      <c r="J37" s="249">
        <v>2</v>
      </c>
      <c r="K37" s="248">
        <f t="shared" si="10"/>
        <v>32.15951117543013</v>
      </c>
      <c r="L37" s="250">
        <f t="shared" si="11"/>
        <v>31.095</v>
      </c>
      <c r="M37" s="225"/>
      <c r="N37" s="218"/>
      <c r="O37" s="218"/>
      <c r="P37" s="218"/>
      <c r="Q37" s="218"/>
    </row>
    <row r="38" spans="1:17" ht="18" customHeight="1">
      <c r="A38" s="231"/>
      <c r="B38" s="232" t="s">
        <v>114</v>
      </c>
      <c r="C38" s="247">
        <v>8022</v>
      </c>
      <c r="D38" s="231">
        <v>1</v>
      </c>
      <c r="E38" s="248">
        <f aca="true" t="shared" si="12" ref="E38:E47">D38/C38*100000</f>
        <v>12.465719272001994</v>
      </c>
      <c r="F38" s="248">
        <f aca="true" t="shared" si="13" ref="F38:F47">C38/D38/100</f>
        <v>80.22</v>
      </c>
      <c r="G38" s="249">
        <v>4</v>
      </c>
      <c r="H38" s="248">
        <f t="shared" si="8"/>
        <v>49.86287708800798</v>
      </c>
      <c r="I38" s="248">
        <f t="shared" si="9"/>
        <v>20.055</v>
      </c>
      <c r="J38" s="249">
        <v>2</v>
      </c>
      <c r="K38" s="248">
        <f t="shared" si="10"/>
        <v>24.93143854400399</v>
      </c>
      <c r="L38" s="250">
        <f t="shared" si="11"/>
        <v>40.11</v>
      </c>
      <c r="M38" s="225"/>
      <c r="N38" s="218"/>
      <c r="O38" s="218"/>
      <c r="P38" s="218"/>
      <c r="Q38" s="218"/>
    </row>
    <row r="39" spans="1:17" ht="18" customHeight="1">
      <c r="A39" s="241" t="s">
        <v>115</v>
      </c>
      <c r="B39" s="242"/>
      <c r="C39" s="243">
        <f>C40+C41</f>
        <v>87254</v>
      </c>
      <c r="D39" s="241">
        <f>SUM(D40:D41)</f>
        <v>7</v>
      </c>
      <c r="E39" s="244">
        <f t="shared" si="12"/>
        <v>8.022554839892727</v>
      </c>
      <c r="F39" s="244">
        <f t="shared" si="13"/>
        <v>124.64857142857143</v>
      </c>
      <c r="G39" s="245">
        <f>SUM(G40:G41)</f>
        <v>69</v>
      </c>
      <c r="H39" s="244">
        <f t="shared" si="8"/>
        <v>79.07946913608545</v>
      </c>
      <c r="I39" s="244">
        <f t="shared" si="9"/>
        <v>12.645507246376813</v>
      </c>
      <c r="J39" s="245">
        <f>SUM(J40:J41)</f>
        <v>44</v>
      </c>
      <c r="K39" s="244">
        <f t="shared" si="10"/>
        <v>50.427487565039996</v>
      </c>
      <c r="L39" s="246">
        <f t="shared" si="11"/>
        <v>19.830454545454543</v>
      </c>
      <c r="M39" s="225"/>
      <c r="N39" s="218"/>
      <c r="O39" s="218"/>
      <c r="P39" s="218"/>
      <c r="Q39" s="218"/>
    </row>
    <row r="40" spans="1:17" ht="18" customHeight="1">
      <c r="A40" s="231"/>
      <c r="B40" s="232" t="s">
        <v>116</v>
      </c>
      <c r="C40" s="247">
        <v>77982</v>
      </c>
      <c r="D40" s="231">
        <v>6</v>
      </c>
      <c r="E40" s="248">
        <f t="shared" si="12"/>
        <v>7.694083249980765</v>
      </c>
      <c r="F40" s="248">
        <f t="shared" si="13"/>
        <v>129.97</v>
      </c>
      <c r="G40" s="249">
        <v>66</v>
      </c>
      <c r="H40" s="248">
        <f t="shared" si="8"/>
        <v>84.63491574978842</v>
      </c>
      <c r="I40" s="248">
        <f t="shared" si="9"/>
        <v>11.815454545454545</v>
      </c>
      <c r="J40" s="249">
        <v>41</v>
      </c>
      <c r="K40" s="248">
        <f t="shared" si="10"/>
        <v>52.576235541535226</v>
      </c>
      <c r="L40" s="250">
        <f t="shared" si="11"/>
        <v>19.02</v>
      </c>
      <c r="M40" s="225"/>
      <c r="N40" s="218"/>
      <c r="O40" s="218"/>
      <c r="P40" s="218"/>
      <c r="Q40" s="218"/>
    </row>
    <row r="41" spans="1:17" ht="18" customHeight="1">
      <c r="A41" s="231"/>
      <c r="B41" s="232" t="s">
        <v>117</v>
      </c>
      <c r="C41" s="247">
        <v>9272</v>
      </c>
      <c r="D41" s="231">
        <v>1</v>
      </c>
      <c r="E41" s="248">
        <f t="shared" si="12"/>
        <v>10.785159620362382</v>
      </c>
      <c r="F41" s="248">
        <f t="shared" si="13"/>
        <v>92.72</v>
      </c>
      <c r="G41" s="249">
        <v>3</v>
      </c>
      <c r="H41" s="248">
        <f t="shared" si="8"/>
        <v>32.35547886108714</v>
      </c>
      <c r="I41" s="248">
        <f t="shared" si="9"/>
        <v>30.906666666666666</v>
      </c>
      <c r="J41" s="249">
        <v>3</v>
      </c>
      <c r="K41" s="248">
        <f t="shared" si="10"/>
        <v>32.35547886108714</v>
      </c>
      <c r="L41" s="250">
        <f t="shared" si="11"/>
        <v>30.906666666666666</v>
      </c>
      <c r="M41" s="225"/>
      <c r="N41" s="218"/>
      <c r="O41" s="218"/>
      <c r="P41" s="218"/>
      <c r="Q41" s="218"/>
    </row>
    <row r="42" spans="1:17" ht="18" customHeight="1">
      <c r="A42" s="241" t="s">
        <v>118</v>
      </c>
      <c r="B42" s="242" t="s">
        <v>119</v>
      </c>
      <c r="C42" s="243">
        <v>96822</v>
      </c>
      <c r="D42" s="241">
        <v>1</v>
      </c>
      <c r="E42" s="244">
        <f t="shared" si="12"/>
        <v>1.0328231187126893</v>
      </c>
      <c r="F42" s="244">
        <f t="shared" si="13"/>
        <v>968.22</v>
      </c>
      <c r="G42" s="245">
        <v>68</v>
      </c>
      <c r="H42" s="244">
        <f t="shared" si="8"/>
        <v>70.23197207246287</v>
      </c>
      <c r="I42" s="244">
        <f t="shared" si="9"/>
        <v>14.238529411764706</v>
      </c>
      <c r="J42" s="245">
        <v>40</v>
      </c>
      <c r="K42" s="244">
        <f t="shared" si="10"/>
        <v>41.31292474850757</v>
      </c>
      <c r="L42" s="246">
        <f t="shared" si="11"/>
        <v>24.2055</v>
      </c>
      <c r="M42" s="225"/>
      <c r="N42" s="218"/>
      <c r="O42" s="218"/>
      <c r="P42" s="218"/>
      <c r="Q42" s="218"/>
    </row>
    <row r="43" spans="1:17" ht="18" customHeight="1">
      <c r="A43" s="241" t="s">
        <v>120</v>
      </c>
      <c r="B43" s="242" t="s">
        <v>121</v>
      </c>
      <c r="C43" s="243">
        <v>51271</v>
      </c>
      <c r="D43" s="241">
        <v>2</v>
      </c>
      <c r="E43" s="244">
        <f t="shared" si="12"/>
        <v>3.9008406311560138</v>
      </c>
      <c r="F43" s="244">
        <f t="shared" si="13"/>
        <v>256.355</v>
      </c>
      <c r="G43" s="245">
        <v>26</v>
      </c>
      <c r="H43" s="244">
        <f t="shared" si="8"/>
        <v>50.71092820502818</v>
      </c>
      <c r="I43" s="244">
        <f t="shared" si="9"/>
        <v>19.719615384615384</v>
      </c>
      <c r="J43" s="245">
        <v>19</v>
      </c>
      <c r="K43" s="244">
        <f t="shared" si="10"/>
        <v>37.057985995982136</v>
      </c>
      <c r="L43" s="246">
        <f t="shared" si="11"/>
        <v>26.984736842105264</v>
      </c>
      <c r="M43" s="225"/>
      <c r="N43" s="218"/>
      <c r="O43" s="218"/>
      <c r="P43" s="218"/>
      <c r="Q43" s="218"/>
    </row>
    <row r="44" spans="1:17" ht="18" customHeight="1">
      <c r="A44" s="241" t="s">
        <v>122</v>
      </c>
      <c r="B44" s="242"/>
      <c r="C44" s="243">
        <f>SUM(C45:C48)</f>
        <v>90288</v>
      </c>
      <c r="D44" s="241">
        <f>SUM(D45:D48)</f>
        <v>7</v>
      </c>
      <c r="E44" s="244">
        <f t="shared" si="12"/>
        <v>7.752968279284068</v>
      </c>
      <c r="F44" s="244">
        <f t="shared" si="13"/>
        <v>128.98285714285714</v>
      </c>
      <c r="G44" s="245">
        <f>SUM(G45:G48)</f>
        <v>56</v>
      </c>
      <c r="H44" s="244">
        <f t="shared" si="8"/>
        <v>62.023746234272544</v>
      </c>
      <c r="I44" s="244">
        <f t="shared" si="9"/>
        <v>16.122857142857143</v>
      </c>
      <c r="J44" s="245">
        <f>SUM(J45:J48)</f>
        <v>38</v>
      </c>
      <c r="K44" s="244">
        <f t="shared" si="10"/>
        <v>42.08754208754208</v>
      </c>
      <c r="L44" s="246">
        <f t="shared" si="11"/>
        <v>23.76</v>
      </c>
      <c r="M44" s="225"/>
      <c r="N44" s="218"/>
      <c r="O44" s="218"/>
      <c r="P44" s="218"/>
      <c r="Q44" s="218"/>
    </row>
    <row r="45" spans="1:17" ht="18" customHeight="1">
      <c r="A45" s="231"/>
      <c r="B45" s="232" t="s">
        <v>123</v>
      </c>
      <c r="C45" s="247">
        <v>49685</v>
      </c>
      <c r="D45" s="231">
        <v>4</v>
      </c>
      <c r="E45" s="248">
        <f t="shared" si="12"/>
        <v>8.050719533058267</v>
      </c>
      <c r="F45" s="248">
        <f t="shared" si="13"/>
        <v>124.2125</v>
      </c>
      <c r="G45" s="249">
        <v>33</v>
      </c>
      <c r="H45" s="248">
        <f t="shared" si="8"/>
        <v>66.4184361477307</v>
      </c>
      <c r="I45" s="248">
        <f t="shared" si="9"/>
        <v>15.056060606060605</v>
      </c>
      <c r="J45" s="249">
        <v>19</v>
      </c>
      <c r="K45" s="248">
        <f t="shared" si="10"/>
        <v>38.24091778202677</v>
      </c>
      <c r="L45" s="250">
        <f t="shared" si="11"/>
        <v>26.15</v>
      </c>
      <c r="M45" s="225"/>
      <c r="N45" s="218"/>
      <c r="O45" s="218"/>
      <c r="P45" s="218"/>
      <c r="Q45" s="218"/>
    </row>
    <row r="46" spans="1:17" ht="18" customHeight="1">
      <c r="A46" s="231"/>
      <c r="B46" s="232" t="s">
        <v>124</v>
      </c>
      <c r="C46" s="247">
        <v>21418</v>
      </c>
      <c r="D46" s="231">
        <v>2</v>
      </c>
      <c r="E46" s="248">
        <f t="shared" si="12"/>
        <v>9.337940050424876</v>
      </c>
      <c r="F46" s="248">
        <f t="shared" si="13"/>
        <v>107.09</v>
      </c>
      <c r="G46" s="249">
        <v>13</v>
      </c>
      <c r="H46" s="248">
        <f t="shared" si="8"/>
        <v>60.6966103277617</v>
      </c>
      <c r="I46" s="248">
        <f t="shared" si="9"/>
        <v>16.475384615384613</v>
      </c>
      <c r="J46" s="249">
        <v>10</v>
      </c>
      <c r="K46" s="248">
        <f t="shared" si="10"/>
        <v>46.68970025212438</v>
      </c>
      <c r="L46" s="250">
        <f t="shared" si="11"/>
        <v>21.418000000000003</v>
      </c>
      <c r="M46" s="225"/>
      <c r="N46" s="218"/>
      <c r="O46" s="218"/>
      <c r="P46" s="218"/>
      <c r="Q46" s="218"/>
    </row>
    <row r="47" spans="1:17" ht="18" customHeight="1">
      <c r="A47" s="231"/>
      <c r="B47" s="232" t="s">
        <v>125</v>
      </c>
      <c r="C47" s="247">
        <v>11702</v>
      </c>
      <c r="D47" s="231">
        <v>1</v>
      </c>
      <c r="E47" s="248">
        <f t="shared" si="12"/>
        <v>8.545547769612032</v>
      </c>
      <c r="F47" s="248">
        <f t="shared" si="13"/>
        <v>117.02</v>
      </c>
      <c r="G47" s="249">
        <v>7</v>
      </c>
      <c r="H47" s="248">
        <f t="shared" si="8"/>
        <v>59.81883438728423</v>
      </c>
      <c r="I47" s="248">
        <f t="shared" si="9"/>
        <v>16.717142857142857</v>
      </c>
      <c r="J47" s="249">
        <v>5</v>
      </c>
      <c r="K47" s="248">
        <f t="shared" si="10"/>
        <v>42.72773884806016</v>
      </c>
      <c r="L47" s="250">
        <f t="shared" si="11"/>
        <v>23.404</v>
      </c>
      <c r="M47" s="225"/>
      <c r="N47" s="218"/>
      <c r="O47" s="218"/>
      <c r="P47" s="218"/>
      <c r="Q47" s="218"/>
    </row>
    <row r="48" spans="1:17" ht="18" customHeight="1">
      <c r="A48" s="231"/>
      <c r="B48" s="232" t="s">
        <v>126</v>
      </c>
      <c r="C48" s="247">
        <v>7483</v>
      </c>
      <c r="D48" s="251" t="s">
        <v>252</v>
      </c>
      <c r="E48" s="252" t="s">
        <v>252</v>
      </c>
      <c r="F48" s="252" t="s">
        <v>252</v>
      </c>
      <c r="G48" s="249">
        <v>3</v>
      </c>
      <c r="H48" s="248">
        <f t="shared" si="8"/>
        <v>40.09087264466123</v>
      </c>
      <c r="I48" s="248">
        <f t="shared" si="9"/>
        <v>24.943333333333335</v>
      </c>
      <c r="J48" s="249">
        <v>4</v>
      </c>
      <c r="K48" s="248">
        <f t="shared" si="10"/>
        <v>53.45449685954831</v>
      </c>
      <c r="L48" s="250">
        <f t="shared" si="11"/>
        <v>18.7075</v>
      </c>
      <c r="M48" s="225"/>
      <c r="N48" s="218"/>
      <c r="O48" s="218"/>
      <c r="P48" s="218"/>
      <c r="Q48" s="218"/>
    </row>
    <row r="49" spans="1:17" ht="18" customHeight="1">
      <c r="A49" s="241" t="s">
        <v>127</v>
      </c>
      <c r="B49" s="242"/>
      <c r="C49" s="243">
        <f>SUM(C50:C54)</f>
        <v>115708</v>
      </c>
      <c r="D49" s="241">
        <f>SUM(D50:D54)</f>
        <v>9</v>
      </c>
      <c r="E49" s="244">
        <f aca="true" t="shared" si="14" ref="E49:E57">D49/C49*100000</f>
        <v>7.7782002973001</v>
      </c>
      <c r="F49" s="244">
        <f aca="true" t="shared" si="15" ref="F49:F57">C49/D49/100</f>
        <v>128.56444444444446</v>
      </c>
      <c r="G49" s="245">
        <f>SUM(G50:G54)</f>
        <v>60</v>
      </c>
      <c r="H49" s="244">
        <f t="shared" si="8"/>
        <v>51.854668648667335</v>
      </c>
      <c r="I49" s="244">
        <f t="shared" si="9"/>
        <v>19.284666666666666</v>
      </c>
      <c r="J49" s="245">
        <f>SUM(J50:J54)</f>
        <v>41</v>
      </c>
      <c r="K49" s="244">
        <f t="shared" si="10"/>
        <v>35.43402357658935</v>
      </c>
      <c r="L49" s="246">
        <f t="shared" si="11"/>
        <v>28.221463414634144</v>
      </c>
      <c r="M49" s="225"/>
      <c r="N49" s="218"/>
      <c r="O49" s="218"/>
      <c r="P49" s="218"/>
      <c r="Q49" s="218"/>
    </row>
    <row r="50" spans="1:17" ht="18" customHeight="1">
      <c r="A50" s="231"/>
      <c r="B50" s="232" t="s">
        <v>128</v>
      </c>
      <c r="C50" s="247">
        <v>40526</v>
      </c>
      <c r="D50" s="231">
        <v>5</v>
      </c>
      <c r="E50" s="248">
        <f t="shared" si="14"/>
        <v>12.337758476040072</v>
      </c>
      <c r="F50" s="248">
        <f t="shared" si="15"/>
        <v>81.05199999999999</v>
      </c>
      <c r="G50" s="249">
        <v>25</v>
      </c>
      <c r="H50" s="248">
        <f t="shared" si="8"/>
        <v>61.68879238020036</v>
      </c>
      <c r="I50" s="248">
        <f t="shared" si="9"/>
        <v>16.2104</v>
      </c>
      <c r="J50" s="249">
        <v>16</v>
      </c>
      <c r="K50" s="248">
        <f t="shared" si="10"/>
        <v>39.48082712332823</v>
      </c>
      <c r="L50" s="250">
        <f t="shared" si="11"/>
        <v>25.32875</v>
      </c>
      <c r="M50" s="225"/>
      <c r="N50" s="218"/>
      <c r="O50" s="218"/>
      <c r="P50" s="218"/>
      <c r="Q50" s="218"/>
    </row>
    <row r="51" spans="1:17" ht="18" customHeight="1">
      <c r="A51" s="231"/>
      <c r="B51" s="232" t="s">
        <v>129</v>
      </c>
      <c r="C51" s="247">
        <v>17391</v>
      </c>
      <c r="D51" s="231">
        <v>1</v>
      </c>
      <c r="E51" s="248">
        <f t="shared" si="14"/>
        <v>5.750100626760968</v>
      </c>
      <c r="F51" s="248">
        <f t="shared" si="15"/>
        <v>173.91</v>
      </c>
      <c r="G51" s="249">
        <v>5</v>
      </c>
      <c r="H51" s="248">
        <f t="shared" si="8"/>
        <v>28.750503133804845</v>
      </c>
      <c r="I51" s="248">
        <f t="shared" si="9"/>
        <v>34.782</v>
      </c>
      <c r="J51" s="249">
        <v>3</v>
      </c>
      <c r="K51" s="248">
        <f t="shared" si="10"/>
        <v>17.250301880282905</v>
      </c>
      <c r="L51" s="250">
        <f t="shared" si="11"/>
        <v>57.97</v>
      </c>
      <c r="M51" s="225"/>
      <c r="N51" s="218"/>
      <c r="O51" s="218"/>
      <c r="P51" s="218"/>
      <c r="Q51" s="218"/>
    </row>
    <row r="52" spans="1:17" ht="18" customHeight="1">
      <c r="A52" s="231"/>
      <c r="B52" s="232" t="s">
        <v>130</v>
      </c>
      <c r="C52" s="247">
        <v>13097</v>
      </c>
      <c r="D52" s="231">
        <v>1</v>
      </c>
      <c r="E52" s="248">
        <f t="shared" si="14"/>
        <v>7.635336336565626</v>
      </c>
      <c r="F52" s="248">
        <f t="shared" si="15"/>
        <v>130.97</v>
      </c>
      <c r="G52" s="249">
        <v>7</v>
      </c>
      <c r="H52" s="248">
        <f aca="true" t="shared" si="16" ref="H52:H91">G52/C52*100000</f>
        <v>53.44735435595938</v>
      </c>
      <c r="I52" s="248">
        <f aca="true" t="shared" si="17" ref="I52:I91">C52/G52/100</f>
        <v>18.71</v>
      </c>
      <c r="J52" s="249">
        <v>5</v>
      </c>
      <c r="K52" s="248">
        <f aca="true" t="shared" si="18" ref="K52:K91">J52/C52*100000</f>
        <v>38.17668168282813</v>
      </c>
      <c r="L52" s="250">
        <f aca="true" t="shared" si="19" ref="L52:L96">C52/J52/100</f>
        <v>26.194000000000003</v>
      </c>
      <c r="M52" s="225"/>
      <c r="N52" s="218"/>
      <c r="O52" s="218"/>
      <c r="P52" s="218"/>
      <c r="Q52" s="218"/>
    </row>
    <row r="53" spans="1:17" ht="18" customHeight="1">
      <c r="A53" s="231"/>
      <c r="B53" s="232" t="s">
        <v>131</v>
      </c>
      <c r="C53" s="247">
        <v>12272</v>
      </c>
      <c r="D53" s="231">
        <v>1</v>
      </c>
      <c r="E53" s="248">
        <f t="shared" si="14"/>
        <v>8.148631029986962</v>
      </c>
      <c r="F53" s="248">
        <f t="shared" si="15"/>
        <v>122.72</v>
      </c>
      <c r="G53" s="249">
        <v>6</v>
      </c>
      <c r="H53" s="248">
        <f t="shared" si="16"/>
        <v>48.89178617992178</v>
      </c>
      <c r="I53" s="248">
        <f t="shared" si="17"/>
        <v>20.453333333333333</v>
      </c>
      <c r="J53" s="249">
        <v>4</v>
      </c>
      <c r="K53" s="248">
        <f t="shared" si="18"/>
        <v>32.59452411994785</v>
      </c>
      <c r="L53" s="250">
        <f t="shared" si="19"/>
        <v>30.68</v>
      </c>
      <c r="M53" s="225"/>
      <c r="N53" s="218"/>
      <c r="O53" s="218"/>
      <c r="P53" s="218"/>
      <c r="Q53" s="218"/>
    </row>
    <row r="54" spans="1:17" ht="18" customHeight="1">
      <c r="A54" s="231"/>
      <c r="B54" s="232" t="s">
        <v>132</v>
      </c>
      <c r="C54" s="247">
        <v>32422</v>
      </c>
      <c r="D54" s="231">
        <v>1</v>
      </c>
      <c r="E54" s="248">
        <f t="shared" si="14"/>
        <v>3.0843254580223305</v>
      </c>
      <c r="F54" s="248">
        <f t="shared" si="15"/>
        <v>324.22</v>
      </c>
      <c r="G54" s="249">
        <v>17</v>
      </c>
      <c r="H54" s="248">
        <f t="shared" si="16"/>
        <v>52.43353278637962</v>
      </c>
      <c r="I54" s="248">
        <f t="shared" si="17"/>
        <v>19.071764705882355</v>
      </c>
      <c r="J54" s="249">
        <v>13</v>
      </c>
      <c r="K54" s="248">
        <f t="shared" si="18"/>
        <v>40.0962309542903</v>
      </c>
      <c r="L54" s="250">
        <f t="shared" si="19"/>
        <v>24.94</v>
      </c>
      <c r="M54" s="225"/>
      <c r="N54" s="218"/>
      <c r="O54" s="218"/>
      <c r="P54" s="218"/>
      <c r="Q54" s="218"/>
    </row>
    <row r="55" spans="1:17" ht="18" customHeight="1">
      <c r="A55" s="241" t="s">
        <v>133</v>
      </c>
      <c r="B55" s="242"/>
      <c r="C55" s="243">
        <f>SUM(C56:C58)</f>
        <v>105819</v>
      </c>
      <c r="D55" s="241">
        <f>SUM(D56:D58)</f>
        <v>8</v>
      </c>
      <c r="E55" s="244">
        <f t="shared" si="14"/>
        <v>7.56007900282558</v>
      </c>
      <c r="F55" s="244">
        <f t="shared" si="15"/>
        <v>132.27375</v>
      </c>
      <c r="G55" s="245">
        <f>SUM(G56:G58)</f>
        <v>80</v>
      </c>
      <c r="H55" s="244">
        <f t="shared" si="16"/>
        <v>75.6007900282558</v>
      </c>
      <c r="I55" s="244">
        <f t="shared" si="17"/>
        <v>13.227375</v>
      </c>
      <c r="J55" s="245">
        <f>SUM(J56:J58)</f>
        <v>41</v>
      </c>
      <c r="K55" s="244">
        <f t="shared" si="18"/>
        <v>38.745404889481094</v>
      </c>
      <c r="L55" s="246">
        <f t="shared" si="19"/>
        <v>25.80951219512195</v>
      </c>
      <c r="M55" s="225"/>
      <c r="N55" s="218"/>
      <c r="O55" s="218"/>
      <c r="P55" s="218"/>
      <c r="Q55" s="218"/>
    </row>
    <row r="56" spans="1:17" ht="18" customHeight="1">
      <c r="A56" s="231"/>
      <c r="B56" s="232" t="s">
        <v>134</v>
      </c>
      <c r="C56" s="247">
        <v>34766</v>
      </c>
      <c r="D56" s="231">
        <v>4</v>
      </c>
      <c r="E56" s="248">
        <f t="shared" si="14"/>
        <v>11.505493873324513</v>
      </c>
      <c r="F56" s="248">
        <f t="shared" si="15"/>
        <v>86.915</v>
      </c>
      <c r="G56" s="249">
        <v>23</v>
      </c>
      <c r="H56" s="248">
        <f t="shared" si="16"/>
        <v>66.15658977161594</v>
      </c>
      <c r="I56" s="248">
        <f t="shared" si="17"/>
        <v>15.115652173913043</v>
      </c>
      <c r="J56" s="249">
        <v>16</v>
      </c>
      <c r="K56" s="248">
        <f t="shared" si="18"/>
        <v>46.02197549329805</v>
      </c>
      <c r="L56" s="250">
        <f t="shared" si="19"/>
        <v>21.72875</v>
      </c>
      <c r="M56" s="225"/>
      <c r="N56" s="218"/>
      <c r="O56" s="218"/>
      <c r="P56" s="218"/>
      <c r="Q56" s="218"/>
    </row>
    <row r="57" spans="1:17" ht="18" customHeight="1">
      <c r="A57" s="231"/>
      <c r="B57" s="232" t="s">
        <v>135</v>
      </c>
      <c r="C57" s="247">
        <v>52391</v>
      </c>
      <c r="D57" s="231">
        <v>4</v>
      </c>
      <c r="E57" s="248">
        <f t="shared" si="14"/>
        <v>7.634899123895326</v>
      </c>
      <c r="F57" s="248">
        <f t="shared" si="15"/>
        <v>130.9775</v>
      </c>
      <c r="G57" s="249">
        <v>42</v>
      </c>
      <c r="H57" s="248">
        <f t="shared" si="16"/>
        <v>80.16644080090092</v>
      </c>
      <c r="I57" s="248">
        <f t="shared" si="17"/>
        <v>12.474047619047619</v>
      </c>
      <c r="J57" s="249">
        <v>19</v>
      </c>
      <c r="K57" s="248">
        <f t="shared" si="18"/>
        <v>36.265770838502796</v>
      </c>
      <c r="L57" s="250">
        <f t="shared" si="19"/>
        <v>27.574210526315788</v>
      </c>
      <c r="M57" s="225"/>
      <c r="N57" s="218"/>
      <c r="O57" s="218"/>
      <c r="P57" s="218"/>
      <c r="Q57" s="218"/>
    </row>
    <row r="58" spans="1:17" ht="18" customHeight="1">
      <c r="A58" s="231"/>
      <c r="B58" s="232" t="s">
        <v>136</v>
      </c>
      <c r="C58" s="247">
        <v>18662</v>
      </c>
      <c r="D58" s="251" t="s">
        <v>252</v>
      </c>
      <c r="E58" s="252" t="s">
        <v>252</v>
      </c>
      <c r="F58" s="252" t="s">
        <v>252</v>
      </c>
      <c r="G58" s="249">
        <v>15</v>
      </c>
      <c r="H58" s="248">
        <f t="shared" si="16"/>
        <v>80.37723716643445</v>
      </c>
      <c r="I58" s="248">
        <f t="shared" si="17"/>
        <v>12.441333333333334</v>
      </c>
      <c r="J58" s="249">
        <v>6</v>
      </c>
      <c r="K58" s="248">
        <f t="shared" si="18"/>
        <v>32.150894866573786</v>
      </c>
      <c r="L58" s="250">
        <f t="shared" si="19"/>
        <v>31.103333333333335</v>
      </c>
      <c r="M58" s="225"/>
      <c r="N58" s="218"/>
      <c r="O58" s="218"/>
      <c r="P58" s="218"/>
      <c r="Q58" s="218"/>
    </row>
    <row r="59" spans="1:17" ht="18" customHeight="1">
      <c r="A59" s="241" t="s">
        <v>137</v>
      </c>
      <c r="B59" s="242"/>
      <c r="C59" s="243">
        <f>SUM(C60:C66)</f>
        <v>99558</v>
      </c>
      <c r="D59" s="241">
        <f>SUM(D60:D66)</f>
        <v>4</v>
      </c>
      <c r="E59" s="244">
        <f>D59/C59*100000</f>
        <v>4.017758492537014</v>
      </c>
      <c r="F59" s="244">
        <f>C59/D59/100</f>
        <v>248.895</v>
      </c>
      <c r="G59" s="245">
        <f>SUM(G60:G66)</f>
        <v>57</v>
      </c>
      <c r="H59" s="244">
        <f t="shared" si="16"/>
        <v>57.253058518652445</v>
      </c>
      <c r="I59" s="244">
        <f t="shared" si="17"/>
        <v>17.466315789473683</v>
      </c>
      <c r="J59" s="245">
        <f>SUM(J60:J66)</f>
        <v>31</v>
      </c>
      <c r="K59" s="244">
        <f t="shared" si="18"/>
        <v>31.137628317161855</v>
      </c>
      <c r="L59" s="246">
        <f t="shared" si="19"/>
        <v>32.11548387096774</v>
      </c>
      <c r="M59" s="225"/>
      <c r="N59" s="218"/>
      <c r="O59" s="218"/>
      <c r="P59" s="218"/>
      <c r="Q59" s="218"/>
    </row>
    <row r="60" spans="1:17" ht="18" customHeight="1">
      <c r="A60" s="231"/>
      <c r="B60" s="232" t="s">
        <v>138</v>
      </c>
      <c r="C60" s="247">
        <v>8756</v>
      </c>
      <c r="D60" s="251" t="s">
        <v>252</v>
      </c>
      <c r="E60" s="252" t="s">
        <v>252</v>
      </c>
      <c r="F60" s="252" t="s">
        <v>252</v>
      </c>
      <c r="G60" s="249">
        <v>4</v>
      </c>
      <c r="H60" s="248">
        <f t="shared" si="16"/>
        <v>45.682960255824575</v>
      </c>
      <c r="I60" s="248">
        <f t="shared" si="17"/>
        <v>21.89</v>
      </c>
      <c r="J60" s="249">
        <v>3</v>
      </c>
      <c r="K60" s="248">
        <f t="shared" si="18"/>
        <v>34.26222019186844</v>
      </c>
      <c r="L60" s="250">
        <f t="shared" si="19"/>
        <v>29.186666666666664</v>
      </c>
      <c r="M60" s="225"/>
      <c r="N60" s="218"/>
      <c r="O60" s="218"/>
      <c r="P60" s="218"/>
      <c r="Q60" s="218"/>
    </row>
    <row r="61" spans="1:17" ht="18" customHeight="1">
      <c r="A61" s="231"/>
      <c r="B61" s="232" t="s">
        <v>139</v>
      </c>
      <c r="C61" s="247">
        <v>22030</v>
      </c>
      <c r="D61" s="231">
        <v>1</v>
      </c>
      <c r="E61" s="248">
        <f>D61/C61*100000</f>
        <v>4.539264639128461</v>
      </c>
      <c r="F61" s="248">
        <f>C61/D61/100</f>
        <v>220.3</v>
      </c>
      <c r="G61" s="249">
        <v>9</v>
      </c>
      <c r="H61" s="248">
        <f t="shared" si="16"/>
        <v>40.85338175215615</v>
      </c>
      <c r="I61" s="248">
        <f t="shared" si="17"/>
        <v>24.477777777777778</v>
      </c>
      <c r="J61" s="249">
        <v>5</v>
      </c>
      <c r="K61" s="248">
        <f t="shared" si="18"/>
        <v>22.696323195642307</v>
      </c>
      <c r="L61" s="250">
        <f t="shared" si="19"/>
        <v>44.06</v>
      </c>
      <c r="M61" s="225"/>
      <c r="N61" s="218"/>
      <c r="O61" s="218"/>
      <c r="P61" s="218"/>
      <c r="Q61" s="218"/>
    </row>
    <row r="62" spans="1:17" ht="18" customHeight="1">
      <c r="A62" s="231"/>
      <c r="B62" s="232" t="s">
        <v>140</v>
      </c>
      <c r="C62" s="247">
        <v>8377</v>
      </c>
      <c r="D62" s="231">
        <v>1</v>
      </c>
      <c r="E62" s="248">
        <f>D62/C62*100000</f>
        <v>11.937447773665989</v>
      </c>
      <c r="F62" s="248">
        <f>C62/D62/100</f>
        <v>83.77</v>
      </c>
      <c r="G62" s="249">
        <v>5</v>
      </c>
      <c r="H62" s="248">
        <f t="shared" si="16"/>
        <v>59.687238868329956</v>
      </c>
      <c r="I62" s="248">
        <f t="shared" si="17"/>
        <v>16.754</v>
      </c>
      <c r="J62" s="249">
        <v>2</v>
      </c>
      <c r="K62" s="248">
        <f t="shared" si="18"/>
        <v>23.874895547331977</v>
      </c>
      <c r="L62" s="250">
        <f t="shared" si="19"/>
        <v>41.885</v>
      </c>
      <c r="M62" s="225"/>
      <c r="N62" s="218"/>
      <c r="O62" s="218"/>
      <c r="P62" s="218"/>
      <c r="Q62" s="218"/>
    </row>
    <row r="63" spans="1:17" ht="18" customHeight="1">
      <c r="A63" s="231"/>
      <c r="B63" s="232" t="s">
        <v>141</v>
      </c>
      <c r="C63" s="247">
        <v>14860</v>
      </c>
      <c r="D63" s="251" t="s">
        <v>252</v>
      </c>
      <c r="E63" s="252" t="s">
        <v>252</v>
      </c>
      <c r="F63" s="252" t="s">
        <v>252</v>
      </c>
      <c r="G63" s="249">
        <v>6</v>
      </c>
      <c r="H63" s="248">
        <f t="shared" si="16"/>
        <v>40.37685060565276</v>
      </c>
      <c r="I63" s="248">
        <f t="shared" si="17"/>
        <v>24.766666666666666</v>
      </c>
      <c r="J63" s="249">
        <v>4</v>
      </c>
      <c r="K63" s="248">
        <f t="shared" si="18"/>
        <v>26.917900403768503</v>
      </c>
      <c r="L63" s="250">
        <f t="shared" si="19"/>
        <v>37.15</v>
      </c>
      <c r="M63" s="225"/>
      <c r="N63" s="218"/>
      <c r="O63" s="218"/>
      <c r="P63" s="218"/>
      <c r="Q63" s="218"/>
    </row>
    <row r="64" spans="1:17" ht="18" customHeight="1">
      <c r="A64" s="231"/>
      <c r="B64" s="232" t="s">
        <v>142</v>
      </c>
      <c r="C64" s="247">
        <v>19999</v>
      </c>
      <c r="D64" s="231">
        <v>2</v>
      </c>
      <c r="E64" s="248">
        <f>D64/C64*100000</f>
        <v>10.00050002500125</v>
      </c>
      <c r="F64" s="248">
        <f>C64/D64/100</f>
        <v>99.995</v>
      </c>
      <c r="G64" s="249">
        <v>17</v>
      </c>
      <c r="H64" s="248">
        <f t="shared" si="16"/>
        <v>85.00425021251063</v>
      </c>
      <c r="I64" s="248">
        <f t="shared" si="17"/>
        <v>11.764117647058825</v>
      </c>
      <c r="J64" s="249">
        <v>8</v>
      </c>
      <c r="K64" s="248">
        <f t="shared" si="18"/>
        <v>40.002000100005</v>
      </c>
      <c r="L64" s="250">
        <f t="shared" si="19"/>
        <v>24.99875</v>
      </c>
      <c r="M64" s="225"/>
      <c r="N64" s="218"/>
      <c r="O64" s="218"/>
      <c r="P64" s="218"/>
      <c r="Q64" s="218"/>
    </row>
    <row r="65" spans="1:17" ht="18" customHeight="1">
      <c r="A65" s="231"/>
      <c r="B65" s="232" t="s">
        <v>143</v>
      </c>
      <c r="C65" s="247">
        <v>20238</v>
      </c>
      <c r="D65" s="251" t="s">
        <v>252</v>
      </c>
      <c r="E65" s="252" t="s">
        <v>252</v>
      </c>
      <c r="F65" s="252" t="s">
        <v>252</v>
      </c>
      <c r="G65" s="249">
        <v>11</v>
      </c>
      <c r="H65" s="248">
        <f t="shared" si="16"/>
        <v>54.35319695622097</v>
      </c>
      <c r="I65" s="248">
        <f t="shared" si="17"/>
        <v>18.39818181818182</v>
      </c>
      <c r="J65" s="249">
        <v>8</v>
      </c>
      <c r="K65" s="248">
        <f t="shared" si="18"/>
        <v>39.52959778634253</v>
      </c>
      <c r="L65" s="250">
        <f t="shared" si="19"/>
        <v>25.2975</v>
      </c>
      <c r="M65" s="225"/>
      <c r="N65" s="218"/>
      <c r="O65" s="218"/>
      <c r="P65" s="218"/>
      <c r="Q65" s="218"/>
    </row>
    <row r="66" spans="1:17" ht="18" customHeight="1">
      <c r="A66" s="231"/>
      <c r="B66" s="232" t="s">
        <v>144</v>
      </c>
      <c r="C66" s="247">
        <v>5298</v>
      </c>
      <c r="D66" s="251" t="s">
        <v>252</v>
      </c>
      <c r="E66" s="252" t="s">
        <v>252</v>
      </c>
      <c r="F66" s="252" t="s">
        <v>252</v>
      </c>
      <c r="G66" s="249">
        <v>5</v>
      </c>
      <c r="H66" s="248">
        <f t="shared" si="16"/>
        <v>94.37523593808984</v>
      </c>
      <c r="I66" s="248">
        <f t="shared" si="17"/>
        <v>10.595999999999998</v>
      </c>
      <c r="J66" s="249">
        <v>1</v>
      </c>
      <c r="K66" s="248">
        <f t="shared" si="18"/>
        <v>18.87504718761797</v>
      </c>
      <c r="L66" s="250">
        <f t="shared" si="19"/>
        <v>52.98</v>
      </c>
      <c r="M66" s="225"/>
      <c r="N66" s="218"/>
      <c r="O66" s="218"/>
      <c r="P66" s="218"/>
      <c r="Q66" s="218"/>
    </row>
    <row r="67" spans="1:17" ht="18" customHeight="1">
      <c r="A67" s="253" t="s">
        <v>266</v>
      </c>
      <c r="B67" s="253"/>
      <c r="C67" s="254"/>
      <c r="D67" s="255"/>
      <c r="E67" s="255"/>
      <c r="F67" s="255"/>
      <c r="G67" s="254"/>
      <c r="H67" s="256"/>
      <c r="I67" s="256"/>
      <c r="J67" s="254"/>
      <c r="K67" s="256"/>
      <c r="L67" s="256"/>
      <c r="M67" s="257"/>
      <c r="N67" s="218"/>
      <c r="O67" s="218"/>
      <c r="P67" s="218"/>
      <c r="Q67" s="218"/>
    </row>
    <row r="68" spans="1:17" ht="18" customHeight="1">
      <c r="A68" s="235"/>
      <c r="B68" s="235"/>
      <c r="C68" s="247"/>
      <c r="D68" s="258"/>
      <c r="E68" s="258"/>
      <c r="F68" s="258"/>
      <c r="G68" s="247"/>
      <c r="H68" s="259"/>
      <c r="I68" s="259"/>
      <c r="J68" s="247"/>
      <c r="K68" s="259"/>
      <c r="L68" s="259"/>
      <c r="M68" s="257"/>
      <c r="N68" s="218"/>
      <c r="O68" s="218"/>
      <c r="P68" s="218"/>
      <c r="Q68" s="218"/>
    </row>
    <row r="69" spans="1:17" ht="18" customHeight="1">
      <c r="A69" s="235"/>
      <c r="B69" s="235"/>
      <c r="C69" s="247"/>
      <c r="D69" s="258"/>
      <c r="E69" s="258"/>
      <c r="F69" s="258"/>
      <c r="G69" s="247"/>
      <c r="H69" s="259"/>
      <c r="I69" s="259"/>
      <c r="J69" s="247"/>
      <c r="K69" s="259"/>
      <c r="L69" s="259"/>
      <c r="M69" s="257"/>
      <c r="N69" s="218"/>
      <c r="O69" s="218"/>
      <c r="P69" s="218"/>
      <c r="Q69" s="218"/>
    </row>
    <row r="70" spans="1:17" ht="18" customHeight="1">
      <c r="A70" s="260"/>
      <c r="B70" s="260"/>
      <c r="C70" s="261"/>
      <c r="D70" s="262"/>
      <c r="E70" s="262"/>
      <c r="F70" s="262"/>
      <c r="G70" s="261"/>
      <c r="H70" s="263"/>
      <c r="I70" s="263"/>
      <c r="J70" s="261"/>
      <c r="K70" s="263"/>
      <c r="L70" s="263"/>
      <c r="M70" s="257"/>
      <c r="N70" s="218"/>
      <c r="O70" s="218"/>
      <c r="P70" s="218"/>
      <c r="Q70" s="218"/>
    </row>
    <row r="71" spans="1:17" ht="18" customHeight="1">
      <c r="A71" s="264"/>
      <c r="B71" s="232"/>
      <c r="C71" s="235"/>
      <c r="D71" s="264"/>
      <c r="E71" s="235" t="s">
        <v>242</v>
      </c>
      <c r="F71" s="235"/>
      <c r="G71" s="264"/>
      <c r="H71" s="235" t="s">
        <v>243</v>
      </c>
      <c r="I71" s="235"/>
      <c r="J71" s="264"/>
      <c r="K71" s="235" t="s">
        <v>244</v>
      </c>
      <c r="L71" s="265"/>
      <c r="M71" s="225"/>
      <c r="N71" s="218"/>
      <c r="O71" s="218"/>
      <c r="P71" s="218"/>
      <c r="Q71" s="218"/>
    </row>
    <row r="72" spans="1:17" ht="18" customHeight="1">
      <c r="A72" s="226" t="s">
        <v>203</v>
      </c>
      <c r="B72" s="227" t="s">
        <v>254</v>
      </c>
      <c r="C72" s="228" t="s">
        <v>245</v>
      </c>
      <c r="D72" s="220"/>
      <c r="E72" s="223" t="s">
        <v>246</v>
      </c>
      <c r="F72" s="229" t="s">
        <v>247</v>
      </c>
      <c r="G72" s="220"/>
      <c r="H72" s="223"/>
      <c r="I72" s="229" t="s">
        <v>247</v>
      </c>
      <c r="J72" s="220"/>
      <c r="K72" s="223"/>
      <c r="L72" s="230" t="s">
        <v>247</v>
      </c>
      <c r="M72" s="225"/>
      <c r="N72" s="218"/>
      <c r="O72" s="218"/>
      <c r="P72" s="218"/>
      <c r="Q72" s="218"/>
    </row>
    <row r="73" spans="1:17" ht="18" customHeight="1">
      <c r="A73" s="231"/>
      <c r="B73" s="232"/>
      <c r="C73" s="228" t="s">
        <v>255</v>
      </c>
      <c r="D73" s="226" t="s">
        <v>248</v>
      </c>
      <c r="E73" s="233" t="s">
        <v>249</v>
      </c>
      <c r="F73" s="233" t="s">
        <v>245</v>
      </c>
      <c r="G73" s="226" t="s">
        <v>248</v>
      </c>
      <c r="H73" s="233" t="s">
        <v>249</v>
      </c>
      <c r="I73" s="233" t="s">
        <v>245</v>
      </c>
      <c r="J73" s="226" t="s">
        <v>248</v>
      </c>
      <c r="K73" s="233" t="s">
        <v>249</v>
      </c>
      <c r="L73" s="234" t="s">
        <v>245</v>
      </c>
      <c r="M73" s="225"/>
      <c r="N73" s="218"/>
      <c r="O73" s="218"/>
      <c r="P73" s="218"/>
      <c r="Q73" s="218"/>
    </row>
    <row r="74" spans="1:17" ht="18" customHeight="1">
      <c r="A74" s="231"/>
      <c r="B74" s="232"/>
      <c r="C74" s="235"/>
      <c r="D74" s="231"/>
      <c r="E74" s="233" t="s">
        <v>248</v>
      </c>
      <c r="F74" s="233" t="s">
        <v>250</v>
      </c>
      <c r="G74" s="231"/>
      <c r="H74" s="233" t="s">
        <v>248</v>
      </c>
      <c r="I74" s="233" t="s">
        <v>250</v>
      </c>
      <c r="J74" s="231"/>
      <c r="K74" s="233" t="s">
        <v>248</v>
      </c>
      <c r="L74" s="234" t="s">
        <v>250</v>
      </c>
      <c r="M74" s="225"/>
      <c r="N74" s="218"/>
      <c r="O74" s="218"/>
      <c r="P74" s="218"/>
      <c r="Q74" s="218"/>
    </row>
    <row r="75" spans="1:17" ht="18" customHeight="1">
      <c r="A75" s="241" t="s">
        <v>145</v>
      </c>
      <c r="B75" s="242"/>
      <c r="C75" s="243">
        <f>SUM(C76:C79)</f>
        <v>22757</v>
      </c>
      <c r="D75" s="241">
        <f>SUM(D76:D79)</f>
        <v>3</v>
      </c>
      <c r="E75" s="244">
        <f>D75/C75*100000</f>
        <v>13.182756953904294</v>
      </c>
      <c r="F75" s="244">
        <f>C75/D75/100</f>
        <v>75.85666666666667</v>
      </c>
      <c r="G75" s="245">
        <f>SUM(G76:G79)</f>
        <v>15</v>
      </c>
      <c r="H75" s="244">
        <f t="shared" si="16"/>
        <v>65.91378476952147</v>
      </c>
      <c r="I75" s="244">
        <f t="shared" si="17"/>
        <v>15.171333333333335</v>
      </c>
      <c r="J75" s="245">
        <f>SUM(J76:J79)</f>
        <v>6</v>
      </c>
      <c r="K75" s="244">
        <f t="shared" si="18"/>
        <v>26.365513907808587</v>
      </c>
      <c r="L75" s="246">
        <f t="shared" si="19"/>
        <v>37.928333333333335</v>
      </c>
      <c r="M75" s="225"/>
      <c r="N75" s="218"/>
      <c r="O75" s="218"/>
      <c r="P75" s="218"/>
      <c r="Q75" s="218"/>
    </row>
    <row r="76" spans="1:17" ht="18" customHeight="1">
      <c r="A76" s="231"/>
      <c r="B76" s="232" t="s">
        <v>146</v>
      </c>
      <c r="C76" s="247">
        <v>8921</v>
      </c>
      <c r="D76" s="231">
        <v>2</v>
      </c>
      <c r="E76" s="248">
        <f>D76/C76*100000</f>
        <v>22.419011321600717</v>
      </c>
      <c r="F76" s="248">
        <f>C76/D76/100</f>
        <v>44.605</v>
      </c>
      <c r="G76" s="249">
        <v>5</v>
      </c>
      <c r="H76" s="248">
        <f t="shared" si="16"/>
        <v>56.047528304001794</v>
      </c>
      <c r="I76" s="248">
        <f t="shared" si="17"/>
        <v>17.842</v>
      </c>
      <c r="J76" s="249">
        <v>3</v>
      </c>
      <c r="K76" s="248">
        <f t="shared" si="18"/>
        <v>33.62851698240108</v>
      </c>
      <c r="L76" s="250">
        <f t="shared" si="19"/>
        <v>29.736666666666665</v>
      </c>
      <c r="M76" s="225"/>
      <c r="N76" s="218"/>
      <c r="O76" s="218"/>
      <c r="P76" s="218"/>
      <c r="Q76" s="218"/>
    </row>
    <row r="77" spans="1:17" ht="18" customHeight="1">
      <c r="A77" s="231"/>
      <c r="B77" s="232" t="s">
        <v>147</v>
      </c>
      <c r="C77" s="247">
        <v>5725</v>
      </c>
      <c r="D77" s="251" t="s">
        <v>252</v>
      </c>
      <c r="E77" s="252" t="s">
        <v>252</v>
      </c>
      <c r="F77" s="252" t="s">
        <v>252</v>
      </c>
      <c r="G77" s="249">
        <v>4</v>
      </c>
      <c r="H77" s="248">
        <f t="shared" si="16"/>
        <v>69.86899563318777</v>
      </c>
      <c r="I77" s="248">
        <f t="shared" si="17"/>
        <v>14.3125</v>
      </c>
      <c r="J77" s="249">
        <v>1</v>
      </c>
      <c r="K77" s="248">
        <f t="shared" si="18"/>
        <v>17.46724890829694</v>
      </c>
      <c r="L77" s="250">
        <f t="shared" si="19"/>
        <v>57.25</v>
      </c>
      <c r="M77" s="225"/>
      <c r="N77" s="218"/>
      <c r="O77" s="218"/>
      <c r="P77" s="218"/>
      <c r="Q77" s="218"/>
    </row>
    <row r="78" spans="1:17" ht="18" customHeight="1">
      <c r="A78" s="231"/>
      <c r="B78" s="232" t="s">
        <v>148</v>
      </c>
      <c r="C78" s="247">
        <v>4657</v>
      </c>
      <c r="D78" s="231">
        <v>1</v>
      </c>
      <c r="E78" s="248">
        <f>D78/C78*100000</f>
        <v>21.473051320592656</v>
      </c>
      <c r="F78" s="248">
        <f>C78/D78/100</f>
        <v>46.57</v>
      </c>
      <c r="G78" s="249">
        <v>3</v>
      </c>
      <c r="H78" s="248">
        <f t="shared" si="16"/>
        <v>64.41915396177798</v>
      </c>
      <c r="I78" s="248">
        <f t="shared" si="17"/>
        <v>15.523333333333333</v>
      </c>
      <c r="J78" s="249">
        <v>1</v>
      </c>
      <c r="K78" s="248">
        <f t="shared" si="18"/>
        <v>21.473051320592656</v>
      </c>
      <c r="L78" s="250">
        <f t="shared" si="19"/>
        <v>46.57</v>
      </c>
      <c r="M78" s="225"/>
      <c r="N78" s="218"/>
      <c r="O78" s="218"/>
      <c r="P78" s="218"/>
      <c r="Q78" s="218"/>
    </row>
    <row r="79" spans="1:17" ht="18" customHeight="1">
      <c r="A79" s="231"/>
      <c r="B79" s="232" t="s">
        <v>149</v>
      </c>
      <c r="C79" s="247">
        <v>3454</v>
      </c>
      <c r="D79" s="251" t="s">
        <v>252</v>
      </c>
      <c r="E79" s="252" t="s">
        <v>252</v>
      </c>
      <c r="F79" s="252" t="s">
        <v>252</v>
      </c>
      <c r="G79" s="249">
        <v>3</v>
      </c>
      <c r="H79" s="248">
        <f t="shared" si="16"/>
        <v>86.85581933989577</v>
      </c>
      <c r="I79" s="248">
        <f t="shared" si="17"/>
        <v>11.513333333333332</v>
      </c>
      <c r="J79" s="249">
        <v>1</v>
      </c>
      <c r="K79" s="248">
        <f t="shared" si="18"/>
        <v>28.951939779965254</v>
      </c>
      <c r="L79" s="250">
        <f t="shared" si="19"/>
        <v>34.54</v>
      </c>
      <c r="M79" s="225"/>
      <c r="N79" s="218"/>
      <c r="O79" s="218"/>
      <c r="P79" s="218"/>
      <c r="Q79" s="218"/>
    </row>
    <row r="80" spans="1:17" ht="18" customHeight="1">
      <c r="A80" s="241" t="s">
        <v>150</v>
      </c>
      <c r="B80" s="242"/>
      <c r="C80" s="243">
        <f>SUM(C81:C85)</f>
        <v>52235</v>
      </c>
      <c r="D80" s="241">
        <v>1</v>
      </c>
      <c r="E80" s="244">
        <f>D80/C80*100000</f>
        <v>1.9144251938355508</v>
      </c>
      <c r="F80" s="244">
        <f>C80/D80/100</f>
        <v>522.35</v>
      </c>
      <c r="G80" s="245">
        <f>SUM(G81:G85)</f>
        <v>31</v>
      </c>
      <c r="H80" s="244">
        <f t="shared" si="16"/>
        <v>59.347181008902076</v>
      </c>
      <c r="I80" s="244">
        <f t="shared" si="17"/>
        <v>16.85</v>
      </c>
      <c r="J80" s="245">
        <f>SUM(J81:J85)</f>
        <v>19</v>
      </c>
      <c r="K80" s="244">
        <f t="shared" si="18"/>
        <v>36.374078682875464</v>
      </c>
      <c r="L80" s="246">
        <f t="shared" si="19"/>
        <v>27.492105263157896</v>
      </c>
      <c r="M80" s="225"/>
      <c r="N80" s="218"/>
      <c r="O80" s="218"/>
      <c r="P80" s="218"/>
      <c r="Q80" s="218"/>
    </row>
    <row r="81" spans="1:17" ht="18" customHeight="1">
      <c r="A81" s="231"/>
      <c r="B81" s="232" t="s">
        <v>151</v>
      </c>
      <c r="C81" s="247">
        <v>26287</v>
      </c>
      <c r="D81" s="231">
        <v>1</v>
      </c>
      <c r="E81" s="248">
        <f>D81/C81*100000</f>
        <v>3.804161752957736</v>
      </c>
      <c r="F81" s="248">
        <f>C81/D81/100</f>
        <v>262.87</v>
      </c>
      <c r="G81" s="249">
        <v>16</v>
      </c>
      <c r="H81" s="248">
        <f t="shared" si="16"/>
        <v>60.86658804732377</v>
      </c>
      <c r="I81" s="248">
        <f t="shared" si="17"/>
        <v>16.429375</v>
      </c>
      <c r="J81" s="249">
        <v>11</v>
      </c>
      <c r="K81" s="248">
        <f t="shared" si="18"/>
        <v>41.8457792825351</v>
      </c>
      <c r="L81" s="250">
        <f t="shared" si="19"/>
        <v>23.897272727272725</v>
      </c>
      <c r="M81" s="225"/>
      <c r="N81" s="218"/>
      <c r="O81" s="218"/>
      <c r="P81" s="218"/>
      <c r="Q81" s="218"/>
    </row>
    <row r="82" spans="1:17" ht="18" customHeight="1">
      <c r="A82" s="231"/>
      <c r="B82" s="232" t="s">
        <v>152</v>
      </c>
      <c r="C82" s="247">
        <v>5841</v>
      </c>
      <c r="D82" s="251" t="s">
        <v>252</v>
      </c>
      <c r="E82" s="252" t="s">
        <v>252</v>
      </c>
      <c r="F82" s="252" t="s">
        <v>252</v>
      </c>
      <c r="G82" s="249">
        <v>2</v>
      </c>
      <c r="H82" s="248">
        <f t="shared" si="16"/>
        <v>34.240712206813896</v>
      </c>
      <c r="I82" s="248">
        <f t="shared" si="17"/>
        <v>29.205</v>
      </c>
      <c r="J82" s="249">
        <v>2</v>
      </c>
      <c r="K82" s="248">
        <f t="shared" si="18"/>
        <v>34.240712206813896</v>
      </c>
      <c r="L82" s="250">
        <f t="shared" si="19"/>
        <v>29.205</v>
      </c>
      <c r="M82" s="225"/>
      <c r="N82" s="218"/>
      <c r="O82" s="218"/>
      <c r="P82" s="218"/>
      <c r="Q82" s="218"/>
    </row>
    <row r="83" spans="1:17" ht="18" customHeight="1">
      <c r="A83" s="231"/>
      <c r="B83" s="232" t="s">
        <v>153</v>
      </c>
      <c r="C83" s="247">
        <v>10993</v>
      </c>
      <c r="D83" s="251" t="s">
        <v>252</v>
      </c>
      <c r="E83" s="252" t="s">
        <v>252</v>
      </c>
      <c r="F83" s="252" t="s">
        <v>252</v>
      </c>
      <c r="G83" s="249">
        <v>7</v>
      </c>
      <c r="H83" s="248">
        <f t="shared" si="16"/>
        <v>63.6768852906395</v>
      </c>
      <c r="I83" s="248">
        <f t="shared" si="17"/>
        <v>15.704285714285714</v>
      </c>
      <c r="J83" s="249">
        <v>3</v>
      </c>
      <c r="K83" s="248">
        <f t="shared" si="18"/>
        <v>27.290093695988357</v>
      </c>
      <c r="L83" s="250">
        <f t="shared" si="19"/>
        <v>36.64333333333334</v>
      </c>
      <c r="M83" s="225"/>
      <c r="N83" s="218"/>
      <c r="O83" s="218"/>
      <c r="P83" s="218"/>
      <c r="Q83" s="218"/>
    </row>
    <row r="84" spans="1:17" ht="18" customHeight="1">
      <c r="A84" s="231"/>
      <c r="B84" s="232" t="s">
        <v>154</v>
      </c>
      <c r="C84" s="247">
        <v>4906</v>
      </c>
      <c r="D84" s="251" t="s">
        <v>252</v>
      </c>
      <c r="E84" s="252" t="s">
        <v>252</v>
      </c>
      <c r="F84" s="252" t="s">
        <v>252</v>
      </c>
      <c r="G84" s="249">
        <v>3</v>
      </c>
      <c r="H84" s="248">
        <f t="shared" si="16"/>
        <v>61.149612719119446</v>
      </c>
      <c r="I84" s="248">
        <f t="shared" si="17"/>
        <v>16.35333333333333</v>
      </c>
      <c r="J84" s="249">
        <v>1</v>
      </c>
      <c r="K84" s="248">
        <f t="shared" si="18"/>
        <v>20.383204239706483</v>
      </c>
      <c r="L84" s="250">
        <f t="shared" si="19"/>
        <v>49.06</v>
      </c>
      <c r="M84" s="225"/>
      <c r="N84" s="218"/>
      <c r="O84" s="218"/>
      <c r="P84" s="218"/>
      <c r="Q84" s="218"/>
    </row>
    <row r="85" spans="1:17" ht="18" customHeight="1">
      <c r="A85" s="231"/>
      <c r="B85" s="266" t="s">
        <v>155</v>
      </c>
      <c r="C85" s="247">
        <v>4208</v>
      </c>
      <c r="D85" s="251" t="s">
        <v>252</v>
      </c>
      <c r="E85" s="252" t="s">
        <v>252</v>
      </c>
      <c r="F85" s="252" t="s">
        <v>252</v>
      </c>
      <c r="G85" s="249">
        <v>3</v>
      </c>
      <c r="H85" s="248">
        <f t="shared" si="16"/>
        <v>71.29277566539925</v>
      </c>
      <c r="I85" s="248">
        <f t="shared" si="17"/>
        <v>14.026666666666667</v>
      </c>
      <c r="J85" s="249">
        <v>2</v>
      </c>
      <c r="K85" s="248">
        <f t="shared" si="18"/>
        <v>47.52851711026616</v>
      </c>
      <c r="L85" s="250">
        <f t="shared" si="19"/>
        <v>21.04</v>
      </c>
      <c r="M85" s="225"/>
      <c r="N85" s="218"/>
      <c r="O85" s="218"/>
      <c r="P85" s="218"/>
      <c r="Q85" s="218"/>
    </row>
    <row r="86" spans="1:17" ht="18" customHeight="1">
      <c r="A86" s="241" t="s">
        <v>156</v>
      </c>
      <c r="B86" s="232"/>
      <c r="C86" s="243">
        <f>SUM(C87:C93)</f>
        <v>107758</v>
      </c>
      <c r="D86" s="241">
        <v>5</v>
      </c>
      <c r="E86" s="244">
        <f>D86/C86*100000</f>
        <v>4.640026726553945</v>
      </c>
      <c r="F86" s="244">
        <f>C86/D86/100</f>
        <v>215.516</v>
      </c>
      <c r="G86" s="245">
        <f>SUM(G87:G93)</f>
        <v>65</v>
      </c>
      <c r="H86" s="244">
        <f t="shared" si="16"/>
        <v>60.32034744520128</v>
      </c>
      <c r="I86" s="244">
        <f t="shared" si="17"/>
        <v>16.578153846153846</v>
      </c>
      <c r="J86" s="245">
        <f>SUM(J87:J93)</f>
        <v>41</v>
      </c>
      <c r="K86" s="244">
        <f t="shared" si="18"/>
        <v>38.04821915774235</v>
      </c>
      <c r="L86" s="246">
        <f t="shared" si="19"/>
        <v>26.282439024390243</v>
      </c>
      <c r="M86" s="225"/>
      <c r="N86" s="218"/>
      <c r="O86" s="218"/>
      <c r="P86" s="218"/>
      <c r="Q86" s="218"/>
    </row>
    <row r="87" spans="1:17" ht="18" customHeight="1">
      <c r="A87" s="231"/>
      <c r="B87" s="232" t="s">
        <v>157</v>
      </c>
      <c r="C87" s="247">
        <v>47819</v>
      </c>
      <c r="D87" s="231">
        <v>2</v>
      </c>
      <c r="E87" s="248">
        <f>D87/C87*100000</f>
        <v>4.182437943077019</v>
      </c>
      <c r="F87" s="248">
        <f>C87/D87/100</f>
        <v>239.095</v>
      </c>
      <c r="G87" s="249">
        <v>31</v>
      </c>
      <c r="H87" s="248">
        <f t="shared" si="16"/>
        <v>64.8277881176938</v>
      </c>
      <c r="I87" s="248">
        <f t="shared" si="17"/>
        <v>15.425483870967742</v>
      </c>
      <c r="J87" s="249">
        <v>17</v>
      </c>
      <c r="K87" s="248">
        <f t="shared" si="18"/>
        <v>35.550722516154664</v>
      </c>
      <c r="L87" s="250">
        <f t="shared" si="19"/>
        <v>28.128823529411765</v>
      </c>
      <c r="M87" s="225"/>
      <c r="N87" s="218"/>
      <c r="O87" s="218"/>
      <c r="P87" s="218"/>
      <c r="Q87" s="218"/>
    </row>
    <row r="88" spans="1:17" ht="18" customHeight="1">
      <c r="A88" s="231"/>
      <c r="B88" s="232" t="s">
        <v>158</v>
      </c>
      <c r="C88" s="247">
        <v>4416</v>
      </c>
      <c r="D88" s="251" t="s">
        <v>252</v>
      </c>
      <c r="E88" s="252" t="s">
        <v>252</v>
      </c>
      <c r="F88" s="252" t="s">
        <v>252</v>
      </c>
      <c r="G88" s="249">
        <v>2</v>
      </c>
      <c r="H88" s="248">
        <f t="shared" si="16"/>
        <v>45.289855072463766</v>
      </c>
      <c r="I88" s="248">
        <f t="shared" si="17"/>
        <v>22.08</v>
      </c>
      <c r="J88" s="249">
        <v>1</v>
      </c>
      <c r="K88" s="248">
        <f t="shared" si="18"/>
        <v>22.644927536231883</v>
      </c>
      <c r="L88" s="250">
        <f t="shared" si="19"/>
        <v>44.16</v>
      </c>
      <c r="M88" s="225"/>
      <c r="N88" s="218"/>
      <c r="O88" s="218"/>
      <c r="P88" s="218"/>
      <c r="Q88" s="218"/>
    </row>
    <row r="89" spans="1:17" ht="18" customHeight="1">
      <c r="A89" s="231"/>
      <c r="B89" s="232" t="s">
        <v>159</v>
      </c>
      <c r="C89" s="247">
        <v>5869</v>
      </c>
      <c r="D89" s="251" t="s">
        <v>252</v>
      </c>
      <c r="E89" s="252" t="s">
        <v>252</v>
      </c>
      <c r="F89" s="252" t="s">
        <v>252</v>
      </c>
      <c r="G89" s="249">
        <v>4</v>
      </c>
      <c r="H89" s="248">
        <f t="shared" si="16"/>
        <v>68.15471119441132</v>
      </c>
      <c r="I89" s="248">
        <f t="shared" si="17"/>
        <v>14.6725</v>
      </c>
      <c r="J89" s="249">
        <v>2</v>
      </c>
      <c r="K89" s="248">
        <f t="shared" si="18"/>
        <v>34.07735559720566</v>
      </c>
      <c r="L89" s="250">
        <f t="shared" si="19"/>
        <v>29.345</v>
      </c>
      <c r="M89" s="225"/>
      <c r="N89" s="218"/>
      <c r="O89" s="218"/>
      <c r="P89" s="218"/>
      <c r="Q89" s="218"/>
    </row>
    <row r="90" spans="1:17" ht="18" customHeight="1">
      <c r="A90" s="231"/>
      <c r="B90" s="232" t="s">
        <v>160</v>
      </c>
      <c r="C90" s="247">
        <v>14109</v>
      </c>
      <c r="D90" s="231">
        <v>1</v>
      </c>
      <c r="E90" s="248">
        <f>D90/C90*100000</f>
        <v>7.0876745339854</v>
      </c>
      <c r="F90" s="248">
        <f>C90/D90/100</f>
        <v>141.09</v>
      </c>
      <c r="G90" s="249">
        <v>6</v>
      </c>
      <c r="H90" s="248">
        <f t="shared" si="16"/>
        <v>42.52604720391239</v>
      </c>
      <c r="I90" s="248">
        <f t="shared" si="17"/>
        <v>23.515</v>
      </c>
      <c r="J90" s="249">
        <v>7</v>
      </c>
      <c r="K90" s="248">
        <f t="shared" si="18"/>
        <v>49.6137217378978</v>
      </c>
      <c r="L90" s="250">
        <f t="shared" si="19"/>
        <v>20.155714285714286</v>
      </c>
      <c r="M90" s="225"/>
      <c r="N90" s="218"/>
      <c r="O90" s="218"/>
      <c r="P90" s="218"/>
      <c r="Q90" s="218"/>
    </row>
    <row r="91" spans="1:17" ht="18" customHeight="1">
      <c r="A91" s="231"/>
      <c r="B91" s="232" t="s">
        <v>161</v>
      </c>
      <c r="C91" s="247">
        <v>18539</v>
      </c>
      <c r="D91" s="231">
        <v>1</v>
      </c>
      <c r="E91" s="248">
        <f>D91/C91*100000</f>
        <v>5.394034198176816</v>
      </c>
      <c r="F91" s="248">
        <f>C91/D91/100</f>
        <v>185.39</v>
      </c>
      <c r="G91" s="249">
        <v>10</v>
      </c>
      <c r="H91" s="248">
        <f t="shared" si="16"/>
        <v>53.940341981768164</v>
      </c>
      <c r="I91" s="248">
        <f t="shared" si="17"/>
        <v>18.539</v>
      </c>
      <c r="J91" s="249">
        <v>7</v>
      </c>
      <c r="K91" s="248">
        <f t="shared" si="18"/>
        <v>37.758239387237715</v>
      </c>
      <c r="L91" s="250">
        <f t="shared" si="19"/>
        <v>26.484285714285715</v>
      </c>
      <c r="M91" s="225"/>
      <c r="N91" s="218"/>
      <c r="O91" s="218"/>
      <c r="P91" s="218"/>
      <c r="Q91" s="218"/>
    </row>
    <row r="92" spans="1:17" ht="18" customHeight="1">
      <c r="A92" s="231"/>
      <c r="B92" s="232" t="s">
        <v>162</v>
      </c>
      <c r="C92" s="247">
        <v>11118</v>
      </c>
      <c r="D92" s="231">
        <v>1</v>
      </c>
      <c r="E92" s="248">
        <f>D92/C92*100000</f>
        <v>8.994423457456378</v>
      </c>
      <c r="F92" s="248">
        <f>C92/D92/100</f>
        <v>111.18</v>
      </c>
      <c r="G92" s="249">
        <v>8</v>
      </c>
      <c r="H92" s="248">
        <f aca="true" t="shared" si="20" ref="H92:H119">G92/C92*100000</f>
        <v>71.95538765965102</v>
      </c>
      <c r="I92" s="248">
        <f aca="true" t="shared" si="21" ref="I92:I119">C92/G92/100</f>
        <v>13.8975</v>
      </c>
      <c r="J92" s="249">
        <v>5</v>
      </c>
      <c r="K92" s="248">
        <f>J92/C92*100000</f>
        <v>44.97211728728188</v>
      </c>
      <c r="L92" s="250">
        <f t="shared" si="19"/>
        <v>22.236</v>
      </c>
      <c r="M92" s="225"/>
      <c r="N92" s="218"/>
      <c r="O92" s="218"/>
      <c r="P92" s="218"/>
      <c r="Q92" s="218"/>
    </row>
    <row r="93" spans="1:17" ht="18" customHeight="1">
      <c r="A93" s="267"/>
      <c r="B93" s="268" t="s">
        <v>163</v>
      </c>
      <c r="C93" s="269">
        <v>5888</v>
      </c>
      <c r="D93" s="270" t="s">
        <v>252</v>
      </c>
      <c r="E93" s="271" t="s">
        <v>252</v>
      </c>
      <c r="F93" s="271" t="s">
        <v>252</v>
      </c>
      <c r="G93" s="272">
        <v>4</v>
      </c>
      <c r="H93" s="273">
        <f t="shared" si="20"/>
        <v>67.93478260869566</v>
      </c>
      <c r="I93" s="273">
        <f t="shared" si="21"/>
        <v>14.72</v>
      </c>
      <c r="J93" s="272">
        <v>2</v>
      </c>
      <c r="K93" s="273">
        <f>J93/C93*100000</f>
        <v>33.96739130434783</v>
      </c>
      <c r="L93" s="274">
        <f t="shared" si="19"/>
        <v>29.44</v>
      </c>
      <c r="M93" s="225"/>
      <c r="N93" s="218"/>
      <c r="O93" s="218"/>
      <c r="P93" s="218"/>
      <c r="Q93" s="218"/>
    </row>
    <row r="94" spans="1:17" ht="18" customHeight="1">
      <c r="A94" s="264" t="s">
        <v>164</v>
      </c>
      <c r="B94" s="232"/>
      <c r="C94" s="247">
        <f>SUM(C95:C98)</f>
        <v>28414</v>
      </c>
      <c r="D94" s="264">
        <f>SUM(D95:D98)</f>
        <v>4</v>
      </c>
      <c r="E94" s="259">
        <f>D94/C94*100000</f>
        <v>14.07756739635391</v>
      </c>
      <c r="F94" s="259">
        <f>C94/D94/100</f>
        <v>71.035</v>
      </c>
      <c r="G94" s="275">
        <f>SUM(G95:G98)</f>
        <v>18</v>
      </c>
      <c r="H94" s="259">
        <f t="shared" si="20"/>
        <v>63.3490532835926</v>
      </c>
      <c r="I94" s="259">
        <f t="shared" si="21"/>
        <v>15.785555555555556</v>
      </c>
      <c r="J94" s="275">
        <f>SUM(J95:J98)</f>
        <v>8</v>
      </c>
      <c r="K94" s="259">
        <f>J94/C94*100000</f>
        <v>28.15513479270782</v>
      </c>
      <c r="L94" s="250">
        <f t="shared" si="19"/>
        <v>35.5175</v>
      </c>
      <c r="M94" s="225"/>
      <c r="N94" s="218"/>
      <c r="O94" s="218"/>
      <c r="P94" s="218"/>
      <c r="Q94" s="218"/>
    </row>
    <row r="95" spans="1:17" ht="18" customHeight="1">
      <c r="A95" s="231"/>
      <c r="B95" s="232" t="s">
        <v>165</v>
      </c>
      <c r="C95" s="247">
        <v>6770</v>
      </c>
      <c r="D95" s="231">
        <v>1</v>
      </c>
      <c r="E95" s="248">
        <f>D95/C95*100000</f>
        <v>14.771048744460856</v>
      </c>
      <c r="F95" s="248">
        <f>C95/D95/100</f>
        <v>67.7</v>
      </c>
      <c r="G95" s="249">
        <v>5</v>
      </c>
      <c r="H95" s="248">
        <f t="shared" si="20"/>
        <v>73.8552437223043</v>
      </c>
      <c r="I95" s="248">
        <f t="shared" si="21"/>
        <v>13.54</v>
      </c>
      <c r="J95" s="249">
        <v>3</v>
      </c>
      <c r="K95" s="248">
        <f>J95/C95*100000</f>
        <v>44.313146233382575</v>
      </c>
      <c r="L95" s="250">
        <f t="shared" si="19"/>
        <v>22.566666666666666</v>
      </c>
      <c r="M95" s="225"/>
      <c r="N95" s="218"/>
      <c r="O95" s="218"/>
      <c r="P95" s="218"/>
      <c r="Q95" s="218"/>
    </row>
    <row r="96" spans="1:17" ht="18" customHeight="1">
      <c r="A96" s="231"/>
      <c r="B96" s="232" t="s">
        <v>166</v>
      </c>
      <c r="C96" s="247">
        <v>11488</v>
      </c>
      <c r="D96" s="231">
        <v>2</v>
      </c>
      <c r="E96" s="248">
        <f>D96/C96*100000</f>
        <v>17.40947075208914</v>
      </c>
      <c r="F96" s="248">
        <f>C96/D96/100</f>
        <v>57.44</v>
      </c>
      <c r="G96" s="249">
        <v>5</v>
      </c>
      <c r="H96" s="248">
        <f t="shared" si="20"/>
        <v>43.52367688022284</v>
      </c>
      <c r="I96" s="248">
        <f t="shared" si="21"/>
        <v>22.976</v>
      </c>
      <c r="J96" s="249">
        <v>3</v>
      </c>
      <c r="K96" s="248">
        <f>J96/C96*100000</f>
        <v>26.114206128133706</v>
      </c>
      <c r="L96" s="250">
        <f t="shared" si="19"/>
        <v>38.29333333333334</v>
      </c>
      <c r="M96" s="225"/>
      <c r="N96" s="218"/>
      <c r="O96" s="218"/>
      <c r="P96" s="218"/>
      <c r="Q96" s="218"/>
    </row>
    <row r="97" spans="1:17" ht="18" customHeight="1">
      <c r="A97" s="231"/>
      <c r="B97" s="232" t="s">
        <v>167</v>
      </c>
      <c r="C97" s="247">
        <v>2641</v>
      </c>
      <c r="D97" s="251" t="s">
        <v>252</v>
      </c>
      <c r="E97" s="252" t="s">
        <v>252</v>
      </c>
      <c r="F97" s="252" t="s">
        <v>252</v>
      </c>
      <c r="G97" s="249">
        <v>2</v>
      </c>
      <c r="H97" s="248">
        <f t="shared" si="20"/>
        <v>75.72889057175313</v>
      </c>
      <c r="I97" s="248">
        <f t="shared" si="21"/>
        <v>13.205</v>
      </c>
      <c r="J97" s="276" t="s">
        <v>252</v>
      </c>
      <c r="K97" s="252" t="s">
        <v>252</v>
      </c>
      <c r="L97" s="277" t="s">
        <v>252</v>
      </c>
      <c r="M97" s="225"/>
      <c r="N97" s="218"/>
      <c r="O97" s="218"/>
      <c r="P97" s="218"/>
      <c r="Q97" s="218"/>
    </row>
    <row r="98" spans="1:17" ht="18" customHeight="1">
      <c r="A98" s="231"/>
      <c r="B98" s="232" t="s">
        <v>168</v>
      </c>
      <c r="C98" s="247">
        <v>7515</v>
      </c>
      <c r="D98" s="231">
        <v>1</v>
      </c>
      <c r="E98" s="248">
        <f>D98/C98*100000</f>
        <v>13.30671989354624</v>
      </c>
      <c r="F98" s="248">
        <f>C98/D98/100</f>
        <v>75.15</v>
      </c>
      <c r="G98" s="249">
        <v>6</v>
      </c>
      <c r="H98" s="248">
        <f t="shared" si="20"/>
        <v>79.84031936127744</v>
      </c>
      <c r="I98" s="248">
        <f t="shared" si="21"/>
        <v>12.525</v>
      </c>
      <c r="J98" s="249">
        <v>2</v>
      </c>
      <c r="K98" s="248">
        <f aca="true" t="shared" si="22" ref="K98:K115">J98/C98*100000</f>
        <v>26.61343978709248</v>
      </c>
      <c r="L98" s="250">
        <f aca="true" t="shared" si="23" ref="L98:L115">C98/J98/100</f>
        <v>37.575</v>
      </c>
      <c r="M98" s="225"/>
      <c r="N98" s="218"/>
      <c r="O98" s="218"/>
      <c r="P98" s="218"/>
      <c r="Q98" s="218"/>
    </row>
    <row r="99" spans="1:17" ht="18" customHeight="1">
      <c r="A99" s="241" t="s">
        <v>169</v>
      </c>
      <c r="B99" s="242"/>
      <c r="C99" s="243">
        <f>SUM(C100:C107)</f>
        <v>67025</v>
      </c>
      <c r="D99" s="241">
        <f>SUM(D100:D107)</f>
        <v>5</v>
      </c>
      <c r="E99" s="244">
        <f>D99/C99*100000</f>
        <v>7.459903021260724</v>
      </c>
      <c r="F99" s="244">
        <f>C99/D99/100</f>
        <v>134.05</v>
      </c>
      <c r="G99" s="245">
        <f>SUM(G100:G107)</f>
        <v>50</v>
      </c>
      <c r="H99" s="244">
        <f t="shared" si="20"/>
        <v>74.59903021260725</v>
      </c>
      <c r="I99" s="244">
        <f t="shared" si="21"/>
        <v>13.405</v>
      </c>
      <c r="J99" s="245">
        <f>SUM(J100:J107)</f>
        <v>27</v>
      </c>
      <c r="K99" s="244">
        <f t="shared" si="22"/>
        <v>40.28347631480791</v>
      </c>
      <c r="L99" s="246">
        <f t="shared" si="23"/>
        <v>24.824074074074073</v>
      </c>
      <c r="M99" s="225"/>
      <c r="N99" s="218"/>
      <c r="O99" s="218"/>
      <c r="P99" s="218"/>
      <c r="Q99" s="218"/>
    </row>
    <row r="100" spans="1:17" ht="18" customHeight="1">
      <c r="A100" s="231"/>
      <c r="B100" s="232" t="s">
        <v>170</v>
      </c>
      <c r="C100" s="247">
        <v>12284</v>
      </c>
      <c r="D100" s="231">
        <v>2</v>
      </c>
      <c r="E100" s="248">
        <f>D100/C100*100000</f>
        <v>16.281341582546403</v>
      </c>
      <c r="F100" s="248">
        <f>C100/D100/100</f>
        <v>61.42</v>
      </c>
      <c r="G100" s="249">
        <v>7</v>
      </c>
      <c r="H100" s="248">
        <f t="shared" si="20"/>
        <v>56.98469553891241</v>
      </c>
      <c r="I100" s="248">
        <f t="shared" si="21"/>
        <v>17.548571428571428</v>
      </c>
      <c r="J100" s="249">
        <v>5</v>
      </c>
      <c r="K100" s="248">
        <f t="shared" si="22"/>
        <v>40.703353956366</v>
      </c>
      <c r="L100" s="250">
        <f t="shared" si="23"/>
        <v>24.568</v>
      </c>
      <c r="M100" s="225"/>
      <c r="N100" s="218"/>
      <c r="O100" s="218"/>
      <c r="P100" s="218"/>
      <c r="Q100" s="218"/>
    </row>
    <row r="101" spans="1:17" ht="18" customHeight="1">
      <c r="A101" s="231"/>
      <c r="B101" s="232" t="s">
        <v>171</v>
      </c>
      <c r="C101" s="247">
        <v>8840</v>
      </c>
      <c r="D101" s="251" t="s">
        <v>252</v>
      </c>
      <c r="E101" s="252" t="s">
        <v>252</v>
      </c>
      <c r="F101" s="252" t="s">
        <v>252</v>
      </c>
      <c r="G101" s="249">
        <v>6</v>
      </c>
      <c r="H101" s="248">
        <f t="shared" si="20"/>
        <v>67.87330316742081</v>
      </c>
      <c r="I101" s="248">
        <f t="shared" si="21"/>
        <v>14.733333333333333</v>
      </c>
      <c r="J101" s="249">
        <v>2</v>
      </c>
      <c r="K101" s="248">
        <f t="shared" si="22"/>
        <v>22.624434389140273</v>
      </c>
      <c r="L101" s="250">
        <f t="shared" si="23"/>
        <v>44.2</v>
      </c>
      <c r="M101" s="225"/>
      <c r="N101" s="218"/>
      <c r="O101" s="218"/>
      <c r="P101" s="218"/>
      <c r="Q101" s="218"/>
    </row>
    <row r="102" spans="1:17" ht="18" customHeight="1">
      <c r="A102" s="231"/>
      <c r="B102" s="232" t="s">
        <v>172</v>
      </c>
      <c r="C102" s="247">
        <v>4858</v>
      </c>
      <c r="D102" s="251" t="s">
        <v>252</v>
      </c>
      <c r="E102" s="252" t="s">
        <v>252</v>
      </c>
      <c r="F102" s="252" t="s">
        <v>252</v>
      </c>
      <c r="G102" s="249">
        <v>5</v>
      </c>
      <c r="H102" s="248">
        <f t="shared" si="20"/>
        <v>102.92301358583778</v>
      </c>
      <c r="I102" s="248">
        <f t="shared" si="21"/>
        <v>9.716000000000001</v>
      </c>
      <c r="J102" s="249">
        <v>2</v>
      </c>
      <c r="K102" s="248">
        <f t="shared" si="22"/>
        <v>41.16920543433512</v>
      </c>
      <c r="L102" s="250">
        <f t="shared" si="23"/>
        <v>24.29</v>
      </c>
      <c r="M102" s="225"/>
      <c r="N102" s="218"/>
      <c r="O102" s="218"/>
      <c r="P102" s="218"/>
      <c r="Q102" s="218"/>
    </row>
    <row r="103" spans="1:17" ht="18" customHeight="1">
      <c r="A103" s="231"/>
      <c r="B103" s="232" t="s">
        <v>173</v>
      </c>
      <c r="C103" s="247">
        <v>4670</v>
      </c>
      <c r="D103" s="251" t="s">
        <v>252</v>
      </c>
      <c r="E103" s="252" t="s">
        <v>252</v>
      </c>
      <c r="F103" s="252" t="s">
        <v>252</v>
      </c>
      <c r="G103" s="249">
        <v>3</v>
      </c>
      <c r="H103" s="248">
        <f t="shared" si="20"/>
        <v>64.23982869379014</v>
      </c>
      <c r="I103" s="248">
        <f t="shared" si="21"/>
        <v>15.566666666666668</v>
      </c>
      <c r="J103" s="249">
        <v>1</v>
      </c>
      <c r="K103" s="248">
        <f t="shared" si="22"/>
        <v>21.41327623126338</v>
      </c>
      <c r="L103" s="250">
        <f t="shared" si="23"/>
        <v>46.7</v>
      </c>
      <c r="M103" s="225"/>
      <c r="N103" s="218"/>
      <c r="O103" s="218"/>
      <c r="P103" s="218"/>
      <c r="Q103" s="218"/>
    </row>
    <row r="104" spans="1:17" ht="18" customHeight="1">
      <c r="A104" s="231"/>
      <c r="B104" s="232" t="s">
        <v>174</v>
      </c>
      <c r="C104" s="247">
        <v>5274</v>
      </c>
      <c r="D104" s="251" t="s">
        <v>252</v>
      </c>
      <c r="E104" s="252" t="s">
        <v>252</v>
      </c>
      <c r="F104" s="252" t="s">
        <v>252</v>
      </c>
      <c r="G104" s="249">
        <v>6</v>
      </c>
      <c r="H104" s="248">
        <f t="shared" si="20"/>
        <v>113.76564277588167</v>
      </c>
      <c r="I104" s="248">
        <f t="shared" si="21"/>
        <v>8.79</v>
      </c>
      <c r="J104" s="249">
        <v>2</v>
      </c>
      <c r="K104" s="248">
        <f t="shared" si="22"/>
        <v>37.92188092529389</v>
      </c>
      <c r="L104" s="250">
        <f t="shared" si="23"/>
        <v>26.37</v>
      </c>
      <c r="M104" s="225"/>
      <c r="N104" s="218"/>
      <c r="O104" s="218"/>
      <c r="P104" s="218"/>
      <c r="Q104" s="218"/>
    </row>
    <row r="105" spans="1:17" ht="18" customHeight="1">
      <c r="A105" s="231"/>
      <c r="B105" s="232" t="s">
        <v>175</v>
      </c>
      <c r="C105" s="247">
        <v>17000</v>
      </c>
      <c r="D105" s="231">
        <v>1</v>
      </c>
      <c r="E105" s="248">
        <f aca="true" t="shared" si="24" ref="E105:E110">D105/C105*100000</f>
        <v>5.882352941176471</v>
      </c>
      <c r="F105" s="248">
        <f aca="true" t="shared" si="25" ref="F105:F110">C105/D105/100</f>
        <v>170</v>
      </c>
      <c r="G105" s="249">
        <v>14</v>
      </c>
      <c r="H105" s="248">
        <f t="shared" si="20"/>
        <v>82.3529411764706</v>
      </c>
      <c r="I105" s="248">
        <f t="shared" si="21"/>
        <v>12.142857142857142</v>
      </c>
      <c r="J105" s="249">
        <v>10</v>
      </c>
      <c r="K105" s="248">
        <f t="shared" si="22"/>
        <v>58.8235294117647</v>
      </c>
      <c r="L105" s="250">
        <f t="shared" si="23"/>
        <v>17</v>
      </c>
      <c r="M105" s="225"/>
      <c r="N105" s="218"/>
      <c r="O105" s="218"/>
      <c r="P105" s="218"/>
      <c r="Q105" s="218"/>
    </row>
    <row r="106" spans="1:17" ht="18" customHeight="1">
      <c r="A106" s="231"/>
      <c r="B106" s="232" t="s">
        <v>176</v>
      </c>
      <c r="C106" s="247">
        <v>6422</v>
      </c>
      <c r="D106" s="231">
        <v>1</v>
      </c>
      <c r="E106" s="248">
        <f t="shared" si="24"/>
        <v>15.571473061351606</v>
      </c>
      <c r="F106" s="248">
        <f t="shared" si="25"/>
        <v>64.22</v>
      </c>
      <c r="G106" s="249">
        <v>4</v>
      </c>
      <c r="H106" s="248">
        <f t="shared" si="20"/>
        <v>62.28589224540642</v>
      </c>
      <c r="I106" s="248">
        <f t="shared" si="21"/>
        <v>16.055</v>
      </c>
      <c r="J106" s="249">
        <v>2</v>
      </c>
      <c r="K106" s="248">
        <f t="shared" si="22"/>
        <v>31.14294612270321</v>
      </c>
      <c r="L106" s="250">
        <f t="shared" si="23"/>
        <v>32.11</v>
      </c>
      <c r="M106" s="225"/>
      <c r="N106" s="218"/>
      <c r="O106" s="218"/>
      <c r="P106" s="218"/>
      <c r="Q106" s="218"/>
    </row>
    <row r="107" spans="1:17" ht="18" customHeight="1">
      <c r="A107" s="231"/>
      <c r="B107" s="232" t="s">
        <v>177</v>
      </c>
      <c r="C107" s="247">
        <v>7677</v>
      </c>
      <c r="D107" s="231">
        <v>1</v>
      </c>
      <c r="E107" s="248">
        <f t="shared" si="24"/>
        <v>13.025921583952066</v>
      </c>
      <c r="F107" s="248">
        <f t="shared" si="25"/>
        <v>76.77</v>
      </c>
      <c r="G107" s="249">
        <v>5</v>
      </c>
      <c r="H107" s="248">
        <f t="shared" si="20"/>
        <v>65.12960791976032</v>
      </c>
      <c r="I107" s="248">
        <f t="shared" si="21"/>
        <v>15.354000000000001</v>
      </c>
      <c r="J107" s="249">
        <v>3</v>
      </c>
      <c r="K107" s="248">
        <f t="shared" si="22"/>
        <v>39.07776475185619</v>
      </c>
      <c r="L107" s="250">
        <f t="shared" si="23"/>
        <v>25.59</v>
      </c>
      <c r="M107" s="225"/>
      <c r="N107" s="218"/>
      <c r="O107" s="218"/>
      <c r="P107" s="218"/>
      <c r="Q107" s="218"/>
    </row>
    <row r="108" spans="1:17" ht="18" customHeight="1">
      <c r="A108" s="241" t="s">
        <v>178</v>
      </c>
      <c r="B108" s="242"/>
      <c r="C108" s="243">
        <f>SUM(C109:C114)</f>
        <v>73432</v>
      </c>
      <c r="D108" s="245">
        <f>SUM(D109:D114)</f>
        <v>4</v>
      </c>
      <c r="E108" s="244">
        <f t="shared" si="24"/>
        <v>5.447216472382613</v>
      </c>
      <c r="F108" s="244">
        <f t="shared" si="25"/>
        <v>183.58</v>
      </c>
      <c r="G108" s="245">
        <f>SUM(G109:G114)</f>
        <v>50</v>
      </c>
      <c r="H108" s="244">
        <f t="shared" si="20"/>
        <v>68.09020590478266</v>
      </c>
      <c r="I108" s="244">
        <f t="shared" si="21"/>
        <v>14.6864</v>
      </c>
      <c r="J108" s="245">
        <f>SUM(J109:J114)</f>
        <v>31</v>
      </c>
      <c r="K108" s="244">
        <f t="shared" si="22"/>
        <v>42.21592766096525</v>
      </c>
      <c r="L108" s="246">
        <f t="shared" si="23"/>
        <v>23.687741935483874</v>
      </c>
      <c r="M108" s="225"/>
      <c r="N108" s="218"/>
      <c r="O108" s="218"/>
      <c r="P108" s="218"/>
      <c r="Q108" s="218"/>
    </row>
    <row r="109" spans="1:17" ht="18" customHeight="1">
      <c r="A109" s="231"/>
      <c r="B109" s="232" t="s">
        <v>179</v>
      </c>
      <c r="C109" s="247">
        <v>9987</v>
      </c>
      <c r="D109" s="231">
        <v>2</v>
      </c>
      <c r="E109" s="248">
        <f t="shared" si="24"/>
        <v>20.026033843997197</v>
      </c>
      <c r="F109" s="248">
        <f t="shared" si="25"/>
        <v>49.935</v>
      </c>
      <c r="G109" s="249">
        <v>13</v>
      </c>
      <c r="H109" s="248">
        <f t="shared" si="20"/>
        <v>130.16921998598178</v>
      </c>
      <c r="I109" s="248">
        <f t="shared" si="21"/>
        <v>7.682307692307693</v>
      </c>
      <c r="J109" s="249">
        <v>5</v>
      </c>
      <c r="K109" s="248">
        <f t="shared" si="22"/>
        <v>50.06508460999299</v>
      </c>
      <c r="L109" s="250">
        <f t="shared" si="23"/>
        <v>19.974</v>
      </c>
      <c r="M109" s="225"/>
      <c r="N109" s="218"/>
      <c r="O109" s="218"/>
      <c r="P109" s="218"/>
      <c r="Q109" s="218"/>
    </row>
    <row r="110" spans="1:17" ht="18" customHeight="1">
      <c r="A110" s="231"/>
      <c r="B110" s="232" t="s">
        <v>180</v>
      </c>
      <c r="C110" s="247">
        <v>19164</v>
      </c>
      <c r="D110" s="231">
        <v>2</v>
      </c>
      <c r="E110" s="248">
        <f t="shared" si="24"/>
        <v>10.436234606553954</v>
      </c>
      <c r="F110" s="248">
        <f t="shared" si="25"/>
        <v>95.82</v>
      </c>
      <c r="G110" s="249">
        <v>12</v>
      </c>
      <c r="H110" s="248">
        <f t="shared" si="20"/>
        <v>62.61740763932373</v>
      </c>
      <c r="I110" s="248">
        <f t="shared" si="21"/>
        <v>15.97</v>
      </c>
      <c r="J110" s="249">
        <v>10</v>
      </c>
      <c r="K110" s="248">
        <f t="shared" si="22"/>
        <v>52.18117303276978</v>
      </c>
      <c r="L110" s="250">
        <f t="shared" si="23"/>
        <v>19.164</v>
      </c>
      <c r="M110" s="225"/>
      <c r="N110" s="218"/>
      <c r="O110" s="218"/>
      <c r="P110" s="218"/>
      <c r="Q110" s="218"/>
    </row>
    <row r="111" spans="1:17" ht="18" customHeight="1">
      <c r="A111" s="231"/>
      <c r="B111" s="232" t="s">
        <v>181</v>
      </c>
      <c r="C111" s="247">
        <v>7642</v>
      </c>
      <c r="D111" s="251" t="s">
        <v>252</v>
      </c>
      <c r="E111" s="252" t="s">
        <v>252</v>
      </c>
      <c r="F111" s="252" t="s">
        <v>252</v>
      </c>
      <c r="G111" s="249">
        <v>4</v>
      </c>
      <c r="H111" s="248">
        <f t="shared" si="20"/>
        <v>52.34231876472127</v>
      </c>
      <c r="I111" s="248">
        <f t="shared" si="21"/>
        <v>19.105</v>
      </c>
      <c r="J111" s="249">
        <v>4</v>
      </c>
      <c r="K111" s="248">
        <f t="shared" si="22"/>
        <v>52.34231876472127</v>
      </c>
      <c r="L111" s="250">
        <f t="shared" si="23"/>
        <v>19.105</v>
      </c>
      <c r="M111" s="225"/>
      <c r="N111" s="218"/>
      <c r="O111" s="218"/>
      <c r="P111" s="218"/>
      <c r="Q111" s="218"/>
    </row>
    <row r="112" spans="1:17" ht="18" customHeight="1">
      <c r="A112" s="231"/>
      <c r="B112" s="232" t="s">
        <v>182</v>
      </c>
      <c r="C112" s="247">
        <v>12586</v>
      </c>
      <c r="D112" s="251" t="s">
        <v>252</v>
      </c>
      <c r="E112" s="252" t="s">
        <v>252</v>
      </c>
      <c r="F112" s="252" t="s">
        <v>252</v>
      </c>
      <c r="G112" s="249">
        <v>7</v>
      </c>
      <c r="H112" s="248">
        <f t="shared" si="20"/>
        <v>55.61735261401557</v>
      </c>
      <c r="I112" s="248">
        <f t="shared" si="21"/>
        <v>17.98</v>
      </c>
      <c r="J112" s="249">
        <v>3</v>
      </c>
      <c r="K112" s="248">
        <f t="shared" si="22"/>
        <v>23.83600826314953</v>
      </c>
      <c r="L112" s="250">
        <f t="shared" si="23"/>
        <v>41.95333333333333</v>
      </c>
      <c r="M112" s="225"/>
      <c r="N112" s="218"/>
      <c r="O112" s="218"/>
      <c r="P112" s="218"/>
      <c r="Q112" s="218"/>
    </row>
    <row r="113" spans="1:17" ht="18" customHeight="1">
      <c r="A113" s="231"/>
      <c r="B113" s="232" t="s">
        <v>183</v>
      </c>
      <c r="C113" s="247">
        <v>13833</v>
      </c>
      <c r="D113" s="251" t="s">
        <v>252</v>
      </c>
      <c r="E113" s="252" t="s">
        <v>252</v>
      </c>
      <c r="F113" s="252" t="s">
        <v>252</v>
      </c>
      <c r="G113" s="249">
        <v>7</v>
      </c>
      <c r="H113" s="248">
        <f t="shared" si="20"/>
        <v>50.6036290031085</v>
      </c>
      <c r="I113" s="248">
        <f t="shared" si="21"/>
        <v>19.76142857142857</v>
      </c>
      <c r="J113" s="249">
        <v>4</v>
      </c>
      <c r="K113" s="248">
        <f t="shared" si="22"/>
        <v>28.91635943034772</v>
      </c>
      <c r="L113" s="250">
        <f t="shared" si="23"/>
        <v>34.5825</v>
      </c>
      <c r="M113" s="225"/>
      <c r="N113" s="218"/>
      <c r="O113" s="218"/>
      <c r="P113" s="218"/>
      <c r="Q113" s="218"/>
    </row>
    <row r="114" spans="1:17" ht="18" customHeight="1">
      <c r="A114" s="231"/>
      <c r="B114" s="232" t="s">
        <v>184</v>
      </c>
      <c r="C114" s="247">
        <v>10220</v>
      </c>
      <c r="D114" s="251" t="s">
        <v>252</v>
      </c>
      <c r="E114" s="252" t="s">
        <v>252</v>
      </c>
      <c r="F114" s="252" t="s">
        <v>252</v>
      </c>
      <c r="G114" s="249">
        <v>7</v>
      </c>
      <c r="H114" s="248">
        <f t="shared" si="20"/>
        <v>68.4931506849315</v>
      </c>
      <c r="I114" s="248">
        <f t="shared" si="21"/>
        <v>14.6</v>
      </c>
      <c r="J114" s="249">
        <v>5</v>
      </c>
      <c r="K114" s="248">
        <f t="shared" si="22"/>
        <v>48.92367906066536</v>
      </c>
      <c r="L114" s="250">
        <f t="shared" si="23"/>
        <v>20.44</v>
      </c>
      <c r="M114" s="225"/>
      <c r="N114" s="218"/>
      <c r="O114" s="218"/>
      <c r="P114" s="218"/>
      <c r="Q114" s="218"/>
    </row>
    <row r="115" spans="1:17" ht="18" customHeight="1">
      <c r="A115" s="241" t="s">
        <v>185</v>
      </c>
      <c r="B115" s="242" t="s">
        <v>222</v>
      </c>
      <c r="C115" s="243">
        <v>46448</v>
      </c>
      <c r="D115" s="245">
        <v>3</v>
      </c>
      <c r="E115" s="244">
        <f>D115/C115*100000</f>
        <v>6.458835687220117</v>
      </c>
      <c r="F115" s="244">
        <f>C115/D115/100</f>
        <v>154.82666666666665</v>
      </c>
      <c r="G115" s="245">
        <v>30</v>
      </c>
      <c r="H115" s="244">
        <f t="shared" si="20"/>
        <v>64.58835687220117</v>
      </c>
      <c r="I115" s="244">
        <f t="shared" si="21"/>
        <v>15.482666666666667</v>
      </c>
      <c r="J115" s="245">
        <v>16</v>
      </c>
      <c r="K115" s="244">
        <f t="shared" si="22"/>
        <v>34.44712366517396</v>
      </c>
      <c r="L115" s="246">
        <f t="shared" si="23"/>
        <v>29.03</v>
      </c>
      <c r="M115" s="225"/>
      <c r="N115" s="218"/>
      <c r="O115" s="218"/>
      <c r="P115" s="218"/>
      <c r="Q115" s="218"/>
    </row>
    <row r="116" spans="1:17" ht="18" customHeight="1">
      <c r="A116" s="241" t="s">
        <v>186</v>
      </c>
      <c r="B116" s="242" t="s">
        <v>223</v>
      </c>
      <c r="C116" s="243">
        <v>41629</v>
      </c>
      <c r="D116" s="241">
        <v>3</v>
      </c>
      <c r="E116" s="244">
        <f>D116/C116*100000</f>
        <v>7.206514689279109</v>
      </c>
      <c r="F116" s="244">
        <f>C116/D116/100</f>
        <v>138.76333333333335</v>
      </c>
      <c r="G116" s="245">
        <v>39</v>
      </c>
      <c r="H116" s="244">
        <f t="shared" si="20"/>
        <v>93.6846909606284</v>
      </c>
      <c r="I116" s="244">
        <f t="shared" si="21"/>
        <v>10.674102564102563</v>
      </c>
      <c r="J116" s="245">
        <v>28</v>
      </c>
      <c r="K116" s="244">
        <f aca="true" t="shared" si="26" ref="K116:K128">J116/C116*100000</f>
        <v>67.26080376660501</v>
      </c>
      <c r="L116" s="246">
        <f aca="true" t="shared" si="27" ref="L116:L128">C116/J116/100</f>
        <v>14.8675</v>
      </c>
      <c r="M116" s="225"/>
      <c r="N116" s="218"/>
      <c r="O116" s="218"/>
      <c r="P116" s="218"/>
      <c r="Q116" s="218"/>
    </row>
    <row r="117" spans="1:17" ht="18" customHeight="1">
      <c r="A117" s="241" t="s">
        <v>187</v>
      </c>
      <c r="B117" s="242"/>
      <c r="C117" s="243">
        <f>SUM(C118:C123)</f>
        <v>63225</v>
      </c>
      <c r="D117" s="245">
        <f>SUM(D118:D123)</f>
        <v>3</v>
      </c>
      <c r="E117" s="244">
        <f>D117/C117*100000</f>
        <v>4.744958481613286</v>
      </c>
      <c r="F117" s="244">
        <f>C117/D117/100</f>
        <v>210.75</v>
      </c>
      <c r="G117" s="245">
        <f>SUM(G118:G123)</f>
        <v>50</v>
      </c>
      <c r="H117" s="244">
        <f t="shared" si="20"/>
        <v>79.08264136022143</v>
      </c>
      <c r="I117" s="244">
        <f t="shared" si="21"/>
        <v>12.645</v>
      </c>
      <c r="J117" s="245">
        <f>SUM(J118:J123)</f>
        <v>26</v>
      </c>
      <c r="K117" s="244">
        <f t="shared" si="26"/>
        <v>41.122973507315145</v>
      </c>
      <c r="L117" s="246">
        <f t="shared" si="27"/>
        <v>24.31730769230769</v>
      </c>
      <c r="M117" s="225"/>
      <c r="N117" s="218"/>
      <c r="O117" s="218"/>
      <c r="P117" s="218"/>
      <c r="Q117" s="218"/>
    </row>
    <row r="118" spans="1:17" ht="18" customHeight="1">
      <c r="A118" s="231"/>
      <c r="B118" s="232" t="s">
        <v>188</v>
      </c>
      <c r="C118" s="247">
        <v>16863</v>
      </c>
      <c r="D118" s="251">
        <v>1</v>
      </c>
      <c r="E118" s="252" t="s">
        <v>252</v>
      </c>
      <c r="F118" s="252" t="s">
        <v>252</v>
      </c>
      <c r="G118" s="249">
        <v>20</v>
      </c>
      <c r="H118" s="248">
        <f t="shared" si="20"/>
        <v>118.60285832888573</v>
      </c>
      <c r="I118" s="248">
        <f t="shared" si="21"/>
        <v>8.4315</v>
      </c>
      <c r="J118" s="249">
        <v>9</v>
      </c>
      <c r="K118" s="248">
        <f t="shared" si="26"/>
        <v>53.371286247998576</v>
      </c>
      <c r="L118" s="250">
        <f t="shared" si="27"/>
        <v>18.736666666666668</v>
      </c>
      <c r="M118" s="225"/>
      <c r="N118" s="218"/>
      <c r="O118" s="218"/>
      <c r="P118" s="218"/>
      <c r="Q118" s="218"/>
    </row>
    <row r="119" spans="1:17" ht="18" customHeight="1">
      <c r="A119" s="231"/>
      <c r="B119" s="232" t="s">
        <v>189</v>
      </c>
      <c r="C119" s="247">
        <v>7141</v>
      </c>
      <c r="D119" s="231">
        <v>1</v>
      </c>
      <c r="E119" s="248">
        <f>D119/C119*100000</f>
        <v>14.00364094664613</v>
      </c>
      <c r="F119" s="248">
        <f>C119/D119/100</f>
        <v>71.41</v>
      </c>
      <c r="G119" s="249">
        <v>5</v>
      </c>
      <c r="H119" s="248">
        <f t="shared" si="20"/>
        <v>70.01820473323065</v>
      </c>
      <c r="I119" s="248">
        <f t="shared" si="21"/>
        <v>14.282</v>
      </c>
      <c r="J119" s="249">
        <v>3</v>
      </c>
      <c r="K119" s="248">
        <f t="shared" si="26"/>
        <v>42.01092283993838</v>
      </c>
      <c r="L119" s="250">
        <f t="shared" si="27"/>
        <v>23.803333333333335</v>
      </c>
      <c r="M119" s="225"/>
      <c r="N119" s="218"/>
      <c r="O119" s="218"/>
      <c r="P119" s="218"/>
      <c r="Q119" s="218"/>
    </row>
    <row r="120" spans="1:17" ht="18" customHeight="1">
      <c r="A120" s="231"/>
      <c r="B120" s="232" t="s">
        <v>190</v>
      </c>
      <c r="C120" s="247">
        <v>10276</v>
      </c>
      <c r="D120" s="251" t="s">
        <v>252</v>
      </c>
      <c r="E120" s="252" t="s">
        <v>252</v>
      </c>
      <c r="F120" s="252" t="s">
        <v>252</v>
      </c>
      <c r="G120" s="249">
        <v>7</v>
      </c>
      <c r="H120" s="248">
        <f aca="true" t="shared" si="28" ref="H120:H128">G120/C120*100000</f>
        <v>68.11989100817438</v>
      </c>
      <c r="I120" s="248">
        <f aca="true" t="shared" si="29" ref="I120:I128">C120/G120/100</f>
        <v>14.68</v>
      </c>
      <c r="J120" s="249">
        <v>5</v>
      </c>
      <c r="K120" s="248">
        <f t="shared" si="26"/>
        <v>48.65706500583885</v>
      </c>
      <c r="L120" s="250">
        <f t="shared" si="27"/>
        <v>20.552</v>
      </c>
      <c r="M120" s="225"/>
      <c r="N120" s="218"/>
      <c r="O120" s="218"/>
      <c r="P120" s="218"/>
      <c r="Q120" s="218"/>
    </row>
    <row r="121" spans="1:17" ht="18" customHeight="1">
      <c r="A121" s="231"/>
      <c r="B121" s="232" t="s">
        <v>153</v>
      </c>
      <c r="C121" s="247">
        <v>9297</v>
      </c>
      <c r="D121" s="251" t="s">
        <v>252</v>
      </c>
      <c r="E121" s="252" t="s">
        <v>252</v>
      </c>
      <c r="F121" s="252" t="s">
        <v>252</v>
      </c>
      <c r="G121" s="249">
        <v>5</v>
      </c>
      <c r="H121" s="248">
        <f t="shared" si="28"/>
        <v>53.78078950198989</v>
      </c>
      <c r="I121" s="248">
        <f t="shared" si="29"/>
        <v>18.594</v>
      </c>
      <c r="J121" s="249">
        <v>2</v>
      </c>
      <c r="K121" s="248">
        <f t="shared" si="26"/>
        <v>21.512315800795957</v>
      </c>
      <c r="L121" s="250">
        <f t="shared" si="27"/>
        <v>46.485</v>
      </c>
      <c r="M121" s="225"/>
      <c r="N121" s="218"/>
      <c r="O121" s="218"/>
      <c r="P121" s="218"/>
      <c r="Q121" s="218"/>
    </row>
    <row r="122" spans="1:17" ht="18" customHeight="1">
      <c r="A122" s="231"/>
      <c r="B122" s="232" t="s">
        <v>191</v>
      </c>
      <c r="C122" s="247">
        <v>11061</v>
      </c>
      <c r="D122" s="251" t="s">
        <v>252</v>
      </c>
      <c r="E122" s="252" t="s">
        <v>252</v>
      </c>
      <c r="F122" s="252" t="s">
        <v>252</v>
      </c>
      <c r="G122" s="249">
        <v>9</v>
      </c>
      <c r="H122" s="248">
        <f t="shared" si="28"/>
        <v>81.36696501220504</v>
      </c>
      <c r="I122" s="248">
        <f t="shared" si="29"/>
        <v>12.29</v>
      </c>
      <c r="J122" s="249">
        <v>3</v>
      </c>
      <c r="K122" s="248">
        <f t="shared" si="26"/>
        <v>27.122321670735015</v>
      </c>
      <c r="L122" s="250">
        <f t="shared" si="27"/>
        <v>36.87</v>
      </c>
      <c r="M122" s="225"/>
      <c r="N122" s="218"/>
      <c r="O122" s="218"/>
      <c r="P122" s="218"/>
      <c r="Q122" s="218"/>
    </row>
    <row r="123" spans="1:17" ht="18" customHeight="1">
      <c r="A123" s="231"/>
      <c r="B123" s="232" t="s">
        <v>192</v>
      </c>
      <c r="C123" s="247">
        <v>8587</v>
      </c>
      <c r="D123" s="251">
        <v>1</v>
      </c>
      <c r="E123" s="252" t="s">
        <v>252</v>
      </c>
      <c r="F123" s="252" t="s">
        <v>252</v>
      </c>
      <c r="G123" s="249">
        <v>4</v>
      </c>
      <c r="H123" s="248">
        <f t="shared" si="28"/>
        <v>46.582042622569</v>
      </c>
      <c r="I123" s="248">
        <f t="shared" si="29"/>
        <v>21.4675</v>
      </c>
      <c r="J123" s="249">
        <v>4</v>
      </c>
      <c r="K123" s="248">
        <f t="shared" si="26"/>
        <v>46.582042622569</v>
      </c>
      <c r="L123" s="250">
        <f t="shared" si="27"/>
        <v>21.4675</v>
      </c>
      <c r="M123" s="225"/>
      <c r="N123" s="218"/>
      <c r="O123" s="218"/>
      <c r="P123" s="218"/>
      <c r="Q123" s="218"/>
    </row>
    <row r="124" spans="1:17" ht="18" customHeight="1">
      <c r="A124" s="241" t="s">
        <v>193</v>
      </c>
      <c r="B124" s="242"/>
      <c r="C124" s="243">
        <f>SUM(C125:C128)</f>
        <v>55517</v>
      </c>
      <c r="D124" s="245">
        <f>SUM(D125:D128)</f>
        <v>5</v>
      </c>
      <c r="E124" s="244">
        <f>D124/C124*100000</f>
        <v>9.006250337734388</v>
      </c>
      <c r="F124" s="244">
        <f>C124/D124/100</f>
        <v>111.03399999999999</v>
      </c>
      <c r="G124" s="245">
        <f>SUM(G125:G128)</f>
        <v>35</v>
      </c>
      <c r="H124" s="244">
        <f t="shared" si="28"/>
        <v>63.04375236414071</v>
      </c>
      <c r="I124" s="244">
        <f t="shared" si="29"/>
        <v>15.862</v>
      </c>
      <c r="J124" s="245">
        <f>SUM(J125:J128)</f>
        <v>27</v>
      </c>
      <c r="K124" s="244">
        <f t="shared" si="26"/>
        <v>48.63375182376569</v>
      </c>
      <c r="L124" s="246">
        <f t="shared" si="27"/>
        <v>20.561851851851852</v>
      </c>
      <c r="M124" s="225"/>
      <c r="N124" s="218"/>
      <c r="O124" s="218"/>
      <c r="P124" s="218"/>
      <c r="Q124" s="218"/>
    </row>
    <row r="125" spans="1:17" ht="18" customHeight="1">
      <c r="A125" s="231"/>
      <c r="B125" s="232" t="s">
        <v>194</v>
      </c>
      <c r="C125" s="247">
        <v>6151</v>
      </c>
      <c r="D125" s="231">
        <v>1</v>
      </c>
      <c r="E125" s="248">
        <f>D125/C125*100000</f>
        <v>16.257519102584943</v>
      </c>
      <c r="F125" s="248">
        <f>C125/D125/100</f>
        <v>61.51</v>
      </c>
      <c r="G125" s="249">
        <v>5</v>
      </c>
      <c r="H125" s="248">
        <f t="shared" si="28"/>
        <v>81.28759551292472</v>
      </c>
      <c r="I125" s="248">
        <f t="shared" si="29"/>
        <v>12.302</v>
      </c>
      <c r="J125" s="249">
        <v>3</v>
      </c>
      <c r="K125" s="248">
        <f t="shared" si="26"/>
        <v>48.77255730775484</v>
      </c>
      <c r="L125" s="250">
        <f t="shared" si="27"/>
        <v>20.503333333333334</v>
      </c>
      <c r="M125" s="225"/>
      <c r="N125" s="218"/>
      <c r="O125" s="218"/>
      <c r="P125" s="218"/>
      <c r="Q125" s="218"/>
    </row>
    <row r="126" spans="1:17" ht="18" customHeight="1">
      <c r="A126" s="231"/>
      <c r="B126" s="232" t="s">
        <v>195</v>
      </c>
      <c r="C126" s="247">
        <v>12698</v>
      </c>
      <c r="D126" s="251" t="s">
        <v>252</v>
      </c>
      <c r="E126" s="252" t="s">
        <v>252</v>
      </c>
      <c r="F126" s="252" t="s">
        <v>252</v>
      </c>
      <c r="G126" s="249">
        <v>8</v>
      </c>
      <c r="H126" s="248">
        <f t="shared" si="28"/>
        <v>63.002047566545905</v>
      </c>
      <c r="I126" s="248">
        <f t="shared" si="29"/>
        <v>15.8725</v>
      </c>
      <c r="J126" s="249">
        <v>6</v>
      </c>
      <c r="K126" s="248">
        <f t="shared" si="26"/>
        <v>47.251535674909434</v>
      </c>
      <c r="L126" s="250">
        <f t="shared" si="27"/>
        <v>21.163333333333334</v>
      </c>
      <c r="M126" s="225"/>
      <c r="N126" s="218"/>
      <c r="O126" s="218"/>
      <c r="P126" s="218"/>
      <c r="Q126" s="218"/>
    </row>
    <row r="127" spans="1:17" ht="18" customHeight="1">
      <c r="A127" s="231"/>
      <c r="B127" s="232" t="s">
        <v>196</v>
      </c>
      <c r="C127" s="247">
        <v>16648</v>
      </c>
      <c r="D127" s="231">
        <v>3</v>
      </c>
      <c r="E127" s="248">
        <f>D127/C127*100000</f>
        <v>18.020182604517057</v>
      </c>
      <c r="F127" s="248">
        <f>C127/D127/100</f>
        <v>55.49333333333333</v>
      </c>
      <c r="G127" s="249">
        <v>9</v>
      </c>
      <c r="H127" s="248">
        <f t="shared" si="28"/>
        <v>54.060547813551175</v>
      </c>
      <c r="I127" s="248">
        <f t="shared" si="29"/>
        <v>18.497777777777777</v>
      </c>
      <c r="J127" s="249">
        <v>10</v>
      </c>
      <c r="K127" s="248">
        <f t="shared" si="26"/>
        <v>60.067275348390204</v>
      </c>
      <c r="L127" s="250">
        <f t="shared" si="27"/>
        <v>16.648</v>
      </c>
      <c r="M127" s="225"/>
      <c r="N127" s="218"/>
      <c r="O127" s="218"/>
      <c r="P127" s="218"/>
      <c r="Q127" s="218"/>
    </row>
    <row r="128" spans="1:17" ht="18" customHeight="1">
      <c r="A128" s="231"/>
      <c r="B128" s="278" t="s">
        <v>197</v>
      </c>
      <c r="C128" s="247">
        <v>20020</v>
      </c>
      <c r="D128" s="231">
        <v>1</v>
      </c>
      <c r="E128" s="248">
        <f>D128/C128*100000</f>
        <v>4.995004995004995</v>
      </c>
      <c r="F128" s="248">
        <f>C128/D128/100</f>
        <v>200.2</v>
      </c>
      <c r="G128" s="249">
        <v>13</v>
      </c>
      <c r="H128" s="248">
        <f t="shared" si="28"/>
        <v>64.93506493506493</v>
      </c>
      <c r="I128" s="248">
        <f t="shared" si="29"/>
        <v>15.4</v>
      </c>
      <c r="J128" s="249">
        <v>8</v>
      </c>
      <c r="K128" s="248">
        <f t="shared" si="26"/>
        <v>39.96003996003996</v>
      </c>
      <c r="L128" s="279">
        <f t="shared" si="27"/>
        <v>25.025</v>
      </c>
      <c r="M128" s="225"/>
      <c r="N128" s="218"/>
      <c r="O128" s="218"/>
      <c r="P128" s="218"/>
      <c r="Q128" s="218"/>
    </row>
    <row r="129" spans="1:17" ht="18" customHeight="1">
      <c r="A129" s="223"/>
      <c r="B129" s="235"/>
      <c r="C129" s="223"/>
      <c r="D129" s="223"/>
      <c r="E129" s="223"/>
      <c r="F129" s="223"/>
      <c r="G129" s="223"/>
      <c r="H129" s="238" t="s">
        <v>81</v>
      </c>
      <c r="I129" s="238" t="s">
        <v>81</v>
      </c>
      <c r="J129" s="223"/>
      <c r="K129" s="223"/>
      <c r="L129" s="223"/>
      <c r="M129" s="218"/>
      <c r="N129" s="218"/>
      <c r="O129" s="218"/>
      <c r="P129" s="218"/>
      <c r="Q129" s="218"/>
    </row>
    <row r="130" spans="1:12" ht="14.25">
      <c r="A130" s="217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</row>
    <row r="131" spans="1:12" ht="14.25">
      <c r="A131" s="217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</row>
    <row r="132" spans="1:12" ht="14.25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</row>
    <row r="133" spans="1:12" ht="14.25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</row>
    <row r="134" spans="1:12" ht="14.25">
      <c r="A134" s="217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</row>
    <row r="135" spans="1:12" ht="14.25">
      <c r="A135" s="217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</row>
    <row r="136" spans="1:12" ht="14.25">
      <c r="A136" s="217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</row>
    <row r="137" spans="1:12" ht="14.25">
      <c r="A137" s="217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</row>
    <row r="138" spans="1:12" ht="14.25">
      <c r="A138" s="217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</row>
    <row r="139" spans="1:12" ht="14.25">
      <c r="A139" s="217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</row>
    <row r="140" spans="1:12" ht="14.25">
      <c r="A140" s="217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</row>
    <row r="141" spans="1:12" ht="14.25">
      <c r="A141" s="217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</row>
    <row r="142" spans="1:12" ht="14.25">
      <c r="A142" s="217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</row>
    <row r="143" spans="1:12" ht="14.25">
      <c r="A143" s="217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</row>
    <row r="144" spans="1:12" ht="14.25">
      <c r="A144" s="217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</row>
    <row r="145" spans="1:12" ht="14.25">
      <c r="A145" s="217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</row>
    <row r="146" spans="1:12" ht="14.25">
      <c r="A146" s="217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</row>
    <row r="147" spans="1:12" ht="14.25">
      <c r="A147" s="217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</row>
    <row r="148" spans="1:12" ht="14.25">
      <c r="A148" s="217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</row>
    <row r="149" spans="1:12" ht="14.25">
      <c r="A149" s="217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</row>
    <row r="150" spans="1:12" ht="14.25">
      <c r="A150" s="217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</row>
    <row r="151" spans="1:12" ht="14.25">
      <c r="A151" s="217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</row>
    <row r="152" spans="1:12" ht="14.25">
      <c r="A152" s="217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</row>
    <row r="153" spans="1:12" ht="14.25">
      <c r="A153" s="217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</row>
    <row r="154" spans="1:12" ht="14.25">
      <c r="A154" s="217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</row>
    <row r="155" spans="1:12" ht="14.25">
      <c r="A155" s="217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</row>
  </sheetData>
  <printOptions horizontalCentered="1" verticalCentered="1"/>
  <pageMargins left="0.62" right="0.38" top="0.66" bottom="0.57" header="0" footer="0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2008-07-18T05:21:23Z</cp:lastPrinted>
  <dcterms:created xsi:type="dcterms:W3CDTF">1997-01-08T22:48:59Z</dcterms:created>
  <dcterms:modified xsi:type="dcterms:W3CDTF">2010-01-12T04:13:23Z</dcterms:modified>
  <cp:category/>
  <cp:version/>
  <cp:contentType/>
  <cp:contentStatus/>
</cp:coreProperties>
</file>