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目次" sheetId="1" r:id="rId1"/>
    <sheet name="概要" sheetId="2" r:id="rId2"/>
    <sheet name="表１，２，３" sheetId="3" r:id="rId3"/>
    <sheet name="表４，５" sheetId="4" r:id="rId4"/>
    <sheet name="統計表１" sheetId="5" r:id="rId5"/>
    <sheet name="統計表２" sheetId="6" r:id="rId6"/>
    <sheet name="統計表３" sheetId="7" r:id="rId7"/>
    <sheet name="統計表４" sheetId="8" r:id="rId8"/>
  </sheets>
  <definedNames>
    <definedName name="_xlnm.Print_Area" localSheetId="4">'統計表１'!$A$1:$L$173</definedName>
    <definedName name="_xlnm.Print_Area" localSheetId="5">'統計表２'!$A$1:$P$135</definedName>
    <definedName name="_xlnm.Print_Area" localSheetId="6">'統計表３'!$A$1:$Q$183</definedName>
    <definedName name="_xlnm.Print_Area" localSheetId="7">'統計表４'!$A$1:$P$134</definedName>
    <definedName name="_xlnm.Print_Area" localSheetId="2">'表１，２，３'!$A:$IV</definedName>
    <definedName name="_xlnm.Print_Area">'統計表１'!$A$68:$K$134</definedName>
    <definedName name="_xlnm.Print_Titles">$A$1:$A$1</definedName>
  </definedNames>
  <calcPr fullCalcOnLoad="1"/>
</workbook>
</file>

<file path=xl/sharedStrings.xml><?xml version="1.0" encoding="utf-8"?>
<sst xmlns="http://schemas.openxmlformats.org/spreadsheetml/2006/main" count="1047" uniqueCount="346">
  <si>
    <t>概要</t>
  </si>
  <si>
    <t>表１</t>
  </si>
  <si>
    <t>施設の種類別にみた施設数</t>
  </si>
  <si>
    <t>表２</t>
  </si>
  <si>
    <t>病床の種類別にみた病床数</t>
  </si>
  <si>
    <t>表３</t>
  </si>
  <si>
    <t>施設の種類別にみた１施設あたり病床数</t>
  </si>
  <si>
    <t>表４</t>
  </si>
  <si>
    <t>医療施設数（２次医療圏別）</t>
  </si>
  <si>
    <t>表５</t>
  </si>
  <si>
    <t>病院病床数（２次医療圏別）</t>
  </si>
  <si>
    <t>統計表１</t>
  </si>
  <si>
    <t>医療施設数（保健所、市町別）</t>
  </si>
  <si>
    <t>統計表２</t>
  </si>
  <si>
    <t>病院病床数（保健所、市町別）</t>
  </si>
  <si>
    <t>統計表３</t>
  </si>
  <si>
    <t>統計表４</t>
  </si>
  <si>
    <t>表１　施設の種類別にみた施設数</t>
  </si>
  <si>
    <t>各年１０月１日現在</t>
  </si>
  <si>
    <t>区　　　　分</t>
  </si>
  <si>
    <t>施　　　設　　　数</t>
  </si>
  <si>
    <t>対平成１２年</t>
  </si>
  <si>
    <t>構成割合</t>
  </si>
  <si>
    <t>平成１０年</t>
  </si>
  <si>
    <t>平成１１年</t>
  </si>
  <si>
    <t>平成１２年</t>
  </si>
  <si>
    <t>平成１３年</t>
  </si>
  <si>
    <t>増減数</t>
  </si>
  <si>
    <t>総数</t>
  </si>
  <si>
    <t>病院</t>
  </si>
  <si>
    <t>　　精神病院</t>
  </si>
  <si>
    <t>　　伝染病院</t>
  </si>
  <si>
    <t>-</t>
  </si>
  <si>
    <t>　　結核療養所</t>
  </si>
  <si>
    <t>　　一般病院</t>
  </si>
  <si>
    <t>（再掲）地域医療支援病院</t>
  </si>
  <si>
    <t>-</t>
  </si>
  <si>
    <t>（再掲）療養病床を有する病院</t>
  </si>
  <si>
    <t>一般診療所</t>
  </si>
  <si>
    <t>　　有床</t>
  </si>
  <si>
    <t xml:space="preserve">△21 </t>
  </si>
  <si>
    <t>（再掲）療養病床を有する</t>
  </si>
  <si>
    <t>　　無床</t>
  </si>
  <si>
    <t>歯科診療所</t>
  </si>
  <si>
    <t>表２　病床の種類別にみた病床数</t>
  </si>
  <si>
    <t>施　　　設　　　数</t>
  </si>
  <si>
    <t>　　精神病床</t>
  </si>
  <si>
    <t xml:space="preserve">△61 </t>
  </si>
  <si>
    <t>　　　　精神病院</t>
  </si>
  <si>
    <t>　　　　一般病院</t>
  </si>
  <si>
    <t xml:space="preserve">△247 </t>
  </si>
  <si>
    <t>　　感染症病床</t>
  </si>
  <si>
    <t>　　結核病床</t>
  </si>
  <si>
    <t xml:space="preserve">△129 </t>
  </si>
  <si>
    <t>　　　　結核療養所</t>
  </si>
  <si>
    <t>　　その他の病床等※１</t>
  </si>
  <si>
    <t>　　一般病床等※２</t>
  </si>
  <si>
    <t xml:space="preserve">△816 </t>
  </si>
  <si>
    <t>　　療養病床等※３</t>
  </si>
  <si>
    <t xml:space="preserve">△189 </t>
  </si>
  <si>
    <t>（再掲）療養病床</t>
  </si>
  <si>
    <t>・</t>
  </si>
  <si>
    <t>※１：その他の病床等とは、療養病床、一般病床及び経過的旧その他の病床（経過的旧療養型病床群を含む）である。</t>
  </si>
  <si>
    <t>※２：一般病床等とは、一般病床及び経過的旧療養型病床群を除く経過的旧その他の病床である。</t>
  </si>
  <si>
    <t>※３：療養病床等とは、療養病床及び経過的旧療養型病床群である。</t>
  </si>
  <si>
    <t>表３　施設の種類別にみた１施設当たり病床数</t>
  </si>
  <si>
    <t>各年１０月１日現在</t>
  </si>
  <si>
    <t>一般診療所（有床診療所）</t>
  </si>
  <si>
    <t>表４　医療施設数（２次医療圏別）</t>
  </si>
  <si>
    <t>区　　分</t>
  </si>
  <si>
    <t>一般</t>
  </si>
  <si>
    <t>歯科</t>
  </si>
  <si>
    <t>診療所</t>
  </si>
  <si>
    <t>総　数</t>
  </si>
  <si>
    <t>神　戸</t>
  </si>
  <si>
    <t>阪神南</t>
  </si>
  <si>
    <t>阪神北</t>
  </si>
  <si>
    <t>東播磨</t>
  </si>
  <si>
    <t>北播磨</t>
  </si>
  <si>
    <t>中播磨</t>
  </si>
  <si>
    <t>西播磨</t>
  </si>
  <si>
    <t>但　馬</t>
  </si>
  <si>
    <t>丹　波</t>
  </si>
  <si>
    <t>淡　路</t>
  </si>
  <si>
    <t>表５　病院病床数（２次医療圏別）</t>
  </si>
  <si>
    <t>　　　　各年１０月１日現在</t>
  </si>
  <si>
    <t>精神</t>
  </si>
  <si>
    <t>感染症</t>
  </si>
  <si>
    <t>結核</t>
  </si>
  <si>
    <t>一般等※１</t>
  </si>
  <si>
    <t>療養等※２</t>
  </si>
  <si>
    <t>北播磨</t>
  </si>
  <si>
    <t>※１：一般病床等とは、一般病床及び経過的旧療養型病床群を除く経過的旧その他の病床である。</t>
  </si>
  <si>
    <t>※２：療養病床等とは、療養病床及び経過的旧療養型病床群である。</t>
  </si>
  <si>
    <t>総数</t>
  </si>
  <si>
    <t>精神</t>
  </si>
  <si>
    <t>結核</t>
  </si>
  <si>
    <t>一般</t>
  </si>
  <si>
    <t>神戸市</t>
  </si>
  <si>
    <t>尼崎市</t>
  </si>
  <si>
    <t>西宮市</t>
  </si>
  <si>
    <t>芦屋市</t>
  </si>
  <si>
    <t>伊丹市</t>
  </si>
  <si>
    <t>宝塚市</t>
  </si>
  <si>
    <t>川西市</t>
  </si>
  <si>
    <t>猪名川町</t>
  </si>
  <si>
    <t>三田市</t>
  </si>
  <si>
    <t>明石市</t>
  </si>
  <si>
    <t>加古川市</t>
  </si>
  <si>
    <t>稲美町</t>
  </si>
  <si>
    <t>播磨町</t>
  </si>
  <si>
    <t>高砂市</t>
  </si>
  <si>
    <t>西脇市</t>
  </si>
  <si>
    <t>中町</t>
  </si>
  <si>
    <t>加美町</t>
  </si>
  <si>
    <t>八千代町</t>
  </si>
  <si>
    <t>黒田庄町</t>
  </si>
  <si>
    <t>三木市</t>
  </si>
  <si>
    <t>吉川町</t>
  </si>
  <si>
    <t>加西市</t>
  </si>
  <si>
    <t>小野市</t>
  </si>
  <si>
    <t>社町</t>
  </si>
  <si>
    <t>滝野町</t>
  </si>
  <si>
    <t>東条町</t>
  </si>
  <si>
    <t>姫路市</t>
  </si>
  <si>
    <t>家島町　　</t>
  </si>
  <si>
    <t>夢前町</t>
  </si>
  <si>
    <t>神崎町</t>
  </si>
  <si>
    <t>市川町</t>
  </si>
  <si>
    <t>福崎町</t>
  </si>
  <si>
    <t>香寺町</t>
  </si>
  <si>
    <t>大河内町</t>
  </si>
  <si>
    <t>龍野市</t>
  </si>
  <si>
    <t>新宮町</t>
  </si>
  <si>
    <t>揖保川町</t>
  </si>
  <si>
    <t>御津町</t>
  </si>
  <si>
    <t>太子町</t>
  </si>
  <si>
    <t>相生市</t>
  </si>
  <si>
    <t>赤穂市</t>
  </si>
  <si>
    <t>上郡町</t>
  </si>
  <si>
    <t>佐用町</t>
  </si>
  <si>
    <t>上月町</t>
  </si>
  <si>
    <t>南光町</t>
  </si>
  <si>
    <t>三日月町</t>
  </si>
  <si>
    <t>山崎町</t>
  </si>
  <si>
    <t>安富町</t>
  </si>
  <si>
    <t>一宮町</t>
  </si>
  <si>
    <t>波賀町</t>
  </si>
  <si>
    <t>千種町</t>
  </si>
  <si>
    <t>豊岡市</t>
  </si>
  <si>
    <t>城崎町</t>
  </si>
  <si>
    <t>竹野町</t>
  </si>
  <si>
    <t>香住町</t>
  </si>
  <si>
    <t>日高町</t>
  </si>
  <si>
    <t>出石町</t>
  </si>
  <si>
    <t>但東町</t>
  </si>
  <si>
    <t>村岡町</t>
  </si>
  <si>
    <t>浜坂町</t>
  </si>
  <si>
    <t>美方町</t>
  </si>
  <si>
    <t>温泉町</t>
  </si>
  <si>
    <t>八鹿町</t>
  </si>
  <si>
    <t>養父町</t>
  </si>
  <si>
    <t>大屋町</t>
  </si>
  <si>
    <t>関宮町</t>
  </si>
  <si>
    <t>生野町</t>
  </si>
  <si>
    <t>和田山町</t>
  </si>
  <si>
    <t>山東町</t>
  </si>
  <si>
    <t>朝来町</t>
  </si>
  <si>
    <t>柏原町</t>
  </si>
  <si>
    <t>氷上町</t>
  </si>
  <si>
    <t>青垣町</t>
  </si>
  <si>
    <t>春日町</t>
  </si>
  <si>
    <t>山南町</t>
  </si>
  <si>
    <t>市島町</t>
  </si>
  <si>
    <t>津名町</t>
  </si>
  <si>
    <t>淡路町</t>
  </si>
  <si>
    <t>北淡町</t>
  </si>
  <si>
    <t>五色町</t>
  </si>
  <si>
    <t>東浦町</t>
  </si>
  <si>
    <t>緑町</t>
  </si>
  <si>
    <t>西淡町</t>
  </si>
  <si>
    <t>三原町</t>
  </si>
  <si>
    <t>南淡町</t>
  </si>
  <si>
    <t>　</t>
  </si>
  <si>
    <t>医療施設数　（保健所，市町別）</t>
  </si>
  <si>
    <t>病　　　　　　院</t>
  </si>
  <si>
    <t>療養型</t>
  </si>
  <si>
    <t>一　般　診　療　所　</t>
  </si>
  <si>
    <t>保健所</t>
  </si>
  <si>
    <t>市　町</t>
  </si>
  <si>
    <t>有する</t>
  </si>
  <si>
    <t>（再　掲）</t>
  </si>
  <si>
    <t>有床</t>
  </si>
  <si>
    <t>無床</t>
  </si>
  <si>
    <t>総　　数</t>
  </si>
  <si>
    <t xml:space="preserve">    東灘区</t>
  </si>
  <si>
    <t xml:space="preserve">    灘区</t>
  </si>
  <si>
    <t xml:space="preserve">    兵庫区</t>
  </si>
  <si>
    <t xml:space="preserve">    長田区</t>
  </si>
  <si>
    <t xml:space="preserve">    須磨区</t>
  </si>
  <si>
    <t xml:space="preserve">    垂水区</t>
  </si>
  <si>
    <t xml:space="preserve">    北区</t>
  </si>
  <si>
    <t xml:space="preserve">    中央区</t>
  </si>
  <si>
    <t xml:space="preserve">    西区</t>
  </si>
  <si>
    <t>　尼崎市</t>
  </si>
  <si>
    <t>　西宮市</t>
  </si>
  <si>
    <t>　芦屋</t>
  </si>
  <si>
    <t>　伊丹</t>
  </si>
  <si>
    <t>　宝塚</t>
  </si>
  <si>
    <t>　川西</t>
  </si>
  <si>
    <t>　三田</t>
  </si>
  <si>
    <t>　明石</t>
  </si>
  <si>
    <t>　加古川</t>
  </si>
  <si>
    <t>　高砂</t>
  </si>
  <si>
    <t>　西脇</t>
  </si>
  <si>
    <t>　三木</t>
  </si>
  <si>
    <t>　加西</t>
  </si>
  <si>
    <t>　社</t>
  </si>
  <si>
    <t>中播磨</t>
  </si>
  <si>
    <t xml:space="preserve">  姫路市</t>
  </si>
  <si>
    <t>　福崎</t>
  </si>
  <si>
    <t>西播磨</t>
  </si>
  <si>
    <t>　龍野</t>
  </si>
  <si>
    <t>平成１３年１０月１日現在</t>
  </si>
  <si>
    <t>　赤穂</t>
  </si>
  <si>
    <t>　佐用</t>
  </si>
  <si>
    <t>　山崎</t>
  </si>
  <si>
    <t>但馬</t>
  </si>
  <si>
    <t>　豊岡</t>
  </si>
  <si>
    <t>　浜坂</t>
  </si>
  <si>
    <t>　和田山</t>
  </si>
  <si>
    <t>丹波</t>
  </si>
  <si>
    <t>　柏原</t>
  </si>
  <si>
    <t>　篠山</t>
  </si>
  <si>
    <t>篠山市</t>
  </si>
  <si>
    <t>淡路</t>
  </si>
  <si>
    <t>　洲本</t>
  </si>
  <si>
    <t>洲本市</t>
  </si>
  <si>
    <t>　津名</t>
  </si>
  <si>
    <t>　三原</t>
  </si>
  <si>
    <t xml:space="preserve"> </t>
  </si>
  <si>
    <t>病    床    別</t>
  </si>
  <si>
    <t>一  般  病  院</t>
  </si>
  <si>
    <t>病院</t>
  </si>
  <si>
    <t>病院病床数（保健所，市町別）</t>
  </si>
  <si>
    <t>精神病院</t>
  </si>
  <si>
    <t>一般病床等</t>
  </si>
  <si>
    <t>療養病床等</t>
  </si>
  <si>
    <t xml:space="preserve">    東灘区</t>
  </si>
  <si>
    <t xml:space="preserve">    灘区</t>
  </si>
  <si>
    <t xml:space="preserve">    兵庫区</t>
  </si>
  <si>
    <t xml:space="preserve">    長田区</t>
  </si>
  <si>
    <t xml:space="preserve">    須磨区</t>
  </si>
  <si>
    <t xml:space="preserve">    垂水区</t>
  </si>
  <si>
    <t xml:space="preserve">    北区</t>
  </si>
  <si>
    <t xml:space="preserve">    中央区</t>
  </si>
  <si>
    <t xml:space="preserve">    西区</t>
  </si>
  <si>
    <t>　芦屋</t>
  </si>
  <si>
    <t>平成１３年１０月１日現在</t>
  </si>
  <si>
    <t>一般病床等</t>
  </si>
  <si>
    <t>　赤穂</t>
  </si>
  <si>
    <t>　佐用</t>
  </si>
  <si>
    <t>　山崎</t>
  </si>
  <si>
    <t>　津名</t>
  </si>
  <si>
    <t>　三原</t>
  </si>
  <si>
    <t>注：１　一般病床等とは、一般病床及び経過的旧療養型病床群を除く経過的旧その他の病床である。</t>
  </si>
  <si>
    <t>　　 2　療養病床等とは、療養病床及び経過旧療養型病床群である。</t>
  </si>
  <si>
    <t>病     院</t>
  </si>
  <si>
    <t>一般診療所</t>
  </si>
  <si>
    <t>歯科診療所</t>
  </si>
  <si>
    <t>人口</t>
  </si>
  <si>
    <t>　　　</t>
  </si>
  <si>
    <t>１施設当</t>
  </si>
  <si>
    <t>施設数</t>
  </si>
  <si>
    <t>人口10万対</t>
  </si>
  <si>
    <t>単位百人</t>
  </si>
  <si>
    <t>－</t>
  </si>
  <si>
    <t xml:space="preserve"> 医療施設数，人口１０万対施設数，１施設当たり人口（保健所，市町別）</t>
  </si>
  <si>
    <t>市　　町</t>
  </si>
  <si>
    <t>(H1３.10.1)</t>
  </si>
  <si>
    <t>神戸市</t>
  </si>
  <si>
    <t xml:space="preserve"> 注：  人口の総数は総務省統計局「平成１３年１０月１日現在推計人口」、市町別については兵庫県統計課「平成１３年１０月１日</t>
  </si>
  <si>
    <t xml:space="preserve">   　　  現在推計人口」をそれぞれ用いた。</t>
  </si>
  <si>
    <r>
      <t>(H1</t>
    </r>
    <r>
      <rPr>
        <sz val="12"/>
        <rFont val="ＭＳ Ｐゴシック"/>
        <family val="3"/>
      </rPr>
      <t>3</t>
    </r>
    <r>
      <rPr>
        <sz val="12"/>
        <rFont val="ＭＳ Ｐゴシック"/>
        <family val="3"/>
      </rPr>
      <t>.10.1)</t>
    </r>
  </si>
  <si>
    <t>統計表４　病床数及び人口１０万対病床数（保健所、市町別）</t>
  </si>
  <si>
    <t>市　町</t>
  </si>
  <si>
    <t>保健所</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</si>
  <si>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</si>
  <si>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</si>
  <si>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</si>
  <si>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</si>
  <si>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</si>
  <si>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</si>
  <si>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</si>
  <si>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</si>
  <si>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</si>
  <si>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芦　屋</t>
  </si>
  <si>
    <t>伊　丹</t>
  </si>
  <si>
    <t>宝　塚</t>
  </si>
  <si>
    <t>川　西</t>
  </si>
  <si>
    <t>三　田</t>
  </si>
  <si>
    <t>明　石</t>
  </si>
  <si>
    <t>加古川</t>
  </si>
  <si>
    <t>高　砂</t>
  </si>
  <si>
    <t>西　脇</t>
  </si>
  <si>
    <t>中　町</t>
  </si>
  <si>
    <t>三　木</t>
  </si>
  <si>
    <t>加　西</t>
  </si>
  <si>
    <t>社</t>
  </si>
  <si>
    <t>社　町</t>
  </si>
  <si>
    <t>福　崎</t>
  </si>
  <si>
    <t>家島町</t>
  </si>
  <si>
    <t>龍　野</t>
  </si>
  <si>
    <t>赤　穂</t>
  </si>
  <si>
    <t>佐　用</t>
  </si>
  <si>
    <t>山　崎</t>
  </si>
  <si>
    <t>豊　岡</t>
  </si>
  <si>
    <t>浜　坂</t>
  </si>
  <si>
    <t>和田山</t>
  </si>
  <si>
    <t>柏　原</t>
  </si>
  <si>
    <t>篠　山</t>
  </si>
  <si>
    <t>篠山市</t>
  </si>
  <si>
    <t>洲　本</t>
  </si>
  <si>
    <t>洲本市</t>
  </si>
  <si>
    <t>津　名</t>
  </si>
  <si>
    <t>三　原</t>
  </si>
  <si>
    <t>緑　町</t>
  </si>
  <si>
    <t>病           床           数</t>
  </si>
  <si>
    <t>人 口 １０ 万 対 病 床 数</t>
  </si>
  <si>
    <t>病  院</t>
  </si>
  <si>
    <t>一  般　診療所</t>
  </si>
  <si>
    <t>精  神</t>
  </si>
  <si>
    <t>結 核</t>
  </si>
  <si>
    <t>一　般</t>
  </si>
  <si>
    <t>療　養</t>
  </si>
  <si>
    <t>精  神</t>
  </si>
  <si>
    <t>一  般</t>
  </si>
  <si>
    <t>人口</t>
  </si>
  <si>
    <t>病  床</t>
  </si>
  <si>
    <t>病 床</t>
  </si>
  <si>
    <t>病床等</t>
  </si>
  <si>
    <t>病床等</t>
  </si>
  <si>
    <t>加西市</t>
  </si>
  <si>
    <t>平成１３年医療施設調査</t>
  </si>
  <si>
    <t>医療施設数、人口10万対施設数、１施設当たり人口（保健所、市町別）</t>
  </si>
  <si>
    <t>病床数及び人口10万対病床数（保健所、市町別）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</si>
</sst>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 #,##0.0_ ;_ * \-#,##0.0_ ;_ * &quot;-&quot;?_ ;_ @_ "/>
    <numFmt numFmtId="178" formatCode="#,##0_ "/>
    <numFmt numFmtId="179" formatCode="0_ "/>
    <numFmt numFmtId="180" formatCode="0.0%"/>
    <numFmt numFmtId="181" formatCode="#,##0.0_ "/>
    <numFmt numFmtId="182" formatCode="0.0"/>
    <numFmt numFmtId="183" formatCode="#,##0.0_);[Red]\(#,##0.0\)"/>
    <numFmt numFmtId="184" formatCode="0;&quot;△ &quot;0"/>
    <numFmt numFmtId="185" formatCode="0.0000000_ "/>
    <numFmt numFmtId="186" formatCode="[&lt;=999]000;000\-00"/>
    <numFmt numFmtId="187" formatCode="#,##0.0"/>
    <numFmt numFmtId="188" formatCode="_ * #,##0_ ;_ * \-#,##0_ ;_ * &quot;-&quot;_ ;_@_ "/>
    <numFmt numFmtId="189" formatCode="_ * #,##0_ ;_ * \-#,##0_ ;_*\ &quot;-&quot;_ ;_@_ "/>
    <numFmt numFmtId="190" formatCode="_ * #,##0_ ;_*\ \-#,##0_ ;_*\ &quot;-&quot;_ ;_@_ "/>
    <numFmt numFmtId="191" formatCode="_ * #,##0_ ;_*\ \-#,##0_ ;_*\ &quot;- &quot;_ ;_@_ "/>
    <numFmt numFmtId="192" formatCode="_ * #,##0.0_ ;_ * \-#,##0.0_ ;_ * &quot;-&quot;_ ;_ @_ "/>
  </numFmts>
  <fonts count="25">
    <font>
      <sz val="11"/>
      <name val="ＭＳ Ｐゴシック"/>
      <family val="3"/>
    </font>
    <font>
      <sz val="6"/>
      <name val="ＭＳ Ｐゴシック"/>
      <family val="3"/>
    </font>
    <font>
      <b/>
      <sz val="14"/>
      <name val="ＭＳ Ｐゴシック"/>
      <family val="3"/>
    </font>
    <font>
      <sz val="12"/>
      <name val="ＭＳ Ｐゴシック"/>
      <family val="3"/>
    </font>
    <font>
      <sz val="12"/>
      <color indexed="10"/>
      <name val="ＭＳ Ｐゴシック"/>
      <family val="3"/>
    </font>
    <font>
      <sz val="10"/>
      <name val="ＭＳ Ｐゴシック"/>
      <family val="3"/>
    </font>
    <font>
      <b/>
      <sz val="20"/>
      <name val="ＭＳ Ｐゴシック"/>
      <family val="3"/>
    </font>
    <font>
      <sz val="18"/>
      <name val="ＭＳ Ｐゴシック"/>
      <family val="3"/>
    </font>
    <font>
      <sz val="9"/>
      <name val="ＭＳ Ｐゴシック"/>
      <family val="3"/>
    </font>
    <font>
      <b/>
      <sz val="16"/>
      <name val="ＭＳ Ｐゴシック"/>
      <family val="3"/>
    </font>
    <font>
      <sz val="16"/>
      <name val="ＭＳ Ｐゴシック"/>
      <family val="3"/>
    </font>
    <font>
      <sz val="14"/>
      <name val="ＭＳ Ｐゴシック"/>
      <family val="3"/>
    </font>
    <font>
      <b/>
      <sz val="12"/>
      <name val="ＭＳ Ｐゴシック"/>
      <family val="3"/>
    </font>
    <font>
      <b/>
      <sz val="16"/>
      <name val="ＭＳ ゴシック"/>
      <family val="3"/>
    </font>
    <font>
      <sz val="16"/>
      <name val="ＭＳ ゴシック"/>
      <family val="3"/>
    </font>
    <font>
      <sz val="12"/>
      <name val="ＭＳ 明朝"/>
      <family val="1"/>
    </font>
    <font>
      <sz val="12"/>
      <name val="ＭＳ ゴシック"/>
      <family val="3"/>
    </font>
    <font>
      <sz val="9"/>
      <name val="ＭＳ ゴシック"/>
      <family val="3"/>
    </font>
    <font>
      <b/>
      <sz val="11"/>
      <name val="ＭＳ ゴシック"/>
      <family val="3"/>
    </font>
    <font>
      <b/>
      <sz val="11"/>
      <color indexed="10"/>
      <name val="ＭＳ ゴシック"/>
      <family val="3"/>
    </font>
    <font>
      <b/>
      <sz val="11"/>
      <color indexed="10"/>
      <name val="ＭＳ 明朝"/>
      <family val="1"/>
    </font>
    <font>
      <sz val="11"/>
      <name val="ＭＳ ゴシック"/>
      <family val="3"/>
    </font>
    <font>
      <sz val="11"/>
      <color indexed="10"/>
      <name val="ＭＳ 明朝"/>
      <family val="1"/>
    </font>
    <font>
      <sz val="11"/>
      <name val="ＭＳ 明朝"/>
      <family val="1"/>
    </font>
    <font>
      <b/>
      <sz val="11"/>
      <name val="ＭＳ 明朝"/>
      <family val="1"/>
    </font>
  </fonts>
  <fills count="2">
    <fill>
      <patternFill/>
    </fill>
    <fill>
      <patternFill patternType="gray125"/>
    </fill>
  </fills>
  <borders count="324">
    <border>
      <left/>
      <right/>
      <top/>
      <bottom/>
      <diagonal/>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dotted">
        <color indexed="8"/>
      </left>
      <right>
        <color indexed="63"/>
      </right>
      <top style="thin">
        <color indexed="8"/>
      </top>
      <bottom>
        <color indexed="63"/>
      </bottom>
    </border>
    <border>
      <left style="thin"/>
      <right>
        <color indexed="63"/>
      </right>
      <top style="thin"/>
      <bottom style="thin">
        <color indexed="8"/>
      </bottom>
    </border>
    <border>
      <left style="dotted"/>
      <right style="dotted"/>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color indexed="63"/>
      </bottom>
    </border>
    <border>
      <left style="thin"/>
      <right style="thin"/>
      <top style="thin">
        <color indexed="8"/>
      </top>
      <bottom>
        <color indexed="63"/>
      </bottom>
    </border>
    <border>
      <left style="dotted">
        <color indexed="8"/>
      </left>
      <right style="dotted">
        <color indexed="8"/>
      </right>
      <top style="thin">
        <color indexed="8"/>
      </top>
      <bottom style="dotted">
        <color indexed="8"/>
      </bottom>
    </border>
    <border>
      <left style="dotted">
        <color indexed="8"/>
      </left>
      <right style="dotted">
        <color indexed="8"/>
      </right>
      <top style="thin">
        <color indexed="8"/>
      </top>
      <bottom>
        <color indexed="63"/>
      </bottom>
    </border>
    <border>
      <left style="thin">
        <color indexed="8"/>
      </left>
      <right style="dotted">
        <color indexed="8"/>
      </right>
      <top style="thin">
        <color indexed="8"/>
      </top>
      <bottom style="dotted">
        <color indexed="8"/>
      </bottom>
    </border>
    <border>
      <left style="dotted">
        <color indexed="8"/>
      </left>
      <right style="thin">
        <color indexed="8"/>
      </right>
      <top style="thin">
        <color indexed="8"/>
      </top>
      <bottom style="dotted">
        <color indexed="8"/>
      </bottom>
    </border>
    <border>
      <left>
        <color indexed="63"/>
      </left>
      <right style="dotted">
        <color indexed="8"/>
      </right>
      <top style="thin">
        <color indexed="8"/>
      </top>
      <bottom style="dotted">
        <color indexed="8"/>
      </bottom>
    </border>
    <border>
      <left style="thin">
        <color indexed="8"/>
      </left>
      <right>
        <color indexed="63"/>
      </right>
      <top style="dotted">
        <color indexed="8"/>
      </top>
      <bottom>
        <color indexed="63"/>
      </bottom>
    </border>
    <border>
      <left style="thin"/>
      <right style="thin"/>
      <top style="dotted">
        <color indexed="8"/>
      </top>
      <bottom>
        <color indexed="63"/>
      </bottom>
    </border>
    <border>
      <left>
        <color indexed="63"/>
      </left>
      <right>
        <color indexed="63"/>
      </right>
      <top style="dotted">
        <color indexed="8"/>
      </top>
      <bottom>
        <color indexed="63"/>
      </bottom>
    </border>
    <border>
      <left style="dotted">
        <color indexed="8"/>
      </left>
      <right>
        <color indexed="63"/>
      </right>
      <top style="dotted">
        <color indexed="8"/>
      </top>
      <bottom>
        <color indexed="63"/>
      </bottom>
    </border>
    <border>
      <left style="dotted"/>
      <right style="dotted"/>
      <top style="dotted"/>
      <bottom>
        <color indexed="63"/>
      </bottom>
    </border>
    <border>
      <left style="dotted">
        <color indexed="8"/>
      </left>
      <right style="dotted">
        <color indexed="8"/>
      </right>
      <top style="dotted">
        <color indexed="8"/>
      </top>
      <bottom>
        <color indexed="63"/>
      </bottom>
    </border>
    <border>
      <left style="thin"/>
      <right style="dotted">
        <color indexed="8"/>
      </right>
      <top>
        <color indexed="63"/>
      </top>
      <bottom>
        <color indexed="63"/>
      </bottom>
    </border>
    <border>
      <left style="dotted"/>
      <right style="dotted"/>
      <top>
        <color indexed="63"/>
      </top>
      <bottom>
        <color indexed="63"/>
      </bottom>
    </border>
    <border>
      <left style="dotted">
        <color indexed="8"/>
      </left>
      <right>
        <color indexed="63"/>
      </right>
      <top>
        <color indexed="63"/>
      </top>
      <bottom>
        <color indexed="63"/>
      </bottom>
    </border>
    <border>
      <left style="dotted">
        <color indexed="8"/>
      </left>
      <right style="dotted">
        <color indexed="8"/>
      </right>
      <top>
        <color indexed="63"/>
      </top>
      <bottom style="thin"/>
    </border>
    <border>
      <left style="thin"/>
      <right style="dotted">
        <color indexed="8"/>
      </right>
      <top style="thin">
        <color indexed="8"/>
      </top>
      <bottom style="dotted"/>
    </border>
    <border>
      <left style="dotted">
        <color indexed="8"/>
      </left>
      <right>
        <color indexed="63"/>
      </right>
      <top style="thin">
        <color indexed="8"/>
      </top>
      <bottom style="dotted">
        <color indexed="8"/>
      </bottom>
    </border>
    <border>
      <left style="thin">
        <color indexed="8"/>
      </left>
      <right>
        <color indexed="63"/>
      </right>
      <top style="thin">
        <color indexed="8"/>
      </top>
      <bottom style="dotted">
        <color indexed="8"/>
      </bottom>
    </border>
    <border>
      <left style="thin"/>
      <right style="dotted">
        <color indexed="8"/>
      </right>
      <top style="dotted"/>
      <bottom style="dotted"/>
    </border>
    <border>
      <left style="dotted"/>
      <right style="dotted">
        <color indexed="8"/>
      </right>
      <top style="dotted"/>
      <bottom>
        <color indexed="63"/>
      </bottom>
    </border>
    <border>
      <left style="thin">
        <color indexed="8"/>
      </left>
      <right style="dotted"/>
      <top style="dotted">
        <color indexed="8"/>
      </top>
      <bottom style="dotted">
        <color indexed="8"/>
      </bottom>
    </border>
    <border>
      <left style="dotted"/>
      <right style="dotted"/>
      <top style="dotted">
        <color indexed="8"/>
      </top>
      <bottom>
        <color indexed="63"/>
      </bottom>
    </border>
    <border>
      <left style="thin">
        <color indexed="8"/>
      </left>
      <right>
        <color indexed="63"/>
      </right>
      <top style="dotted">
        <color indexed="8"/>
      </top>
      <bottom style="thin">
        <color indexed="8"/>
      </bottom>
    </border>
    <border>
      <left style="thin"/>
      <right style="thin"/>
      <top style="dotted">
        <color indexed="8"/>
      </top>
      <bottom style="thin">
        <color indexed="8"/>
      </bottom>
    </border>
    <border>
      <left style="thin"/>
      <right style="dotted">
        <color indexed="8"/>
      </right>
      <top style="dotted"/>
      <bottom style="thin"/>
    </border>
    <border>
      <left style="dotted">
        <color indexed="8"/>
      </left>
      <right style="dotted"/>
      <top style="dotted">
        <color indexed="8"/>
      </top>
      <bottom style="thin">
        <color indexed="8"/>
      </bottom>
    </border>
    <border>
      <left style="dotted"/>
      <right style="dotted">
        <color indexed="8"/>
      </right>
      <top style="dotted"/>
      <bottom style="thin"/>
    </border>
    <border>
      <left style="dotted">
        <color indexed="8"/>
      </left>
      <right>
        <color indexed="63"/>
      </right>
      <top style="dotted">
        <color indexed="8"/>
      </top>
      <bottom style="thin">
        <color indexed="8"/>
      </bottom>
    </border>
    <border>
      <left style="dotted"/>
      <right style="dotted"/>
      <top style="dotted">
        <color indexed="8"/>
      </top>
      <bottom style="thin">
        <color indexed="8"/>
      </bottom>
    </border>
    <border>
      <left>
        <color indexed="63"/>
      </left>
      <right>
        <color indexed="63"/>
      </right>
      <top style="dotted">
        <color indexed="8"/>
      </top>
      <bottom style="thin">
        <color indexed="8"/>
      </bottom>
    </border>
    <border>
      <left style="thin">
        <color indexed="8"/>
      </left>
      <right style="thin">
        <color indexed="8"/>
      </right>
      <top style="dotted">
        <color indexed="8"/>
      </top>
      <bottom style="thin">
        <color indexed="8"/>
      </bottom>
    </border>
    <border>
      <left>
        <color indexed="63"/>
      </left>
      <right style="thin">
        <color indexed="8"/>
      </right>
      <top style="thin">
        <color indexed="8"/>
      </top>
      <bottom style="dotted">
        <color indexed="8"/>
      </bottom>
    </border>
    <border>
      <left style="thin">
        <color indexed="8"/>
      </left>
      <right>
        <color indexed="63"/>
      </right>
      <top>
        <color indexed="63"/>
      </top>
      <bottom style="dotted">
        <color indexed="8"/>
      </bottom>
    </border>
    <border>
      <left style="thin"/>
      <right style="dotted">
        <color indexed="8"/>
      </right>
      <top style="dotted"/>
      <bottom>
        <color indexed="63"/>
      </bottom>
    </border>
    <border>
      <left style="dotted">
        <color indexed="8"/>
      </left>
      <right style="dotted"/>
      <top style="dotted">
        <color indexed="8"/>
      </top>
      <bottom>
        <color indexed="63"/>
      </bottom>
    </border>
    <border>
      <left style="thin"/>
      <right>
        <color indexed="63"/>
      </right>
      <top style="dotted">
        <color indexed="8"/>
      </top>
      <bottom>
        <color indexed="63"/>
      </bottom>
    </border>
    <border>
      <left style="thin"/>
      <right style="dotted"/>
      <top style="dotted"/>
      <bottom>
        <color indexed="63"/>
      </bottom>
    </border>
    <border>
      <left style="thin"/>
      <right style="dotted"/>
      <top>
        <color indexed="63"/>
      </top>
      <bottom>
        <color indexed="63"/>
      </bottom>
    </border>
    <border>
      <left style="thin"/>
      <right>
        <color indexed="63"/>
      </right>
      <top style="dotted"/>
      <bottom style="thin"/>
    </border>
    <border>
      <left style="thin">
        <color indexed="8"/>
      </left>
      <right style="thin">
        <color indexed="8"/>
      </right>
      <top style="dotted">
        <color indexed="8"/>
      </top>
      <bottom>
        <color indexed="63"/>
      </bottom>
    </border>
    <border>
      <left style="thin">
        <color indexed="8"/>
      </left>
      <right style="thin">
        <color indexed="8"/>
      </right>
      <top>
        <color indexed="63"/>
      </top>
      <bottom>
        <color indexed="63"/>
      </bottom>
    </border>
    <border>
      <left style="thin"/>
      <right style="dotted">
        <color indexed="8"/>
      </right>
      <top>
        <color indexed="63"/>
      </top>
      <bottom style="dotted"/>
    </border>
    <border>
      <left style="dotted">
        <color indexed="8"/>
      </left>
      <right style="dotted"/>
      <top>
        <color indexed="63"/>
      </top>
      <bottom style="dotted">
        <color indexed="8"/>
      </bottom>
    </border>
    <border>
      <left style="dotted">
        <color indexed="8"/>
      </left>
      <right style="dotted"/>
      <top>
        <color indexed="63"/>
      </top>
      <bottom>
        <color indexed="63"/>
      </bottom>
    </border>
    <border>
      <left>
        <color indexed="63"/>
      </left>
      <right style="dotted"/>
      <top>
        <color indexed="63"/>
      </top>
      <bottom>
        <color indexed="63"/>
      </bottom>
    </border>
    <border>
      <left style="dotted"/>
      <right style="dotted">
        <color indexed="8"/>
      </right>
      <top>
        <color indexed="63"/>
      </top>
      <bottom style="thin"/>
    </border>
    <border>
      <left style="thin"/>
      <right>
        <color indexed="63"/>
      </right>
      <top style="thin">
        <color indexed="8"/>
      </top>
      <bottom>
        <color indexed="63"/>
      </bottom>
    </border>
    <border>
      <left style="dotted"/>
      <right style="dotted"/>
      <top style="thin">
        <color indexed="8"/>
      </top>
      <bottom style="dotted">
        <color indexed="8"/>
      </bottom>
    </border>
    <border>
      <left style="dotted"/>
      <right>
        <color indexed="63"/>
      </right>
      <top style="thin">
        <color indexed="8"/>
      </top>
      <bottom style="dotted">
        <color indexed="8"/>
      </bottom>
    </border>
    <border>
      <left style="thin"/>
      <right style="thin">
        <color indexed="8"/>
      </right>
      <top style="thin">
        <color indexed="8"/>
      </top>
      <bottom style="dotted">
        <color indexed="8"/>
      </bottom>
    </border>
    <border>
      <left style="dotted"/>
      <right style="dotted">
        <color indexed="8"/>
      </right>
      <top style="dotted"/>
      <bottom style="dotted"/>
    </border>
    <border>
      <left style="thin"/>
      <right>
        <color indexed="63"/>
      </right>
      <top style="dotted"/>
      <bottom>
        <color indexed="63"/>
      </bottom>
    </border>
    <border>
      <left style="dotted">
        <color indexed="8"/>
      </left>
      <right style="dotted">
        <color indexed="8"/>
      </right>
      <top>
        <color indexed="63"/>
      </top>
      <bottom>
        <color indexed="63"/>
      </bottom>
    </border>
    <border>
      <left style="thin">
        <color indexed="8"/>
      </left>
      <right>
        <color indexed="63"/>
      </right>
      <top>
        <color indexed="63"/>
      </top>
      <bottom style="thin"/>
    </border>
    <border>
      <left style="thin"/>
      <right style="dotted">
        <color indexed="8"/>
      </right>
      <top>
        <color indexed="63"/>
      </top>
      <bottom style="thin"/>
    </border>
    <border>
      <left style="dotted"/>
      <right style="dotted"/>
      <top>
        <color indexed="63"/>
      </top>
      <bottom style="thin"/>
    </border>
    <border>
      <left style="thin">
        <color indexed="8"/>
      </left>
      <right style="thin">
        <color indexed="8"/>
      </right>
      <top>
        <color indexed="63"/>
      </top>
      <bottom style="thin"/>
    </border>
    <border>
      <left style="thin">
        <color indexed="8"/>
      </left>
      <right>
        <color indexed="63"/>
      </right>
      <top style="thin"/>
      <bottom>
        <color indexed="63"/>
      </bottom>
    </border>
    <border>
      <left style="dotted"/>
      <right style="dotted"/>
      <top style="thin"/>
      <bottom style="dotted"/>
    </border>
    <border>
      <left>
        <color indexed="63"/>
      </left>
      <right style="dotted">
        <color indexed="8"/>
      </right>
      <top style="thin"/>
      <bottom>
        <color indexed="63"/>
      </bottom>
    </border>
    <border>
      <left style="dotted"/>
      <right style="dotted"/>
      <top style="thin"/>
      <bottom style="dotted">
        <color indexed="8"/>
      </bottom>
    </border>
    <border>
      <left style="thin"/>
      <right style="dotted">
        <color indexed="8"/>
      </right>
      <top style="thin"/>
      <bottom>
        <color indexed="63"/>
      </bottom>
    </border>
    <border>
      <left style="thin"/>
      <right style="dotted"/>
      <top>
        <color indexed="63"/>
      </top>
      <bottom style="thin"/>
    </border>
    <border>
      <left style="thin">
        <color indexed="8"/>
      </left>
      <right style="dotted"/>
      <top>
        <color indexed="63"/>
      </top>
      <bottom style="thin"/>
    </border>
    <border>
      <left style="thin"/>
      <right>
        <color indexed="63"/>
      </right>
      <top style="thin">
        <color indexed="8"/>
      </top>
      <bottom style="thin"/>
    </border>
    <border>
      <left style="dotted">
        <color indexed="8"/>
      </left>
      <right style="dotted">
        <color indexed="8"/>
      </right>
      <top style="thin">
        <color indexed="8"/>
      </top>
      <bottom style="thin"/>
    </border>
    <border>
      <left style="dotted"/>
      <right style="dotted"/>
      <top style="thin"/>
      <bottom>
        <color indexed="63"/>
      </bottom>
    </border>
    <border>
      <left style="dotted">
        <color indexed="8"/>
      </left>
      <right style="dotted">
        <color indexed="8"/>
      </right>
      <top style="thin"/>
      <bottom>
        <color indexed="63"/>
      </bottom>
    </border>
    <border>
      <left style="dotted"/>
      <right style="dotted">
        <color indexed="8"/>
      </right>
      <top>
        <color indexed="63"/>
      </top>
      <bottom style="dotted"/>
    </border>
    <border>
      <left style="thin"/>
      <right style="thin"/>
      <top>
        <color indexed="63"/>
      </top>
      <bottom style="dotted">
        <color indexed="8"/>
      </bottom>
    </border>
    <border>
      <left style="thin">
        <color indexed="8"/>
      </left>
      <right style="dotted"/>
      <top>
        <color indexed="63"/>
      </top>
      <bottom style="dotted">
        <color indexed="8"/>
      </bottom>
    </border>
    <border>
      <left style="dotted"/>
      <right style="dotted"/>
      <top>
        <color indexed="63"/>
      </top>
      <bottom style="dotted"/>
    </border>
    <border>
      <left>
        <color indexed="63"/>
      </left>
      <right>
        <color indexed="63"/>
      </right>
      <top>
        <color indexed="63"/>
      </top>
      <bottom style="dotted">
        <color indexed="8"/>
      </bottom>
    </border>
    <border>
      <left style="thin">
        <color indexed="8"/>
      </left>
      <right style="thin">
        <color indexed="8"/>
      </right>
      <top>
        <color indexed="63"/>
      </top>
      <bottom style="dotted">
        <color indexed="8"/>
      </bottom>
    </border>
    <border>
      <left style="dotted"/>
      <right>
        <color indexed="63"/>
      </right>
      <top style="dotted"/>
      <bottom>
        <color indexed="63"/>
      </bottom>
    </border>
    <border>
      <left style="dotted"/>
      <right style="thin">
        <color indexed="8"/>
      </right>
      <top style="dotted"/>
      <bottom>
        <color indexed="63"/>
      </bottom>
    </border>
    <border>
      <left>
        <color indexed="63"/>
      </left>
      <right style="dotted">
        <color indexed="8"/>
      </right>
      <top style="thin">
        <color indexed="8"/>
      </top>
      <bottom>
        <color indexed="63"/>
      </bottom>
    </border>
    <border>
      <left style="thin"/>
      <right style="dotted">
        <color indexed="8"/>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color indexed="8"/>
      </bottom>
    </border>
    <border>
      <left style="dotted">
        <color indexed="8"/>
      </left>
      <right>
        <color indexed="63"/>
      </right>
      <top>
        <color indexed="63"/>
      </top>
      <bottom style="thin">
        <color indexed="8"/>
      </bottom>
    </border>
    <border>
      <left style="dotted"/>
      <right style="thin">
        <color indexed="8"/>
      </right>
      <top>
        <color indexed="63"/>
      </top>
      <bottom style="thin"/>
    </border>
    <border>
      <left style="dotted">
        <color indexed="8"/>
      </left>
      <right style="dotted">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dotted">
        <color indexed="8"/>
      </right>
      <top>
        <color indexed="63"/>
      </top>
      <bottom>
        <color indexed="63"/>
      </bottom>
    </border>
    <border>
      <left style="thin">
        <color indexed="8"/>
      </left>
      <right>
        <color indexed="63"/>
      </right>
      <top>
        <color indexed="63"/>
      </top>
      <bottom style="dotted"/>
    </border>
    <border>
      <left style="dotted">
        <color indexed="8"/>
      </left>
      <right style="thin">
        <color indexed="8"/>
      </right>
      <top style="dotted">
        <color indexed="8"/>
      </top>
      <bottom>
        <color indexed="63"/>
      </bottom>
    </border>
    <border>
      <left style="thin">
        <color indexed="8"/>
      </left>
      <right style="thin">
        <color indexed="8"/>
      </right>
      <top style="thin">
        <color indexed="8"/>
      </top>
      <bottom style="dotted">
        <color indexed="8"/>
      </bottom>
    </border>
    <border>
      <left style="thin"/>
      <right>
        <color indexed="63"/>
      </right>
      <top>
        <color indexed="63"/>
      </top>
      <bottom style="thin">
        <color indexed="8"/>
      </bottom>
    </border>
    <border>
      <left style="thin">
        <color indexed="8"/>
      </left>
      <right style="dotted">
        <color indexed="8"/>
      </right>
      <top>
        <color indexed="63"/>
      </top>
      <bottom style="thin">
        <color indexed="8"/>
      </bottom>
    </border>
    <border>
      <left style="dotted">
        <color indexed="8"/>
      </left>
      <right style="double">
        <color indexed="8"/>
      </right>
      <top>
        <color indexed="63"/>
      </top>
      <bottom style="thin">
        <color indexed="8"/>
      </bottom>
    </border>
    <border>
      <left style="dotted">
        <color indexed="8"/>
      </left>
      <right style="thin"/>
      <top>
        <color indexed="63"/>
      </top>
      <bottom style="thin">
        <color indexed="8"/>
      </bottom>
    </border>
    <border>
      <left style="double">
        <color indexed="8"/>
      </left>
      <right style="thin">
        <color indexed="8"/>
      </right>
      <top style="thin">
        <color indexed="8"/>
      </top>
      <bottom style="dotted">
        <color indexed="8"/>
      </bottom>
    </border>
    <border>
      <left style="dotted">
        <color indexed="8"/>
      </left>
      <right style="thin"/>
      <top style="thin">
        <color indexed="8"/>
      </top>
      <bottom style="dotted">
        <color indexed="8"/>
      </bottom>
    </border>
    <border>
      <left style="double">
        <color indexed="8"/>
      </left>
      <right>
        <color indexed="63"/>
      </right>
      <top style="dotted">
        <color indexed="8"/>
      </top>
      <bottom>
        <color indexed="63"/>
      </bottom>
    </border>
    <border>
      <left style="dotted">
        <color indexed="8"/>
      </left>
      <right style="thin"/>
      <top style="dotted">
        <color indexed="8"/>
      </top>
      <bottom>
        <color indexed="63"/>
      </bottom>
    </border>
    <border>
      <left style="double">
        <color indexed="8"/>
      </left>
      <right style="thin">
        <color indexed="8"/>
      </right>
      <top>
        <color indexed="63"/>
      </top>
      <bottom>
        <color indexed="63"/>
      </bottom>
    </border>
    <border>
      <left style="dotted">
        <color indexed="8"/>
      </left>
      <right style="thin"/>
      <top>
        <color indexed="63"/>
      </top>
      <bottom>
        <color indexed="63"/>
      </bottom>
    </border>
    <border>
      <left style="double">
        <color indexed="8"/>
      </left>
      <right>
        <color indexed="63"/>
      </right>
      <top>
        <color indexed="63"/>
      </top>
      <bottom>
        <color indexed="63"/>
      </bottom>
    </border>
    <border>
      <left style="dotted">
        <color indexed="8"/>
      </left>
      <right style="thin"/>
      <top>
        <color indexed="63"/>
      </top>
      <bottom style="thin"/>
    </border>
    <border>
      <left style="dotted">
        <color indexed="8"/>
      </left>
      <right style="dotted">
        <color indexed="8"/>
      </right>
      <top style="thin"/>
      <bottom style="dotted">
        <color indexed="8"/>
      </bottom>
    </border>
    <border>
      <left>
        <color indexed="63"/>
      </left>
      <right>
        <color indexed="63"/>
      </right>
      <top style="thin"/>
      <bottom>
        <color indexed="63"/>
      </bottom>
    </border>
    <border>
      <left style="double">
        <color indexed="8"/>
      </left>
      <right style="thin">
        <color indexed="8"/>
      </right>
      <top style="thin"/>
      <bottom style="dotted">
        <color indexed="8"/>
      </bottom>
    </border>
    <border>
      <left style="dotted"/>
      <right style="thin"/>
      <top style="thin"/>
      <bottom style="dotted"/>
    </border>
    <border>
      <left style="dotted"/>
      <right style="dotted"/>
      <top style="dotted"/>
      <bottom style="dotted"/>
    </border>
    <border>
      <left style="double"/>
      <right style="thin">
        <color indexed="8"/>
      </right>
      <top style="dotted">
        <color indexed="8"/>
      </top>
      <bottom style="dotted">
        <color indexed="8"/>
      </bottom>
    </border>
    <border>
      <left style="dotted">
        <color indexed="8"/>
      </left>
      <right style="thin"/>
      <top>
        <color indexed="63"/>
      </top>
      <bottom style="dotted">
        <color indexed="8"/>
      </bottom>
    </border>
    <border>
      <left style="dotted">
        <color indexed="8"/>
      </left>
      <right>
        <color indexed="63"/>
      </right>
      <top style="dotted">
        <color indexed="8"/>
      </top>
      <bottom style="dotted">
        <color indexed="8"/>
      </bottom>
    </border>
    <border>
      <left style="dotted"/>
      <right style="dotted"/>
      <top>
        <color indexed="63"/>
      </top>
      <bottom style="dotted">
        <color indexed="8"/>
      </bottom>
    </border>
    <border>
      <left style="thin">
        <color indexed="8"/>
      </left>
      <right>
        <color indexed="63"/>
      </right>
      <top style="dotted">
        <color indexed="8"/>
      </top>
      <bottom style="dotted">
        <color indexed="8"/>
      </bottom>
    </border>
    <border>
      <left style="dotted">
        <color indexed="8"/>
      </left>
      <right style="dotted">
        <color indexed="8"/>
      </right>
      <top style="dotted">
        <color indexed="8"/>
      </top>
      <bottom style="dotted">
        <color indexed="8"/>
      </bottom>
    </border>
    <border>
      <left style="thin"/>
      <right>
        <color indexed="63"/>
      </right>
      <top style="dotted">
        <color indexed="8"/>
      </top>
      <bottom style="thin"/>
    </border>
    <border>
      <left style="thin">
        <color indexed="8"/>
      </left>
      <right style="dotted">
        <color indexed="8"/>
      </right>
      <top style="dotted">
        <color indexed="8"/>
      </top>
      <bottom style="thin"/>
    </border>
    <border>
      <left style="dotted"/>
      <right style="dotted"/>
      <top style="dotted">
        <color indexed="8"/>
      </top>
      <bottom style="thin"/>
    </border>
    <border>
      <left style="dotted">
        <color indexed="8"/>
      </left>
      <right>
        <color indexed="63"/>
      </right>
      <top>
        <color indexed="63"/>
      </top>
      <bottom style="thin"/>
    </border>
    <border>
      <left style="dotted">
        <color indexed="8"/>
      </left>
      <right style="double">
        <color indexed="8"/>
      </right>
      <top>
        <color indexed="63"/>
      </top>
      <bottom style="thin"/>
    </border>
    <border>
      <left style="double">
        <color indexed="8"/>
      </left>
      <right style="thin">
        <color indexed="8"/>
      </right>
      <top style="dotted">
        <color indexed="8"/>
      </top>
      <bottom style="thin"/>
    </border>
    <border>
      <left style="dotted">
        <color indexed="8"/>
      </left>
      <right>
        <color indexed="63"/>
      </right>
      <top style="dotted">
        <color indexed="8"/>
      </top>
      <bottom style="thin"/>
    </border>
    <border>
      <left style="dotted">
        <color indexed="8"/>
      </left>
      <right style="double">
        <color indexed="8"/>
      </right>
      <top>
        <color indexed="63"/>
      </top>
      <bottom>
        <color indexed="63"/>
      </bottom>
    </border>
    <border>
      <left style="double">
        <color indexed="8"/>
      </left>
      <right style="thin">
        <color indexed="8"/>
      </right>
      <top>
        <color indexed="63"/>
      </top>
      <bottom style="dotted">
        <color indexed="8"/>
      </bottom>
    </border>
    <border>
      <left style="dotted">
        <color indexed="8"/>
      </left>
      <right style="thin"/>
      <top style="thin"/>
      <bottom style="dotted">
        <color indexed="8"/>
      </bottom>
    </border>
    <border>
      <left style="dotted"/>
      <right style="dotted"/>
      <top style="dotted">
        <color indexed="8"/>
      </top>
      <bottom style="dotted">
        <color indexed="8"/>
      </bottom>
    </border>
    <border>
      <left style="double">
        <color indexed="8"/>
      </left>
      <right style="thin">
        <color indexed="8"/>
      </right>
      <top style="dotted">
        <color indexed="8"/>
      </top>
      <bottom style="dotted">
        <color indexed="8"/>
      </bottom>
    </border>
    <border>
      <left style="dotted">
        <color indexed="8"/>
      </left>
      <right style="dotted">
        <color indexed="8"/>
      </right>
      <top>
        <color indexed="63"/>
      </top>
      <bottom style="dotted">
        <color indexed="8"/>
      </bottom>
    </border>
    <border>
      <left style="dotted"/>
      <right style="dotted"/>
      <top style="dotted">
        <color indexed="8"/>
      </top>
      <bottom style="dotted"/>
    </border>
    <border>
      <left style="dotted"/>
      <right style="dotted">
        <color indexed="8"/>
      </right>
      <top style="dotted">
        <color indexed="8"/>
      </top>
      <bottom style="dotted"/>
    </border>
    <border>
      <left style="dotted"/>
      <right style="dotted">
        <color indexed="8"/>
      </right>
      <top style="dotted">
        <color indexed="8"/>
      </top>
      <bottom>
        <color indexed="63"/>
      </bottom>
    </border>
    <border>
      <left style="dotted"/>
      <right style="dotted"/>
      <top style="dotted"/>
      <bottom style="thin"/>
    </border>
    <border>
      <left style="dotted">
        <color indexed="8"/>
      </left>
      <right>
        <color indexed="63"/>
      </right>
      <top style="dotted"/>
      <bottom style="thin"/>
    </border>
    <border>
      <left style="thin">
        <color indexed="8"/>
      </left>
      <right>
        <color indexed="63"/>
      </right>
      <top style="dotted"/>
      <bottom style="thin"/>
    </border>
    <border>
      <left style="dotted">
        <color indexed="8"/>
      </left>
      <right style="thin"/>
      <top style="dotted">
        <color indexed="8"/>
      </top>
      <bottom style="thin"/>
    </border>
    <border>
      <left style="dotted"/>
      <right style="dotted">
        <color indexed="8"/>
      </right>
      <top style="thin"/>
      <bottom style="dotted"/>
    </border>
    <border>
      <left style="dotted">
        <color indexed="8"/>
      </left>
      <right style="dotted">
        <color indexed="8"/>
      </right>
      <top style="dotted">
        <color indexed="8"/>
      </top>
      <bottom style="dotted"/>
    </border>
    <border>
      <left style="dotted"/>
      <right>
        <color indexed="63"/>
      </right>
      <top>
        <color indexed="63"/>
      </top>
      <bottom style="dotted"/>
    </border>
    <border>
      <left style="double"/>
      <right style="thin">
        <color indexed="8"/>
      </right>
      <top>
        <color indexed="63"/>
      </top>
      <bottom>
        <color indexed="63"/>
      </bottom>
    </border>
    <border>
      <left style="dotted"/>
      <right style="thin"/>
      <top>
        <color indexed="63"/>
      </top>
      <bottom style="dotted"/>
    </border>
    <border>
      <left style="dotted"/>
      <right>
        <color indexed="63"/>
      </right>
      <top>
        <color indexed="63"/>
      </top>
      <bottom>
        <color indexed="63"/>
      </bottom>
    </border>
    <border>
      <left style="double"/>
      <right style="thin">
        <color indexed="8"/>
      </right>
      <top style="dotted"/>
      <bottom style="thin"/>
    </border>
    <border>
      <left style="thin">
        <color indexed="8"/>
      </left>
      <right>
        <color indexed="63"/>
      </right>
      <top style="dotted">
        <color indexed="8"/>
      </top>
      <bottom style="thin"/>
    </border>
    <border>
      <left style="dotted"/>
      <right style="thin"/>
      <top>
        <color indexed="63"/>
      </top>
      <bottom style="thin"/>
    </border>
    <border>
      <left style="dotted">
        <color indexed="8"/>
      </left>
      <right style="double">
        <color indexed="8"/>
      </right>
      <top style="thin"/>
      <bottom style="dotted">
        <color indexed="8"/>
      </bottom>
    </border>
    <border>
      <left style="double">
        <color indexed="8"/>
      </left>
      <right>
        <color indexed="63"/>
      </right>
      <top style="thin"/>
      <bottom style="dotted">
        <color indexed="8"/>
      </bottom>
    </border>
    <border>
      <left style="thin">
        <color indexed="8"/>
      </left>
      <right>
        <color indexed="63"/>
      </right>
      <top style="thin"/>
      <bottom style="dotted">
        <color indexed="8"/>
      </bottom>
    </border>
    <border>
      <left style="dotted"/>
      <right style="dotted">
        <color indexed="8"/>
      </right>
      <top style="thin"/>
      <bottom style="dotted">
        <color indexed="8"/>
      </bottom>
    </border>
    <border>
      <left style="double"/>
      <right style="thin">
        <color indexed="8"/>
      </right>
      <top style="dotted">
        <color indexed="8"/>
      </top>
      <bottom>
        <color indexed="63"/>
      </bottom>
    </border>
    <border>
      <left style="dotted"/>
      <right style="thin"/>
      <top style="dotted">
        <color indexed="8"/>
      </top>
      <bottom>
        <color indexed="63"/>
      </bottom>
    </border>
    <border>
      <left style="dotted"/>
      <right style="thin"/>
      <top>
        <color indexed="63"/>
      </top>
      <bottom>
        <color indexed="63"/>
      </bottom>
    </border>
    <border>
      <left style="double"/>
      <right style="thin">
        <color indexed="8"/>
      </right>
      <top>
        <color indexed="63"/>
      </top>
      <bottom style="dotted">
        <color indexed="8"/>
      </bottom>
    </border>
    <border>
      <left style="dotted"/>
      <right style="dotted">
        <color indexed="8"/>
      </right>
      <top style="dotted"/>
      <bottom style="dotted">
        <color indexed="8"/>
      </bottom>
    </border>
    <border>
      <left style="dotted">
        <color indexed="8"/>
      </left>
      <right style="dotted"/>
      <top style="dotted">
        <color indexed="8"/>
      </top>
      <bottom style="dotted">
        <color indexed="8"/>
      </bottom>
    </border>
    <border>
      <left style="double"/>
      <right style="thin">
        <color indexed="8"/>
      </right>
      <top style="dotted"/>
      <bottom style="dotted">
        <color indexed="8"/>
      </bottom>
    </border>
    <border>
      <left style="dotted">
        <color indexed="8"/>
      </left>
      <right style="dotted"/>
      <top style="dotted">
        <color indexed="8"/>
      </top>
      <bottom style="dotted"/>
    </border>
    <border>
      <left style="dotted">
        <color indexed="8"/>
      </left>
      <right style="thin"/>
      <top style="dotted">
        <color indexed="8"/>
      </top>
      <bottom style="dotted">
        <color indexed="8"/>
      </bottom>
    </border>
    <border>
      <left style="double"/>
      <right style="thin">
        <color indexed="8"/>
      </right>
      <top>
        <color indexed="63"/>
      </top>
      <bottom style="thin"/>
    </border>
    <border>
      <left style="thin"/>
      <right>
        <color indexed="63"/>
      </right>
      <top style="thin"/>
      <bottom style="dotted"/>
    </border>
    <border>
      <left style="dotted">
        <color indexed="8"/>
      </left>
      <right>
        <color indexed="63"/>
      </right>
      <top style="thin"/>
      <bottom>
        <color indexed="63"/>
      </bottom>
    </border>
    <border>
      <left style="double">
        <color indexed="8"/>
      </left>
      <right>
        <color indexed="63"/>
      </right>
      <top style="thin"/>
      <bottom>
        <color indexed="63"/>
      </bottom>
    </border>
    <border>
      <left style="dotted">
        <color indexed="8"/>
      </left>
      <right style="thin"/>
      <top style="thin"/>
      <bottom>
        <color indexed="63"/>
      </bottom>
    </border>
    <border>
      <left style="thin"/>
      <right>
        <color indexed="63"/>
      </right>
      <top style="dotted"/>
      <bottom style="dotted"/>
    </border>
    <border>
      <left style="dotted"/>
      <right>
        <color indexed="63"/>
      </right>
      <top>
        <color indexed="63"/>
      </top>
      <bottom style="thin"/>
    </border>
    <border>
      <left style="dotted">
        <color indexed="8"/>
      </left>
      <right style="dotted">
        <color indexed="8"/>
      </right>
      <top style="thin"/>
      <bottom style="dotted"/>
    </border>
    <border>
      <left style="dotted">
        <color indexed="8"/>
      </left>
      <right style="dotted"/>
      <top style="thin"/>
      <bottom style="dotted">
        <color indexed="8"/>
      </bottom>
    </border>
    <border>
      <left>
        <color indexed="63"/>
      </left>
      <right>
        <color indexed="63"/>
      </right>
      <top style="thin"/>
      <bottom style="dotted">
        <color indexed="8"/>
      </bottom>
    </border>
    <border>
      <left>
        <color indexed="63"/>
      </left>
      <right>
        <color indexed="63"/>
      </right>
      <top style="thin"/>
      <bottom style="dotted"/>
    </border>
    <border>
      <left style="dotted">
        <color indexed="8"/>
      </left>
      <right style="thin"/>
      <top style="thin"/>
      <bottom style="dotted"/>
    </border>
    <border>
      <left style="dotted">
        <color indexed="8"/>
      </left>
      <right style="dotted"/>
      <top>
        <color indexed="63"/>
      </top>
      <bottom style="thin"/>
    </border>
    <border>
      <left style="thin">
        <color indexed="8"/>
      </left>
      <right>
        <color indexed="63"/>
      </right>
      <top style="thin">
        <color indexed="8"/>
      </top>
      <bottom style="thin"/>
    </border>
    <border>
      <left style="dotted">
        <color indexed="8"/>
      </left>
      <right>
        <color indexed="63"/>
      </right>
      <top style="thin">
        <color indexed="8"/>
      </top>
      <bottom style="thin"/>
    </border>
    <border>
      <left style="dotted">
        <color indexed="8"/>
      </left>
      <right style="double">
        <color indexed="8"/>
      </right>
      <top style="thin"/>
      <bottom style="thin"/>
    </border>
    <border>
      <left style="dotted">
        <color indexed="8"/>
      </left>
      <right style="thin">
        <color indexed="8"/>
      </right>
      <top style="thin"/>
      <bottom style="thin"/>
    </border>
    <border>
      <left style="double"/>
      <right style="thin">
        <color indexed="8"/>
      </right>
      <top>
        <color indexed="63"/>
      </top>
      <bottom style="dotted"/>
    </border>
    <border>
      <left style="thin"/>
      <right style="dotted"/>
      <top>
        <color indexed="63"/>
      </top>
      <bottom style="dotted"/>
    </border>
    <border>
      <left style="double">
        <color indexed="8"/>
      </left>
      <right style="thin">
        <color indexed="8"/>
      </right>
      <top style="thin"/>
      <bottom style="dotted"/>
    </border>
    <border>
      <left style="thin">
        <color indexed="8"/>
      </left>
      <right>
        <color indexed="63"/>
      </right>
      <top style="thin"/>
      <bottom style="dotted"/>
    </border>
    <border>
      <left style="double"/>
      <right style="thin">
        <color indexed="8"/>
      </right>
      <top style="dotted"/>
      <bottom>
        <color indexed="63"/>
      </bottom>
    </border>
    <border>
      <left style="dotted"/>
      <right style="thin"/>
      <top style="dotted"/>
      <bottom>
        <color indexed="63"/>
      </bottom>
    </border>
    <border>
      <left style="dotted">
        <color indexed="8"/>
      </left>
      <right style="thin"/>
      <top style="dotted"/>
      <bottom>
        <color indexed="63"/>
      </bottom>
    </border>
    <border>
      <left>
        <color indexed="63"/>
      </left>
      <right style="thin"/>
      <top style="thin"/>
      <bottom style="dotted"/>
    </border>
    <border>
      <left style="double">
        <color indexed="8"/>
      </left>
      <right style="thin">
        <color indexed="8"/>
      </right>
      <top style="dotted">
        <color indexed="8"/>
      </top>
      <bottom>
        <color indexed="63"/>
      </bottom>
    </border>
    <border>
      <left>
        <color indexed="63"/>
      </left>
      <right style="thin"/>
      <top style="dotted"/>
      <bottom>
        <color indexed="63"/>
      </bottom>
    </border>
    <border>
      <left style="thin"/>
      <right style="dotted">
        <color indexed="8"/>
      </right>
      <top style="dotted">
        <color indexed="8"/>
      </top>
      <bottom style="thin"/>
    </border>
    <border>
      <left style="dotted">
        <color indexed="8"/>
      </left>
      <right style="dotted"/>
      <top style="dotted">
        <color indexed="8"/>
      </top>
      <bottom style="thin"/>
    </border>
    <border>
      <left style="dotted"/>
      <right style="dotted">
        <color indexed="8"/>
      </right>
      <top style="dotted">
        <color indexed="8"/>
      </top>
      <bottom style="thin"/>
    </border>
    <border>
      <left style="dotted">
        <color indexed="8"/>
      </left>
      <right style="dotted">
        <color indexed="8"/>
      </right>
      <top style="dotted">
        <color indexed="8"/>
      </top>
      <bottom style="thin"/>
    </border>
    <border>
      <left>
        <color indexed="63"/>
      </left>
      <right style="thin"/>
      <top style="dotted"/>
      <bottom style="thin"/>
    </border>
    <border>
      <left style="thin"/>
      <right style="dotted">
        <color indexed="8"/>
      </right>
      <top style="thin"/>
      <bottom style="dotted">
        <color indexed="8"/>
      </bottom>
    </border>
    <border>
      <left>
        <color indexed="63"/>
      </left>
      <right style="thin"/>
      <top>
        <color indexed="63"/>
      </top>
      <bottom style="dotted"/>
    </border>
    <border>
      <left style="dotted">
        <color indexed="8"/>
      </left>
      <right>
        <color indexed="63"/>
      </right>
      <top>
        <color indexed="63"/>
      </top>
      <bottom style="dotted"/>
    </border>
    <border>
      <left style="double">
        <color indexed="8"/>
      </left>
      <right style="thin">
        <color indexed="8"/>
      </right>
      <top>
        <color indexed="63"/>
      </top>
      <bottom style="dotted"/>
    </border>
    <border>
      <left style="dotted">
        <color indexed="8"/>
      </left>
      <right style="dotted"/>
      <top>
        <color indexed="63"/>
      </top>
      <bottom style="dotted"/>
    </border>
    <border>
      <left style="double">
        <color indexed="8"/>
      </left>
      <right style="thin">
        <color indexed="8"/>
      </right>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dotted">
        <color indexed="8"/>
      </top>
      <bottom>
        <color indexed="63"/>
      </bottom>
    </border>
    <border>
      <left style="thin"/>
      <right style="thin"/>
      <top style="dotted">
        <color indexed="8"/>
      </top>
      <bottom style="thin"/>
    </border>
    <border>
      <left>
        <color indexed="63"/>
      </left>
      <right>
        <color indexed="63"/>
      </right>
      <top style="dotted">
        <color indexed="8"/>
      </top>
      <bottom style="thin"/>
    </border>
    <border>
      <left>
        <color indexed="63"/>
      </left>
      <right style="thin">
        <color indexed="8"/>
      </right>
      <top style="dotted">
        <color indexed="8"/>
      </top>
      <bottom style="thin"/>
    </border>
    <border>
      <left>
        <color indexed="63"/>
      </left>
      <right style="thin">
        <color indexed="8"/>
      </right>
      <top style="thin"/>
      <bottom style="dotted">
        <color indexed="8"/>
      </bottom>
    </border>
    <border>
      <left>
        <color indexed="63"/>
      </left>
      <right style="thin"/>
      <top style="thin"/>
      <bottom style="dotted">
        <color indexed="8"/>
      </bottom>
    </border>
    <border>
      <left>
        <color indexed="63"/>
      </left>
      <right style="thin">
        <color indexed="8"/>
      </right>
      <top>
        <color indexed="63"/>
      </top>
      <bottom style="thin"/>
    </border>
    <border>
      <left style="thin"/>
      <right>
        <color indexed="63"/>
      </right>
      <top style="thin"/>
      <bottom style="dotted">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dotted"/>
    </border>
    <border>
      <left>
        <color indexed="63"/>
      </left>
      <right style="thin">
        <color indexed="8"/>
      </right>
      <top>
        <color indexed="63"/>
      </top>
      <bottom style="dotted">
        <color indexed="8"/>
      </bottom>
    </border>
    <border>
      <left style="medium"/>
      <right>
        <color indexed="63"/>
      </right>
      <top style="medium"/>
      <bottom>
        <color indexed="63"/>
      </bottom>
    </border>
    <border>
      <left>
        <color indexed="63"/>
      </left>
      <right>
        <color indexed="63"/>
      </right>
      <top style="thin"/>
      <bottom>
        <color indexed="24"/>
      </bottom>
    </border>
    <border>
      <left style="thin"/>
      <right style="thin"/>
      <top style="thin"/>
      <bottom>
        <color indexed="24"/>
      </bottom>
    </border>
    <border>
      <left style="medium"/>
      <right>
        <color indexed="63"/>
      </right>
      <top>
        <color indexed="24"/>
      </top>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color indexed="24"/>
      </top>
      <bottom style="medium"/>
    </border>
    <border>
      <left style="thin"/>
      <right>
        <color indexed="63"/>
      </right>
      <top>
        <color indexed="24"/>
      </top>
      <bottom style="medium"/>
    </border>
    <border>
      <left style="medium"/>
      <right style="thin"/>
      <top>
        <color indexed="63"/>
      </top>
      <bottom>
        <color indexed="63"/>
      </bottom>
    </border>
    <border>
      <left style="thin"/>
      <right style="thin"/>
      <top style="dashed"/>
      <bottom>
        <color indexed="63"/>
      </bottom>
    </border>
    <border>
      <left>
        <color indexed="63"/>
      </left>
      <right style="dotted"/>
      <top style="dashed"/>
      <bottom>
        <color indexed="63"/>
      </bottom>
    </border>
    <border>
      <left style="thin">
        <color indexed="8"/>
      </left>
      <right style="thin"/>
      <top style="dashed"/>
      <bottom>
        <color indexed="63"/>
      </bottom>
    </border>
    <border>
      <left style="thin"/>
      <right>
        <color indexed="63"/>
      </right>
      <top style="dashed"/>
      <bottom>
        <color indexed="63"/>
      </bottom>
    </border>
    <border>
      <left style="thin"/>
      <right style="medium"/>
      <top style="dashed"/>
      <bottom>
        <color indexed="63"/>
      </bottom>
    </border>
    <border>
      <left style="medium"/>
      <right>
        <color indexed="63"/>
      </right>
      <top>
        <color indexed="63"/>
      </top>
      <bottom>
        <color indexed="63"/>
      </bottom>
    </border>
    <border>
      <left style="medium"/>
      <right>
        <color indexed="63"/>
      </right>
      <top style="dashed"/>
      <bottom>
        <color indexed="63"/>
      </bottom>
    </border>
    <border>
      <left>
        <color indexed="63"/>
      </left>
      <right>
        <color indexed="63"/>
      </right>
      <top style="dashed"/>
      <bottom>
        <color indexed="63"/>
      </bottom>
    </border>
    <border>
      <left style="thin"/>
      <right style="thin">
        <color indexed="8"/>
      </right>
      <top style="dashed"/>
      <bottom>
        <color indexed="63"/>
      </bottom>
    </border>
    <border>
      <left style="thin">
        <color indexed="8"/>
      </left>
      <right>
        <color indexed="63"/>
      </right>
      <top style="dashed"/>
      <bottom>
        <color indexed="63"/>
      </bottom>
    </border>
    <border>
      <left style="thin">
        <color indexed="8"/>
      </left>
      <right style="thin"/>
      <top>
        <color indexed="63"/>
      </top>
      <bottom>
        <color indexed="63"/>
      </bottom>
    </border>
    <border>
      <left style="thin"/>
      <right style="medium"/>
      <top>
        <color indexed="63"/>
      </top>
      <bottom>
        <color indexed="63"/>
      </bottom>
    </border>
    <border>
      <left style="medium"/>
      <right>
        <color indexed="63"/>
      </right>
      <top style="thin"/>
      <bottom style="dashed"/>
    </border>
    <border>
      <left style="thin"/>
      <right style="thin"/>
      <top style="thin"/>
      <bottom style="dashed"/>
    </border>
    <border>
      <left style="thin"/>
      <right style="thin"/>
      <top>
        <color indexed="63"/>
      </top>
      <bottom style="dotted"/>
    </border>
    <border>
      <left style="thin"/>
      <right>
        <color indexed="63"/>
      </right>
      <top style="thin"/>
      <bottom style="dashed"/>
    </border>
    <border>
      <left>
        <color indexed="63"/>
      </left>
      <right style="dotted"/>
      <top style="thin"/>
      <bottom style="dashed"/>
    </border>
    <border>
      <left style="thin">
        <color indexed="8"/>
      </left>
      <right style="thin"/>
      <top style="thin"/>
      <bottom style="dashed"/>
    </border>
    <border>
      <left style="thin"/>
      <right style="medium"/>
      <top style="thin"/>
      <bottom style="dashed"/>
    </border>
    <border>
      <left style="medium"/>
      <right style="thin"/>
      <top style="dashed"/>
      <bottom style="dashed"/>
    </border>
    <border>
      <left style="thin"/>
      <right style="thin"/>
      <top style="dashed"/>
      <bottom style="dashed"/>
    </border>
    <border>
      <left style="thin"/>
      <right style="thin"/>
      <top style="dotted"/>
      <bottom style="dotted"/>
    </border>
    <border>
      <left style="thin"/>
      <right>
        <color indexed="63"/>
      </right>
      <top style="dashed"/>
      <bottom style="dashed"/>
    </border>
    <border>
      <left style="thin"/>
      <right style="medium"/>
      <top style="dashed"/>
      <bottom style="dashed"/>
    </border>
    <border>
      <left style="medium"/>
      <right style="thin"/>
      <top>
        <color indexed="63"/>
      </top>
      <bottom style="thin"/>
    </border>
    <border>
      <left style="thin"/>
      <right style="thin"/>
      <top style="dotted"/>
      <bottom style="thin"/>
    </border>
    <border>
      <left style="thin"/>
      <right style="thin"/>
      <top style="dashed"/>
      <bottom style="thin"/>
    </border>
    <border>
      <left style="thin"/>
      <right style="medium"/>
      <top>
        <color indexed="63"/>
      </top>
      <bottom style="thin"/>
    </border>
    <border>
      <left style="medium"/>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style="thin"/>
      <right>
        <color indexed="63"/>
      </right>
      <top>
        <color indexed="63"/>
      </top>
      <bottom style="dashed"/>
    </border>
    <border>
      <left style="thin">
        <color indexed="8"/>
      </left>
      <right>
        <color indexed="63"/>
      </right>
      <top>
        <color indexed="63"/>
      </top>
      <bottom style="dashed"/>
    </border>
    <border>
      <left style="thin">
        <color indexed="8"/>
      </left>
      <right style="thin"/>
      <top>
        <color indexed="63"/>
      </top>
      <bottom style="dashed"/>
    </border>
    <border>
      <left style="thin"/>
      <right style="medium"/>
      <top>
        <color indexed="63"/>
      </top>
      <bottom style="dashed"/>
    </border>
    <border>
      <left style="thin"/>
      <right style="thin"/>
      <top style="dotted"/>
      <bottom style="dashed"/>
    </border>
    <border>
      <left style="thin"/>
      <right style="thin">
        <color indexed="8"/>
      </right>
      <top>
        <color indexed="63"/>
      </top>
      <bottom style="dashed"/>
    </border>
    <border>
      <left style="thin"/>
      <right style="thin">
        <color indexed="8"/>
      </right>
      <top>
        <color indexed="63"/>
      </top>
      <bottom>
        <color indexed="63"/>
      </bottom>
    </border>
    <border>
      <left style="medium"/>
      <right>
        <color indexed="63"/>
      </right>
      <top>
        <color indexed="63"/>
      </top>
      <bottom style="thin"/>
    </border>
    <border>
      <left style="thin"/>
      <right style="thin">
        <color indexed="8"/>
      </right>
      <top>
        <color indexed="63"/>
      </top>
      <bottom style="thin"/>
    </border>
    <border>
      <left style="thin">
        <color indexed="8"/>
      </left>
      <right style="thin"/>
      <top>
        <color indexed="63"/>
      </top>
      <bottom style="thin"/>
    </border>
    <border>
      <left style="thin"/>
      <right style="thin"/>
      <top style="dotted"/>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thin">
        <color indexed="8"/>
      </left>
      <right style="thin"/>
      <top>
        <color indexed="63"/>
      </top>
      <bottom style="medium"/>
    </border>
    <border>
      <left style="thin"/>
      <right style="medium"/>
      <top>
        <color indexed="63"/>
      </top>
      <bottom style="medium"/>
    </border>
    <border>
      <left>
        <color indexed="24"/>
      </left>
      <right>
        <color indexed="24"/>
      </right>
      <top>
        <color indexed="63"/>
      </top>
      <bottom style="thin"/>
    </border>
    <border>
      <left>
        <color indexed="24"/>
      </left>
      <right>
        <color indexed="63"/>
      </right>
      <top>
        <color indexed="63"/>
      </top>
      <bottom style="thin"/>
    </border>
    <border>
      <left style="thin"/>
      <right>
        <color indexed="63"/>
      </right>
      <top style="thin"/>
      <bottom>
        <color indexed="24"/>
      </bottom>
    </border>
    <border>
      <left>
        <color indexed="63"/>
      </left>
      <right style="thin"/>
      <top style="thin"/>
      <bottom>
        <color indexed="24"/>
      </bottom>
    </border>
    <border>
      <left style="thin"/>
      <right style="thin"/>
      <top style="medium"/>
      <bottom>
        <color indexed="63"/>
      </bottom>
    </border>
    <border>
      <left style="thin"/>
      <right style="thin">
        <color indexed="8"/>
      </right>
      <top>
        <color indexed="63"/>
      </top>
      <bottom style="dotted"/>
    </border>
    <border>
      <left style="thin">
        <color indexed="8"/>
      </left>
      <right style="thin">
        <color indexed="8"/>
      </right>
      <top>
        <color indexed="63"/>
      </top>
      <bottom style="dashed"/>
    </border>
    <border>
      <left style="thin"/>
      <right style="thin">
        <color indexed="8"/>
      </right>
      <top style="dotted"/>
      <bottom>
        <color indexed="63"/>
      </bottom>
    </border>
    <border>
      <left style="thin">
        <color indexed="8"/>
      </left>
      <right style="thin">
        <color indexed="8"/>
      </right>
      <top style="dashed"/>
      <bottom>
        <color indexed="63"/>
      </bottom>
    </border>
    <border>
      <left style="thin"/>
      <right style="thin">
        <color indexed="8"/>
      </right>
      <top style="dotted"/>
      <bottom style="thin"/>
    </border>
    <border>
      <left style="thin"/>
      <right style="thin">
        <color indexed="8"/>
      </right>
      <top style="dotted"/>
      <bottom style="dotted"/>
    </border>
    <border>
      <left style="thin">
        <color indexed="8"/>
      </left>
      <right style="thin">
        <color indexed="8"/>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color indexed="8"/>
      </right>
      <top>
        <color indexed="63"/>
      </top>
      <bottom style="medium"/>
    </border>
    <border>
      <left style="thin">
        <color indexed="8"/>
      </left>
      <right style="thin">
        <color indexed="8"/>
      </right>
      <top>
        <color indexed="63"/>
      </top>
      <bottom style="medium"/>
    </border>
    <border>
      <left>
        <color indexed="63"/>
      </left>
      <right style="thin"/>
      <top style="thin"/>
      <bottom>
        <color indexed="63"/>
      </bottom>
    </border>
    <border>
      <left style="thin">
        <color indexed="8"/>
      </left>
      <right style="thin">
        <color indexed="8"/>
      </right>
      <top style="thin"/>
      <bottom>
        <color indexed="63"/>
      </bottom>
    </border>
    <border>
      <left>
        <color indexed="63"/>
      </left>
      <right style="thin"/>
      <top>
        <color indexed="63"/>
      </top>
      <bottom style="thin">
        <color indexed="8"/>
      </bottom>
    </border>
    <border>
      <left>
        <color indexed="63"/>
      </left>
      <right style="thin">
        <color indexed="8"/>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double">
        <color indexed="8"/>
      </left>
      <right style="thin">
        <color indexed="8"/>
      </right>
      <top style="thin"/>
      <bottom>
        <color indexed="63"/>
      </bottom>
    </border>
    <border>
      <left style="double">
        <color indexed="8"/>
      </left>
      <right style="thin">
        <color indexed="8"/>
      </right>
      <top>
        <color indexed="63"/>
      </top>
      <bottom style="thin">
        <color indexed="8"/>
      </bottom>
    </border>
    <border>
      <left>
        <color indexed="63"/>
      </left>
      <right style="double">
        <color indexed="8"/>
      </right>
      <top style="thin"/>
      <bottom>
        <color indexed="63"/>
      </bottom>
    </border>
    <border>
      <left>
        <color indexed="63"/>
      </left>
      <right style="double">
        <color indexed="8"/>
      </right>
      <top>
        <color indexed="63"/>
      </top>
      <bottom style="thin"/>
    </border>
    <border>
      <left style="thin"/>
      <right style="thin">
        <color indexed="8"/>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color indexed="63"/>
      </left>
      <right style="thin"/>
      <top style="medium"/>
      <bottom style="thin"/>
    </border>
    <border>
      <left style="medium"/>
      <right>
        <color indexed="63"/>
      </right>
      <top>
        <color indexed="24"/>
      </top>
      <bottom>
        <color indexed="63"/>
      </bottom>
    </border>
    <border>
      <left style="medium"/>
      <right>
        <color indexed="63"/>
      </right>
      <top>
        <color indexed="63"/>
      </top>
      <bottom>
        <color indexed="24"/>
      </bottom>
    </border>
    <border>
      <left style="medium"/>
      <right style="thin"/>
      <top style="medium"/>
      <bottom>
        <color indexed="63"/>
      </bottom>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cellStyleXfs>
  <cellXfs count="824">
    <xf numFmtId="0" fontId="0" fillId="0" borderId="0" xfId="0" applyAlignment="1">
      <alignment/>
    </xf>
    <xf numFmtId="0" fontId="0" fillId="0" borderId="0" xfId="0" applyAlignment="1">
      <alignment vertical="center"/>
    </xf>
    <xf numFmtId="0" fontId="2" fillId="0" borderId="0" xfId="0" applyFont="1" applyAlignment="1">
      <alignment/>
    </xf>
    <xf numFmtId="0" fontId="3" fillId="0" borderId="0" xfId="0" applyFont="1" applyAlignment="1">
      <alignment/>
    </xf>
    <xf numFmtId="0" fontId="3" fillId="0" borderId="1" xfId="0" applyFont="1" applyBorder="1" applyAlignment="1">
      <alignment horizontal="center"/>
    </xf>
    <xf numFmtId="0" fontId="3" fillId="0" borderId="2" xfId="0" applyFont="1" applyBorder="1" applyAlignment="1">
      <alignment horizontal="center"/>
    </xf>
    <xf numFmtId="0" fontId="0"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xf>
    <xf numFmtId="0" fontId="3" fillId="0" borderId="6"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xf>
    <xf numFmtId="178" fontId="4" fillId="0" borderId="7" xfId="0" applyNumberFormat="1" applyFont="1" applyBorder="1" applyAlignment="1">
      <alignment/>
    </xf>
    <xf numFmtId="178" fontId="3" fillId="0" borderId="3" xfId="0" applyNumberFormat="1" applyFont="1" applyBorder="1" applyAlignment="1">
      <alignment/>
    </xf>
    <xf numFmtId="180" fontId="3" fillId="0" borderId="8" xfId="15" applyNumberFormat="1" applyFont="1" applyBorder="1" applyAlignment="1">
      <alignment/>
    </xf>
    <xf numFmtId="178" fontId="3" fillId="0" borderId="8" xfId="0" applyNumberFormat="1" applyFont="1" applyBorder="1" applyAlignment="1">
      <alignment/>
    </xf>
    <xf numFmtId="178" fontId="3" fillId="0" borderId="0" xfId="0" applyNumberFormat="1" applyFont="1" applyBorder="1" applyAlignment="1">
      <alignment/>
    </xf>
    <xf numFmtId="0" fontId="3" fillId="0" borderId="8" xfId="0" applyFont="1" applyBorder="1" applyAlignment="1">
      <alignment/>
    </xf>
    <xf numFmtId="180" fontId="3" fillId="0" borderId="9" xfId="15" applyNumberFormat="1" applyFont="1" applyBorder="1" applyAlignment="1">
      <alignment/>
    </xf>
    <xf numFmtId="41" fontId="3" fillId="0" borderId="8" xfId="0" applyNumberFormat="1" applyFont="1" applyBorder="1" applyAlignment="1">
      <alignment horizontal="right"/>
    </xf>
    <xf numFmtId="0" fontId="5" fillId="0" borderId="7" xfId="0" applyFont="1" applyBorder="1" applyAlignment="1">
      <alignment horizontal="center"/>
    </xf>
    <xf numFmtId="178" fontId="3" fillId="0" borderId="7" xfId="0" applyNumberFormat="1" applyFont="1" applyBorder="1" applyAlignment="1">
      <alignment/>
    </xf>
    <xf numFmtId="178" fontId="3" fillId="0" borderId="8" xfId="0" applyNumberFormat="1" applyFont="1" applyBorder="1" applyAlignment="1">
      <alignment horizontal="right"/>
    </xf>
    <xf numFmtId="178" fontId="3" fillId="0" borderId="8" xfId="0" applyNumberFormat="1" applyFont="1" applyBorder="1" applyAlignment="1">
      <alignment horizontal="center"/>
    </xf>
    <xf numFmtId="0" fontId="3" fillId="0" borderId="10" xfId="0" applyFont="1" applyBorder="1" applyAlignment="1">
      <alignment/>
    </xf>
    <xf numFmtId="178" fontId="3" fillId="0" borderId="5" xfId="0" applyNumberFormat="1" applyFont="1" applyBorder="1" applyAlignment="1">
      <alignment/>
    </xf>
    <xf numFmtId="178" fontId="3" fillId="0" borderId="11" xfId="0" applyNumberFormat="1" applyFont="1" applyBorder="1" applyAlignment="1">
      <alignment/>
    </xf>
    <xf numFmtId="180" fontId="3" fillId="0" borderId="5" xfId="15" applyNumberFormat="1" applyFont="1" applyBorder="1" applyAlignment="1">
      <alignment/>
    </xf>
    <xf numFmtId="0" fontId="0" fillId="0" borderId="0" xfId="0" applyFont="1" applyAlignment="1">
      <alignment/>
    </xf>
    <xf numFmtId="0" fontId="0"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3" fillId="0" borderId="12" xfId="0" applyFont="1" applyBorder="1" applyAlignment="1">
      <alignment horizontal="center"/>
    </xf>
    <xf numFmtId="0" fontId="3" fillId="0" borderId="1" xfId="0" applyFont="1" applyBorder="1" applyAlignment="1">
      <alignment/>
    </xf>
    <xf numFmtId="178" fontId="4" fillId="0" borderId="3" xfId="0" applyNumberFormat="1" applyFont="1" applyBorder="1" applyAlignment="1">
      <alignment/>
    </xf>
    <xf numFmtId="178" fontId="4" fillId="0" borderId="1" xfId="0" applyNumberFormat="1" applyFont="1" applyBorder="1" applyAlignment="1">
      <alignment/>
    </xf>
    <xf numFmtId="180" fontId="3" fillId="0" borderId="3" xfId="15" applyNumberFormat="1" applyFont="1" applyBorder="1" applyAlignment="1">
      <alignment/>
    </xf>
    <xf numFmtId="178" fontId="4" fillId="0" borderId="8" xfId="0" applyNumberFormat="1" applyFont="1" applyBorder="1" applyAlignment="1">
      <alignment/>
    </xf>
    <xf numFmtId="41" fontId="3" fillId="0" borderId="8" xfId="15" applyNumberFormat="1" applyFont="1" applyBorder="1" applyAlignment="1">
      <alignment horizontal="right"/>
    </xf>
    <xf numFmtId="41" fontId="3" fillId="0" borderId="7" xfId="0" applyNumberFormat="1" applyFont="1" applyBorder="1" applyAlignment="1">
      <alignment horizontal="right"/>
    </xf>
    <xf numFmtId="41" fontId="3" fillId="0" borderId="9" xfId="15" applyNumberFormat="1" applyFont="1" applyBorder="1" applyAlignment="1">
      <alignment horizontal="right"/>
    </xf>
    <xf numFmtId="0" fontId="3" fillId="0" borderId="10" xfId="0" applyFont="1" applyBorder="1" applyAlignment="1">
      <alignment horizontal="center"/>
    </xf>
    <xf numFmtId="178" fontId="3" fillId="0" borderId="5" xfId="0" applyNumberFormat="1" applyFont="1" applyBorder="1" applyAlignment="1">
      <alignment horizontal="center"/>
    </xf>
    <xf numFmtId="0" fontId="5" fillId="0" borderId="0" xfId="0" applyFont="1" applyAlignment="1">
      <alignment/>
    </xf>
    <xf numFmtId="183" fontId="3" fillId="0" borderId="8" xfId="0" applyNumberFormat="1" applyFont="1" applyBorder="1" applyAlignment="1">
      <alignment/>
    </xf>
    <xf numFmtId="183" fontId="3" fillId="0" borderId="9" xfId="0" applyNumberFormat="1" applyFont="1" applyBorder="1" applyAlignment="1">
      <alignment/>
    </xf>
    <xf numFmtId="183" fontId="3" fillId="0" borderId="5" xfId="0" applyNumberFormat="1" applyFont="1" applyBorder="1" applyAlignment="1">
      <alignment/>
    </xf>
    <xf numFmtId="183" fontId="3" fillId="0" borderId="13" xfId="0" applyNumberFormat="1" applyFont="1" applyBorder="1" applyAlignment="1">
      <alignment/>
    </xf>
    <xf numFmtId="0" fontId="6" fillId="0" borderId="0" xfId="0" applyFont="1" applyAlignment="1">
      <alignment/>
    </xf>
    <xf numFmtId="0" fontId="3" fillId="0" borderId="7"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0" fillId="0" borderId="11" xfId="0" applyFont="1" applyBorder="1" applyAlignment="1">
      <alignment horizontal="center"/>
    </xf>
    <xf numFmtId="0" fontId="0" fillId="0" borderId="5" xfId="0" applyFont="1" applyBorder="1" applyAlignment="1">
      <alignment horizontal="center"/>
    </xf>
    <xf numFmtId="0" fontId="3" fillId="0" borderId="11" xfId="0" applyFont="1" applyBorder="1" applyAlignment="1">
      <alignment horizontal="center"/>
    </xf>
    <xf numFmtId="38" fontId="4" fillId="0" borderId="8" xfId="16" applyFont="1" applyBorder="1" applyAlignment="1">
      <alignment/>
    </xf>
    <xf numFmtId="38" fontId="3" fillId="0" borderId="8" xfId="16" applyFont="1" applyBorder="1" applyAlignment="1">
      <alignment/>
    </xf>
    <xf numFmtId="38" fontId="3" fillId="0" borderId="0" xfId="16" applyFont="1" applyBorder="1" applyAlignment="1">
      <alignment/>
    </xf>
    <xf numFmtId="38" fontId="3" fillId="0" borderId="7" xfId="16" applyFont="1" applyBorder="1" applyAlignment="1">
      <alignment/>
    </xf>
    <xf numFmtId="38" fontId="4" fillId="0" borderId="7" xfId="16" applyFont="1" applyBorder="1" applyAlignment="1">
      <alignment/>
    </xf>
    <xf numFmtId="38" fontId="4" fillId="0" borderId="0" xfId="16" applyFont="1" applyBorder="1" applyAlignment="1">
      <alignment/>
    </xf>
    <xf numFmtId="38" fontId="4" fillId="0" borderId="5" xfId="16" applyFont="1" applyBorder="1" applyAlignment="1">
      <alignment/>
    </xf>
    <xf numFmtId="38" fontId="3" fillId="0" borderId="5" xfId="16" applyFont="1" applyBorder="1" applyAlignment="1">
      <alignment/>
    </xf>
    <xf numFmtId="38" fontId="3" fillId="0" borderId="11" xfId="16" applyFont="1" applyBorder="1" applyAlignment="1">
      <alignment/>
    </xf>
    <xf numFmtId="0" fontId="7" fillId="0" borderId="0" xfId="0" applyFont="1" applyAlignment="1">
      <alignment/>
    </xf>
    <xf numFmtId="0" fontId="0" fillId="0" borderId="7" xfId="0" applyBorder="1" applyAlignment="1">
      <alignment/>
    </xf>
    <xf numFmtId="0" fontId="5" fillId="0" borderId="12" xfId="0" applyFont="1" applyBorder="1" applyAlignment="1">
      <alignment horizontal="center"/>
    </xf>
    <xf numFmtId="0" fontId="5" fillId="0" borderId="11" xfId="0" applyFont="1" applyBorder="1" applyAlignment="1">
      <alignment horizontal="center"/>
    </xf>
    <xf numFmtId="0" fontId="8" fillId="0" borderId="11" xfId="0" applyFont="1" applyBorder="1" applyAlignment="1">
      <alignment horizontal="center"/>
    </xf>
    <xf numFmtId="0" fontId="8" fillId="0" borderId="6" xfId="0" applyFont="1" applyBorder="1" applyAlignment="1">
      <alignment horizontal="center"/>
    </xf>
    <xf numFmtId="38" fontId="3" fillId="0" borderId="9" xfId="16" applyFont="1" applyBorder="1" applyAlignment="1">
      <alignment/>
    </xf>
    <xf numFmtId="38" fontId="3" fillId="0" borderId="13" xfId="16" applyFont="1" applyBorder="1" applyAlignment="1">
      <alignment/>
    </xf>
    <xf numFmtId="0" fontId="9" fillId="0" borderId="0" xfId="20" applyNumberFormat="1" applyFont="1" applyAlignment="1">
      <alignment/>
      <protection/>
    </xf>
    <xf numFmtId="0" fontId="10" fillId="0" borderId="0" xfId="20" applyNumberFormat="1" applyFont="1" applyAlignment="1">
      <alignment/>
      <protection/>
    </xf>
    <xf numFmtId="0" fontId="11" fillId="0" borderId="0" xfId="20" applyNumberFormat="1" applyFont="1" applyAlignment="1">
      <alignment/>
      <protection/>
    </xf>
    <xf numFmtId="0" fontId="11" fillId="0" borderId="0" xfId="20" applyFont="1">
      <alignment/>
      <protection/>
    </xf>
    <xf numFmtId="0" fontId="11" fillId="0" borderId="11" xfId="20" applyNumberFormat="1" applyFont="1" applyBorder="1" applyAlignment="1">
      <alignment/>
      <protection/>
    </xf>
    <xf numFmtId="0" fontId="11" fillId="0" borderId="14" xfId="20" applyNumberFormat="1" applyFont="1" applyFill="1" applyAlignment="1">
      <alignment horizontal="center"/>
      <protection/>
    </xf>
    <xf numFmtId="0" fontId="11" fillId="0" borderId="8" xfId="20" applyNumberFormat="1" applyFont="1" applyFill="1" applyBorder="1" applyAlignment="1">
      <alignment horizontal="center"/>
      <protection/>
    </xf>
    <xf numFmtId="0" fontId="11" fillId="0" borderId="3" xfId="20" applyNumberFormat="1" applyFont="1" applyFill="1" applyBorder="1" applyAlignment="1">
      <alignment horizontal="center"/>
      <protection/>
    </xf>
    <xf numFmtId="0" fontId="11" fillId="0" borderId="14" xfId="20" applyNumberFormat="1" applyFont="1" applyAlignment="1">
      <alignment/>
      <protection/>
    </xf>
    <xf numFmtId="0" fontId="11" fillId="0" borderId="14" xfId="20" applyNumberFormat="1" applyFont="1" applyFill="1" applyAlignment="1">
      <alignment/>
      <protection/>
    </xf>
    <xf numFmtId="0" fontId="11" fillId="0" borderId="8" xfId="20" applyNumberFormat="1" applyFont="1" applyFill="1" applyBorder="1" applyAlignment="1">
      <alignment/>
      <protection/>
    </xf>
    <xf numFmtId="0" fontId="11" fillId="0" borderId="15" xfId="20" applyNumberFormat="1" applyFont="1" applyFill="1" applyBorder="1" applyAlignment="1">
      <alignment horizontal="center"/>
      <protection/>
    </xf>
    <xf numFmtId="0" fontId="11" fillId="0" borderId="16" xfId="20" applyNumberFormat="1" applyFont="1" applyFill="1" applyAlignment="1">
      <alignment horizontal="center"/>
      <protection/>
    </xf>
    <xf numFmtId="0" fontId="11" fillId="0" borderId="5" xfId="20" applyNumberFormat="1" applyFont="1" applyFill="1" applyBorder="1" applyAlignment="1">
      <alignment horizontal="center"/>
      <protection/>
    </xf>
    <xf numFmtId="0" fontId="11" fillId="0" borderId="17" xfId="20" applyNumberFormat="1" applyFont="1" applyFill="1" applyBorder="1" applyAlignment="1">
      <alignment horizontal="center"/>
      <protection/>
    </xf>
    <xf numFmtId="0" fontId="11" fillId="0" borderId="18" xfId="20" applyNumberFormat="1" applyFont="1" applyFill="1" applyBorder="1" applyAlignment="1">
      <alignment horizontal="center"/>
      <protection/>
    </xf>
    <xf numFmtId="0" fontId="11" fillId="0" borderId="19" xfId="20" applyNumberFormat="1" applyFont="1" applyFill="1" applyBorder="1" applyAlignment="1">
      <alignment horizontal="center"/>
      <protection/>
    </xf>
    <xf numFmtId="0" fontId="2" fillId="0" borderId="20" xfId="20" applyNumberFormat="1" applyFont="1" applyFill="1" applyAlignment="1">
      <alignment/>
      <protection/>
    </xf>
    <xf numFmtId="0" fontId="2" fillId="0" borderId="21" xfId="20" applyNumberFormat="1" applyFont="1" applyFill="1" applyBorder="1" applyAlignment="1">
      <alignment/>
      <protection/>
    </xf>
    <xf numFmtId="190" fontId="2" fillId="0" borderId="15" xfId="20" applyNumberFormat="1" applyFont="1" applyFill="1" applyBorder="1" applyAlignment="1">
      <alignment/>
      <protection/>
    </xf>
    <xf numFmtId="190" fontId="2" fillId="0" borderId="22" xfId="20" applyNumberFormat="1" applyFont="1" applyFill="1" applyBorder="1" applyAlignment="1">
      <alignment/>
      <protection/>
    </xf>
    <xf numFmtId="190" fontId="11" fillId="0" borderId="23" xfId="20" applyNumberFormat="1" applyFont="1" applyFill="1" applyBorder="1" applyAlignment="1">
      <alignment horizontal="right"/>
      <protection/>
    </xf>
    <xf numFmtId="190" fontId="2" fillId="0" borderId="24" xfId="20" applyNumberFormat="1" applyFont="1" applyFill="1" applyBorder="1" applyAlignment="1">
      <alignment/>
      <protection/>
    </xf>
    <xf numFmtId="190" fontId="2" fillId="0" borderId="25" xfId="20" applyNumberFormat="1" applyFont="1" applyFill="1" applyBorder="1" applyAlignment="1">
      <alignment/>
      <protection/>
    </xf>
    <xf numFmtId="190" fontId="2" fillId="0" borderId="26" xfId="20" applyNumberFormat="1" applyFont="1" applyFill="1" applyBorder="1" applyAlignment="1">
      <alignment horizontal="center"/>
      <protection/>
    </xf>
    <xf numFmtId="0" fontId="11" fillId="0" borderId="27" xfId="20" applyNumberFormat="1" applyFont="1" applyFill="1" applyAlignment="1">
      <alignment/>
      <protection/>
    </xf>
    <xf numFmtId="0" fontId="11" fillId="0" borderId="28" xfId="20" applyNumberFormat="1" applyFont="1" applyFill="1" applyBorder="1" applyAlignment="1">
      <alignment/>
      <protection/>
    </xf>
    <xf numFmtId="190" fontId="11" fillId="0" borderId="29" xfId="20" applyNumberFormat="1" applyFont="1" applyFill="1" applyBorder="1" applyAlignment="1">
      <alignment/>
      <protection/>
    </xf>
    <xf numFmtId="191" fontId="11" fillId="0" borderId="30" xfId="20" applyNumberFormat="1" applyFont="1" applyFill="1" applyAlignment="1">
      <alignment/>
      <protection/>
    </xf>
    <xf numFmtId="190" fontId="11" fillId="0" borderId="31" xfId="20" applyNumberFormat="1" applyFont="1" applyFill="1" applyBorder="1" applyAlignment="1">
      <alignment horizontal="right"/>
      <protection/>
    </xf>
    <xf numFmtId="188" fontId="11" fillId="0" borderId="29" xfId="20" applyNumberFormat="1" applyFont="1" applyFill="1" applyBorder="1" applyAlignment="1">
      <alignment/>
      <protection/>
    </xf>
    <xf numFmtId="190" fontId="11" fillId="0" borderId="30" xfId="20" applyNumberFormat="1" applyFont="1" applyFill="1" applyAlignment="1">
      <alignment/>
      <protection/>
    </xf>
    <xf numFmtId="190" fontId="11" fillId="0" borderId="27" xfId="20" applyNumberFormat="1" applyFont="1" applyFill="1" applyAlignment="1">
      <alignment/>
      <protection/>
    </xf>
    <xf numFmtId="190" fontId="11" fillId="0" borderId="32" xfId="20" applyNumberFormat="1" applyFont="1" applyFill="1" applyBorder="1" applyAlignment="1">
      <alignment/>
      <protection/>
    </xf>
    <xf numFmtId="190" fontId="11" fillId="0" borderId="33" xfId="20" applyNumberFormat="1" applyFont="1" applyFill="1" applyBorder="1" applyAlignment="1">
      <alignment/>
      <protection/>
    </xf>
    <xf numFmtId="190" fontId="11" fillId="0" borderId="34" xfId="20" applyNumberFormat="1" applyFont="1" applyFill="1" applyBorder="1" applyAlignment="1">
      <alignment horizontal="right"/>
      <protection/>
    </xf>
    <xf numFmtId="190" fontId="11" fillId="0" borderId="0" xfId="20" applyNumberFormat="1" applyFont="1" applyFill="1" applyBorder="1" applyAlignment="1">
      <alignment/>
      <protection/>
    </xf>
    <xf numFmtId="190" fontId="11" fillId="0" borderId="35" xfId="20" applyNumberFormat="1" applyFont="1" applyFill="1" applyAlignment="1">
      <alignment/>
      <protection/>
    </xf>
    <xf numFmtId="190" fontId="11" fillId="0" borderId="14" xfId="20" applyNumberFormat="1" applyFont="1" applyFill="1" applyAlignment="1">
      <alignment/>
      <protection/>
    </xf>
    <xf numFmtId="190" fontId="11" fillId="0" borderId="34" xfId="20" applyNumberFormat="1" applyFont="1" applyFill="1" applyBorder="1" applyAlignment="1">
      <alignment/>
      <protection/>
    </xf>
    <xf numFmtId="190" fontId="11" fillId="0" borderId="36" xfId="20" applyNumberFormat="1" applyFont="1" applyFill="1" applyBorder="1" applyAlignment="1">
      <alignment horizontal="right"/>
      <protection/>
    </xf>
    <xf numFmtId="0" fontId="2" fillId="0" borderId="20" xfId="20" applyNumberFormat="1" applyFont="1" applyFill="1" applyBorder="1" applyAlignment="1">
      <alignment/>
      <protection/>
    </xf>
    <xf numFmtId="190" fontId="2" fillId="0" borderId="37" xfId="20" applyNumberFormat="1" applyFont="1" applyFill="1" applyBorder="1" applyAlignment="1">
      <alignment/>
      <protection/>
    </xf>
    <xf numFmtId="190" fontId="2" fillId="0" borderId="38" xfId="20" applyNumberFormat="1" applyFont="1" applyFill="1" applyBorder="1" applyAlignment="1">
      <alignment/>
      <protection/>
    </xf>
    <xf numFmtId="190" fontId="2" fillId="0" borderId="39" xfId="20" applyNumberFormat="1" applyFont="1" applyFill="1" applyBorder="1" applyAlignment="1">
      <alignment/>
      <protection/>
    </xf>
    <xf numFmtId="190" fontId="11" fillId="0" borderId="40" xfId="20" applyNumberFormat="1" applyFont="1" applyFill="1" applyBorder="1" applyAlignment="1">
      <alignment/>
      <protection/>
    </xf>
    <xf numFmtId="190" fontId="11" fillId="0" borderId="41" xfId="20" applyNumberFormat="1" applyFont="1" applyFill="1" applyBorder="1" applyAlignment="1">
      <alignment horizontal="right"/>
      <protection/>
    </xf>
    <xf numFmtId="190" fontId="11" fillId="0" borderId="42" xfId="20" applyNumberFormat="1" applyFont="1" applyFill="1" applyBorder="1" applyAlignment="1">
      <alignment/>
      <protection/>
    </xf>
    <xf numFmtId="190" fontId="11" fillId="0" borderId="43" xfId="20" applyNumberFormat="1" applyFont="1" applyFill="1" applyBorder="1" applyAlignment="1">
      <alignment/>
      <protection/>
    </xf>
    <xf numFmtId="190" fontId="11" fillId="0" borderId="27" xfId="20" applyNumberFormat="1" applyFont="1" applyFill="1" applyBorder="1" applyAlignment="1">
      <alignment/>
      <protection/>
    </xf>
    <xf numFmtId="0" fontId="11" fillId="0" borderId="44" xfId="20" applyNumberFormat="1" applyFont="1" applyFill="1" applyBorder="1" applyAlignment="1">
      <alignment/>
      <protection/>
    </xf>
    <xf numFmtId="0" fontId="11" fillId="0" borderId="45" xfId="20" applyNumberFormat="1" applyFont="1" applyFill="1" applyBorder="1" applyAlignment="1">
      <alignment/>
      <protection/>
    </xf>
    <xf numFmtId="190" fontId="11" fillId="0" borderId="46" xfId="20" applyNumberFormat="1" applyFont="1" applyFill="1" applyBorder="1" applyAlignment="1">
      <alignment/>
      <protection/>
    </xf>
    <xf numFmtId="190" fontId="11" fillId="0" borderId="47" xfId="20" applyNumberFormat="1" applyFont="1" applyFill="1" applyBorder="1" applyAlignment="1">
      <alignment horizontal="right"/>
      <protection/>
    </xf>
    <xf numFmtId="190" fontId="11" fillId="0" borderId="48" xfId="20" applyNumberFormat="1" applyFont="1" applyFill="1" applyBorder="1" applyAlignment="1">
      <alignment horizontal="right"/>
      <protection/>
    </xf>
    <xf numFmtId="190" fontId="11" fillId="0" borderId="49" xfId="20" applyNumberFormat="1" applyFont="1" applyFill="1" applyBorder="1" applyAlignment="1">
      <alignment/>
      <protection/>
    </xf>
    <xf numFmtId="190" fontId="11" fillId="0" borderId="50" xfId="20" applyNumberFormat="1" applyFont="1" applyFill="1" applyBorder="1" applyAlignment="1">
      <alignment/>
      <protection/>
    </xf>
    <xf numFmtId="190" fontId="11" fillId="0" borderId="51" xfId="20" applyNumberFormat="1" applyFont="1" applyFill="1" applyBorder="1" applyAlignment="1">
      <alignment/>
      <protection/>
    </xf>
    <xf numFmtId="190" fontId="11" fillId="0" borderId="52" xfId="20" applyNumberFormat="1" applyFont="1" applyFill="1" applyBorder="1" applyAlignment="1">
      <alignment/>
      <protection/>
    </xf>
    <xf numFmtId="0" fontId="2" fillId="0" borderId="14" xfId="20" applyNumberFormat="1" applyFont="1" applyFill="1" applyBorder="1" applyAlignment="1">
      <alignment/>
      <protection/>
    </xf>
    <xf numFmtId="0" fontId="2" fillId="0" borderId="8" xfId="20" applyNumberFormat="1" applyFont="1" applyFill="1" applyBorder="1" applyAlignment="1">
      <alignment/>
      <protection/>
    </xf>
    <xf numFmtId="190" fontId="2" fillId="0" borderId="0" xfId="20" applyNumberFormat="1" applyFont="1" applyFill="1" applyBorder="1" applyAlignment="1">
      <alignment/>
      <protection/>
    </xf>
    <xf numFmtId="190" fontId="2" fillId="0" borderId="53" xfId="20" applyNumberFormat="1" applyFont="1" applyFill="1" applyBorder="1" applyAlignment="1">
      <alignment/>
      <protection/>
    </xf>
    <xf numFmtId="0" fontId="11" fillId="0" borderId="28" xfId="20" applyNumberFormat="1" applyFont="1" applyFill="1" applyBorder="1" applyAlignment="1">
      <alignment horizontal="justify"/>
      <protection/>
    </xf>
    <xf numFmtId="190" fontId="11" fillId="0" borderId="54" xfId="20" applyNumberFormat="1" applyFont="1" applyFill="1" applyBorder="1" applyAlignment="1">
      <alignment/>
      <protection/>
    </xf>
    <xf numFmtId="190" fontId="11" fillId="0" borderId="55" xfId="20" applyNumberFormat="1" applyFont="1" applyFill="1" applyBorder="1" applyAlignment="1">
      <alignment/>
      <protection/>
    </xf>
    <xf numFmtId="190" fontId="11" fillId="0" borderId="56" xfId="20" applyNumberFormat="1" applyFont="1" applyFill="1" applyBorder="1" applyAlignment="1">
      <alignment horizontal="right"/>
      <protection/>
    </xf>
    <xf numFmtId="190" fontId="11" fillId="0" borderId="14" xfId="20" applyNumberFormat="1" applyFont="1" applyFill="1" applyBorder="1" applyAlignment="1">
      <alignment/>
      <protection/>
    </xf>
    <xf numFmtId="0" fontId="11" fillId="0" borderId="57" xfId="20" applyNumberFormat="1" applyFont="1" applyFill="1" applyBorder="1" applyAlignment="1">
      <alignment/>
      <protection/>
    </xf>
    <xf numFmtId="190" fontId="11" fillId="0" borderId="58" xfId="20" applyNumberFormat="1" applyFont="1" applyFill="1" applyBorder="1" applyAlignment="1">
      <alignment/>
      <protection/>
    </xf>
    <xf numFmtId="0" fontId="11" fillId="0" borderId="7" xfId="20" applyNumberFormat="1" applyFont="1" applyFill="1" applyBorder="1" applyAlignment="1">
      <alignment/>
      <protection/>
    </xf>
    <xf numFmtId="190" fontId="11" fillId="0" borderId="59" xfId="20" applyNumberFormat="1" applyFont="1" applyFill="1" applyBorder="1" applyAlignment="1">
      <alignment/>
      <protection/>
    </xf>
    <xf numFmtId="190" fontId="11" fillId="0" borderId="60" xfId="20" applyNumberFormat="1" applyFont="1" applyFill="1" applyBorder="1" applyAlignment="1">
      <alignment/>
      <protection/>
    </xf>
    <xf numFmtId="190" fontId="11" fillId="0" borderId="47" xfId="20" applyNumberFormat="1" applyFont="1" applyFill="1" applyBorder="1" applyAlignment="1">
      <alignment/>
      <protection/>
    </xf>
    <xf numFmtId="0" fontId="11" fillId="0" borderId="27" xfId="20" applyNumberFormat="1" applyFont="1" applyFill="1" applyBorder="1" applyAlignment="1">
      <alignment/>
      <protection/>
    </xf>
    <xf numFmtId="190" fontId="11" fillId="0" borderId="30" xfId="20" applyNumberFormat="1" applyFont="1" applyFill="1" applyBorder="1" applyAlignment="1">
      <alignment/>
      <protection/>
    </xf>
    <xf numFmtId="190" fontId="11" fillId="0" borderId="61" xfId="20" applyNumberFormat="1" applyFont="1" applyFill="1" applyBorder="1" applyAlignment="1">
      <alignment/>
      <protection/>
    </xf>
    <xf numFmtId="0" fontId="11" fillId="0" borderId="14" xfId="20" applyNumberFormat="1" applyFont="1" applyFill="1" applyBorder="1" applyAlignment="1">
      <alignment/>
      <protection/>
    </xf>
    <xf numFmtId="190" fontId="11" fillId="0" borderId="35" xfId="20" applyNumberFormat="1" applyFont="1" applyFill="1" applyBorder="1" applyAlignment="1">
      <alignment/>
      <protection/>
    </xf>
    <xf numFmtId="190" fontId="11" fillId="0" borderId="62" xfId="20" applyNumberFormat="1" applyFont="1" applyFill="1" applyBorder="1" applyAlignment="1">
      <alignment/>
      <protection/>
    </xf>
    <xf numFmtId="190" fontId="11" fillId="0" borderId="63" xfId="20" applyNumberFormat="1" applyFont="1" applyFill="1" applyBorder="1" applyAlignment="1">
      <alignment/>
      <protection/>
    </xf>
    <xf numFmtId="190" fontId="11" fillId="0" borderId="64" xfId="20" applyNumberFormat="1" applyFont="1" applyFill="1" applyBorder="1" applyAlignment="1">
      <alignment horizontal="right"/>
      <protection/>
    </xf>
    <xf numFmtId="190" fontId="11" fillId="0" borderId="65" xfId="20" applyNumberFormat="1" applyFont="1" applyFill="1" applyBorder="1" applyAlignment="1">
      <alignment horizontal="right"/>
      <protection/>
    </xf>
    <xf numFmtId="190" fontId="11" fillId="0" borderId="7" xfId="20" applyNumberFormat="1" applyFont="1" applyFill="1" applyBorder="1" applyAlignment="1">
      <alignment/>
      <protection/>
    </xf>
    <xf numFmtId="190" fontId="11" fillId="0" borderId="66" xfId="20" applyNumberFormat="1" applyFont="1" applyFill="1" applyBorder="1" applyAlignment="1">
      <alignment horizontal="right"/>
      <protection/>
    </xf>
    <xf numFmtId="190" fontId="11" fillId="0" borderId="67" xfId="20" applyNumberFormat="1" applyFont="1" applyFill="1" applyBorder="1" applyAlignment="1">
      <alignment horizontal="right"/>
      <protection/>
    </xf>
    <xf numFmtId="190" fontId="2" fillId="0" borderId="68" xfId="20" applyNumberFormat="1" applyFont="1" applyFill="1" applyBorder="1" applyAlignment="1">
      <alignment/>
      <protection/>
    </xf>
    <xf numFmtId="190" fontId="2" fillId="0" borderId="69" xfId="20" applyNumberFormat="1" applyFont="1" applyFill="1" applyBorder="1" applyAlignment="1">
      <alignment/>
      <protection/>
    </xf>
    <xf numFmtId="190" fontId="2" fillId="0" borderId="70" xfId="20" applyNumberFormat="1" applyFont="1" applyFill="1" applyBorder="1" applyAlignment="1">
      <alignment/>
      <protection/>
    </xf>
    <xf numFmtId="190" fontId="2" fillId="0" borderId="71" xfId="20" applyNumberFormat="1" applyFont="1" applyFill="1" applyBorder="1" applyAlignment="1">
      <alignment/>
      <protection/>
    </xf>
    <xf numFmtId="190" fontId="11" fillId="0" borderId="72" xfId="20" applyNumberFormat="1" applyFont="1" applyFill="1" applyBorder="1" applyAlignment="1">
      <alignment horizontal="right"/>
      <protection/>
    </xf>
    <xf numFmtId="190" fontId="11" fillId="0" borderId="73" xfId="20" applyNumberFormat="1" applyFont="1" applyFill="1" applyBorder="1" applyAlignment="1">
      <alignment/>
      <protection/>
    </xf>
    <xf numFmtId="190" fontId="11" fillId="0" borderId="74" xfId="20" applyNumberFormat="1" applyFont="1" applyFill="1" applyBorder="1" applyAlignment="1">
      <alignment horizontal="right"/>
      <protection/>
    </xf>
    <xf numFmtId="190" fontId="11" fillId="0" borderId="74" xfId="20" applyNumberFormat="1" applyFont="1" applyFill="1" applyBorder="1" applyAlignment="1">
      <alignment/>
      <protection/>
    </xf>
    <xf numFmtId="0" fontId="11" fillId="0" borderId="75" xfId="20" applyNumberFormat="1" applyFont="1" applyFill="1" applyBorder="1" applyAlignment="1">
      <alignment/>
      <protection/>
    </xf>
    <xf numFmtId="0" fontId="11" fillId="0" borderId="5" xfId="20" applyNumberFormat="1" applyFont="1" applyFill="1" applyBorder="1" applyAlignment="1">
      <alignment/>
      <protection/>
    </xf>
    <xf numFmtId="190" fontId="11" fillId="0" borderId="76" xfId="20" applyNumberFormat="1" applyFont="1" applyFill="1" applyBorder="1" applyAlignment="1">
      <alignment/>
      <protection/>
    </xf>
    <xf numFmtId="190" fontId="11" fillId="0" borderId="77" xfId="20" applyNumberFormat="1" applyFont="1" applyFill="1" applyBorder="1" applyAlignment="1">
      <alignment/>
      <protection/>
    </xf>
    <xf numFmtId="190" fontId="11" fillId="0" borderId="11" xfId="20" applyNumberFormat="1" applyFont="1" applyFill="1" applyBorder="1" applyAlignment="1">
      <alignment/>
      <protection/>
    </xf>
    <xf numFmtId="190" fontId="11" fillId="0" borderId="78" xfId="20" applyNumberFormat="1" applyFont="1" applyFill="1" applyBorder="1" applyAlignment="1">
      <alignment/>
      <protection/>
    </xf>
    <xf numFmtId="0" fontId="2" fillId="0" borderId="79" xfId="20" applyNumberFormat="1" applyFont="1" applyFill="1" applyBorder="1" applyAlignment="1">
      <alignment/>
      <protection/>
    </xf>
    <xf numFmtId="0" fontId="2" fillId="0" borderId="3" xfId="20" applyNumberFormat="1" applyFont="1" applyFill="1" applyBorder="1" applyAlignment="1">
      <alignment/>
      <protection/>
    </xf>
    <xf numFmtId="190" fontId="2" fillId="0" borderId="63" xfId="20" applyNumberFormat="1" applyFont="1" applyFill="1" applyBorder="1" applyAlignment="1">
      <alignment/>
      <protection/>
    </xf>
    <xf numFmtId="190" fontId="2" fillId="0" borderId="80" xfId="20" applyNumberFormat="1" applyFont="1" applyFill="1" applyBorder="1" applyAlignment="1">
      <alignment/>
      <protection/>
    </xf>
    <xf numFmtId="190" fontId="2" fillId="0" borderId="81" xfId="20" applyNumberFormat="1" applyFont="1" applyFill="1" applyBorder="1" applyAlignment="1">
      <alignment/>
      <protection/>
    </xf>
    <xf numFmtId="190" fontId="2" fillId="0" borderId="1" xfId="20" applyNumberFormat="1" applyFont="1" applyFill="1" applyBorder="1" applyAlignment="1">
      <alignment/>
      <protection/>
    </xf>
    <xf numFmtId="190" fontId="2" fillId="0" borderId="82" xfId="20" applyNumberFormat="1" applyFont="1" applyFill="1" applyBorder="1" applyAlignment="1">
      <alignment/>
      <protection/>
    </xf>
    <xf numFmtId="190" fontId="2" fillId="0" borderId="83" xfId="20" applyNumberFormat="1" applyFont="1" applyFill="1" applyBorder="1" applyAlignment="1">
      <alignment/>
      <protection/>
    </xf>
    <xf numFmtId="0" fontId="11" fillId="0" borderId="10" xfId="20" applyNumberFormat="1" applyFont="1" applyFill="1" applyBorder="1" applyAlignment="1">
      <alignment/>
      <protection/>
    </xf>
    <xf numFmtId="190" fontId="11" fillId="0" borderId="84" xfId="20" applyNumberFormat="1" applyFont="1" applyFill="1" applyBorder="1" applyAlignment="1">
      <alignment/>
      <protection/>
    </xf>
    <xf numFmtId="190" fontId="11" fillId="0" borderId="77" xfId="20" applyNumberFormat="1" applyFont="1" applyFill="1" applyBorder="1" applyAlignment="1">
      <alignment horizontal="right"/>
      <protection/>
    </xf>
    <xf numFmtId="190" fontId="11" fillId="0" borderId="36" xfId="20" applyNumberFormat="1" applyFont="1" applyFill="1" applyBorder="1" applyAlignment="1">
      <alignment/>
      <protection/>
    </xf>
    <xf numFmtId="190" fontId="11" fillId="0" borderId="85" xfId="20" applyNumberFormat="1" applyFont="1" applyFill="1" applyBorder="1" applyAlignment="1">
      <alignment/>
      <protection/>
    </xf>
    <xf numFmtId="0" fontId="11" fillId="0" borderId="0" xfId="20" applyNumberFormat="1" applyFont="1" applyFill="1" applyBorder="1" applyAlignment="1">
      <alignment/>
      <protection/>
    </xf>
    <xf numFmtId="0" fontId="11" fillId="0" borderId="0" xfId="20" applyNumberFormat="1" applyFont="1" applyBorder="1" applyAlignment="1">
      <alignment/>
      <protection/>
    </xf>
    <xf numFmtId="190" fontId="11" fillId="0" borderId="11" xfId="20" applyNumberFormat="1" applyFont="1" applyBorder="1" applyAlignment="1">
      <alignment horizontal="right"/>
      <protection/>
    </xf>
    <xf numFmtId="0" fontId="11" fillId="0" borderId="11" xfId="20" applyNumberFormat="1" applyFont="1" applyBorder="1" applyAlignment="1">
      <alignment horizontal="right"/>
      <protection/>
    </xf>
    <xf numFmtId="0" fontId="11" fillId="0" borderId="1" xfId="20" applyNumberFormat="1" applyFont="1" applyFill="1" applyBorder="1" applyAlignment="1">
      <alignment horizontal="center"/>
      <protection/>
    </xf>
    <xf numFmtId="0" fontId="11" fillId="0" borderId="7" xfId="20" applyNumberFormat="1" applyFont="1" applyFill="1" applyBorder="1" applyAlignment="1">
      <alignment horizontal="center"/>
      <protection/>
    </xf>
    <xf numFmtId="0" fontId="11" fillId="0" borderId="86" xfId="20" applyNumberFormat="1" applyFont="1" applyFill="1" applyBorder="1" applyAlignment="1">
      <alignment horizontal="center"/>
      <protection/>
    </xf>
    <xf numFmtId="0" fontId="11" fillId="0" borderId="87" xfId="20" applyNumberFormat="1" applyFont="1" applyFill="1" applyBorder="1" applyAlignment="1">
      <alignment horizontal="center"/>
      <protection/>
    </xf>
    <xf numFmtId="190" fontId="11" fillId="0" borderId="88" xfId="20" applyNumberFormat="1" applyFont="1" applyFill="1" applyBorder="1" applyAlignment="1">
      <alignment horizontal="right"/>
      <protection/>
    </xf>
    <xf numFmtId="190" fontId="11" fillId="0" borderId="89" xfId="20" applyNumberFormat="1" applyFont="1" applyFill="1" applyBorder="1" applyAlignment="1">
      <alignment/>
      <protection/>
    </xf>
    <xf numFmtId="190" fontId="11" fillId="0" borderId="90" xfId="20" applyNumberFormat="1" applyFont="1" applyFill="1" applyBorder="1" applyAlignment="1">
      <alignment horizontal="right"/>
      <protection/>
    </xf>
    <xf numFmtId="0" fontId="11" fillId="0" borderId="54" xfId="20" applyNumberFormat="1" applyFont="1" applyFill="1" applyBorder="1" applyAlignment="1">
      <alignment/>
      <protection/>
    </xf>
    <xf numFmtId="0" fontId="11" fillId="0" borderId="91" xfId="20" applyNumberFormat="1" applyFont="1" applyFill="1" applyBorder="1" applyAlignment="1">
      <alignment/>
      <protection/>
    </xf>
    <xf numFmtId="190" fontId="11" fillId="0" borderId="92" xfId="20" applyNumberFormat="1" applyFont="1" applyFill="1" applyBorder="1" applyAlignment="1">
      <alignment/>
      <protection/>
    </xf>
    <xf numFmtId="190" fontId="11" fillId="0" borderId="93" xfId="20" applyNumberFormat="1" applyFont="1" applyFill="1" applyBorder="1" applyAlignment="1">
      <alignment horizontal="right"/>
      <protection/>
    </xf>
    <xf numFmtId="190" fontId="11" fillId="0" borderId="94" xfId="20" applyNumberFormat="1" applyFont="1" applyFill="1" applyBorder="1" applyAlignment="1">
      <alignment/>
      <protection/>
    </xf>
    <xf numFmtId="190" fontId="11" fillId="0" borderId="95" xfId="20" applyNumberFormat="1" applyFont="1" applyFill="1" applyBorder="1" applyAlignment="1">
      <alignment/>
      <protection/>
    </xf>
    <xf numFmtId="190" fontId="11" fillId="0" borderId="96" xfId="20" applyNumberFormat="1" applyFont="1" applyFill="1" applyBorder="1" applyAlignment="1">
      <alignment/>
      <protection/>
    </xf>
    <xf numFmtId="190" fontId="11" fillId="0" borderId="97" xfId="20" applyNumberFormat="1" applyFont="1" applyFill="1" applyBorder="1" applyAlignment="1">
      <alignment horizontal="right"/>
      <protection/>
    </xf>
    <xf numFmtId="190" fontId="11" fillId="0" borderId="80" xfId="20" applyNumberFormat="1" applyFont="1" applyFill="1" applyBorder="1" applyAlignment="1">
      <alignment horizontal="right"/>
      <protection/>
    </xf>
    <xf numFmtId="190" fontId="2" fillId="0" borderId="98" xfId="20" applyNumberFormat="1" applyFont="1" applyFill="1" applyBorder="1" applyAlignment="1">
      <alignment/>
      <protection/>
    </xf>
    <xf numFmtId="190" fontId="2" fillId="0" borderId="99" xfId="20" applyNumberFormat="1" applyFont="1" applyFill="1" applyBorder="1" applyAlignment="1">
      <alignment/>
      <protection/>
    </xf>
    <xf numFmtId="0" fontId="11" fillId="0" borderId="100" xfId="20" applyNumberFormat="1" applyFont="1" applyFill="1" applyBorder="1" applyAlignment="1">
      <alignment/>
      <protection/>
    </xf>
    <xf numFmtId="0" fontId="11" fillId="0" borderId="101" xfId="20" applyNumberFormat="1" applyFont="1" applyFill="1" applyBorder="1" applyAlignment="1">
      <alignment/>
      <protection/>
    </xf>
    <xf numFmtId="190" fontId="11" fillId="0" borderId="102" xfId="20" applyNumberFormat="1" applyFont="1" applyFill="1" applyBorder="1" applyAlignment="1">
      <alignment/>
      <protection/>
    </xf>
    <xf numFmtId="190" fontId="11" fillId="0" borderId="103" xfId="20" applyNumberFormat="1" applyFont="1" applyFill="1" applyBorder="1" applyAlignment="1">
      <alignment horizontal="right"/>
      <protection/>
    </xf>
    <xf numFmtId="190" fontId="11" fillId="0" borderId="104" xfId="20" applyNumberFormat="1" applyFont="1" applyFill="1" applyBorder="1" applyAlignment="1">
      <alignment/>
      <protection/>
    </xf>
    <xf numFmtId="190" fontId="11" fillId="0" borderId="105" xfId="20" applyNumberFormat="1" applyFont="1" applyFill="1" applyBorder="1" applyAlignment="1">
      <alignment/>
      <protection/>
    </xf>
    <xf numFmtId="190" fontId="11" fillId="0" borderId="106" xfId="20" applyNumberFormat="1" applyFont="1" applyFill="1" applyBorder="1" applyAlignment="1">
      <alignment/>
      <protection/>
    </xf>
    <xf numFmtId="0" fontId="2" fillId="0" borderId="14" xfId="20" applyNumberFormat="1" applyFont="1" applyFill="1" applyAlignment="1">
      <alignment/>
      <protection/>
    </xf>
    <xf numFmtId="190" fontId="2" fillId="0" borderId="7" xfId="20" applyNumberFormat="1" applyFont="1" applyFill="1" applyBorder="1" applyAlignment="1">
      <alignment/>
      <protection/>
    </xf>
    <xf numFmtId="190" fontId="2" fillId="0" borderId="107" xfId="20" applyNumberFormat="1" applyFont="1" applyFill="1" applyBorder="1" applyAlignment="1">
      <alignment/>
      <protection/>
    </xf>
    <xf numFmtId="190" fontId="2" fillId="0" borderId="33" xfId="20" applyNumberFormat="1" applyFont="1" applyFill="1" applyBorder="1" applyAlignment="1">
      <alignment/>
      <protection/>
    </xf>
    <xf numFmtId="190" fontId="11" fillId="0" borderId="108" xfId="20" applyNumberFormat="1" applyFont="1" applyFill="1" applyBorder="1" applyAlignment="1">
      <alignment/>
      <protection/>
    </xf>
    <xf numFmtId="190" fontId="11" fillId="0" borderId="109" xfId="20" applyNumberFormat="1" applyFont="1" applyFill="1" applyBorder="1" applyAlignment="1">
      <alignment/>
      <protection/>
    </xf>
    <xf numFmtId="190" fontId="2" fillId="0" borderId="110" xfId="20" applyNumberFormat="1" applyFont="1" applyFill="1" applyBorder="1" applyAlignment="1">
      <alignment/>
      <protection/>
    </xf>
    <xf numFmtId="0" fontId="11" fillId="0" borderId="111" xfId="20" applyNumberFormat="1" applyFont="1" applyFill="1" applyBorder="1" applyAlignment="1">
      <alignment/>
      <protection/>
    </xf>
    <xf numFmtId="190" fontId="11" fillId="0" borderId="112" xfId="20" applyNumberFormat="1" applyFont="1" applyFill="1" applyBorder="1" applyAlignment="1">
      <alignment/>
      <protection/>
    </xf>
    <xf numFmtId="190" fontId="11" fillId="0" borderId="0" xfId="20" applyNumberFormat="1" applyFont="1" applyBorder="1" applyAlignment="1">
      <alignment/>
      <protection/>
    </xf>
    <xf numFmtId="190" fontId="11" fillId="0" borderId="0" xfId="20" applyNumberFormat="1" applyFont="1" applyAlignment="1">
      <alignment/>
      <protection/>
    </xf>
    <xf numFmtId="41" fontId="11" fillId="0" borderId="0" xfId="20" applyNumberFormat="1" applyFont="1" applyAlignment="1">
      <alignment/>
      <protection/>
    </xf>
    <xf numFmtId="0" fontId="2" fillId="0" borderId="0" xfId="21" applyNumberFormat="1" applyFont="1" applyAlignment="1">
      <alignment/>
      <protection/>
    </xf>
    <xf numFmtId="0" fontId="11" fillId="0" borderId="0" xfId="21" applyNumberFormat="1" applyFont="1" applyAlignment="1">
      <alignment/>
      <protection/>
    </xf>
    <xf numFmtId="0" fontId="3" fillId="0" borderId="0" xfId="21" applyNumberFormat="1" applyFont="1" applyAlignment="1">
      <alignment/>
      <protection/>
    </xf>
    <xf numFmtId="0" fontId="3" fillId="0" borderId="0" xfId="21" applyNumberFormat="1" applyAlignment="1">
      <alignment/>
      <protection/>
    </xf>
    <xf numFmtId="0" fontId="3" fillId="0" borderId="0" xfId="21">
      <alignment/>
      <protection/>
    </xf>
    <xf numFmtId="0" fontId="3" fillId="0" borderId="11" xfId="21" applyNumberFormat="1" applyFont="1" applyBorder="1" applyAlignment="1">
      <alignment/>
      <protection/>
    </xf>
    <xf numFmtId="0" fontId="3" fillId="0" borderId="14" xfId="21" applyNumberFormat="1" applyFont="1" applyFill="1" applyBorder="1" applyAlignment="1">
      <alignment/>
      <protection/>
    </xf>
    <xf numFmtId="0" fontId="3" fillId="0" borderId="0" xfId="21" applyNumberFormat="1" applyBorder="1" applyAlignment="1">
      <alignment/>
      <protection/>
    </xf>
    <xf numFmtId="0" fontId="3" fillId="0" borderId="14" xfId="21" applyNumberFormat="1" applyFont="1" applyFill="1" applyAlignment="1">
      <alignment horizontal="center"/>
      <protection/>
    </xf>
    <xf numFmtId="0" fontId="3" fillId="0" borderId="14" xfId="21" applyNumberFormat="1" applyFont="1" applyFill="1" applyBorder="1" applyAlignment="1">
      <alignment horizontal="center"/>
      <protection/>
    </xf>
    <xf numFmtId="0" fontId="3" fillId="0" borderId="35" xfId="21" applyNumberFormat="1" applyFont="1" applyFill="1" applyBorder="1" applyAlignment="1">
      <alignment horizontal="center"/>
      <protection/>
    </xf>
    <xf numFmtId="0" fontId="8" fillId="0" borderId="35" xfId="21" applyNumberFormat="1" applyFont="1" applyFill="1" applyBorder="1" applyAlignment="1">
      <alignment horizontal="center"/>
      <protection/>
    </xf>
    <xf numFmtId="0" fontId="8" fillId="0" borderId="113" xfId="21" applyNumberFormat="1" applyFont="1" applyFill="1" applyBorder="1" applyAlignment="1">
      <alignment horizontal="center"/>
      <protection/>
    </xf>
    <xf numFmtId="0" fontId="8" fillId="0" borderId="114" xfId="21" applyNumberFormat="1" applyFont="1" applyFill="1" applyBorder="1" applyAlignment="1">
      <alignment horizontal="center"/>
      <protection/>
    </xf>
    <xf numFmtId="0" fontId="2" fillId="0" borderId="20" xfId="21" applyNumberFormat="1" applyFont="1" applyFill="1" applyAlignment="1">
      <alignment/>
      <protection/>
    </xf>
    <xf numFmtId="0" fontId="12" fillId="0" borderId="68" xfId="21" applyNumberFormat="1" applyFont="1" applyFill="1" applyBorder="1" applyAlignment="1">
      <alignment/>
      <protection/>
    </xf>
    <xf numFmtId="3" fontId="12" fillId="0" borderId="20" xfId="21" applyNumberFormat="1" applyFont="1" applyFill="1" applyBorder="1" applyAlignment="1">
      <alignment/>
      <protection/>
    </xf>
    <xf numFmtId="3" fontId="12" fillId="0" borderId="22" xfId="21" applyNumberFormat="1" applyFont="1" applyFill="1" applyBorder="1" applyAlignment="1">
      <alignment/>
      <protection/>
    </xf>
    <xf numFmtId="3" fontId="12" fillId="0" borderId="38" xfId="21" applyNumberFormat="1" applyFont="1" applyFill="1" applyBorder="1" applyAlignment="1">
      <alignment/>
      <protection/>
    </xf>
    <xf numFmtId="3" fontId="12" fillId="0" borderId="115" xfId="21" applyNumberFormat="1" applyFont="1" applyFill="1" applyBorder="1" applyAlignment="1">
      <alignment/>
      <protection/>
    </xf>
    <xf numFmtId="3" fontId="12" fillId="0" borderId="110" xfId="21" applyNumberFormat="1" applyFont="1" applyFill="1" applyBorder="1" applyAlignment="1">
      <alignment/>
      <protection/>
    </xf>
    <xf numFmtId="3" fontId="12" fillId="0" borderId="26" xfId="21" applyNumberFormat="1" applyFont="1" applyFill="1" applyBorder="1" applyAlignment="1">
      <alignment/>
      <protection/>
    </xf>
    <xf numFmtId="3" fontId="12" fillId="0" borderId="116" xfId="21" applyNumberFormat="1" applyFont="1" applyFill="1" applyBorder="1" applyAlignment="1">
      <alignment/>
      <protection/>
    </xf>
    <xf numFmtId="0" fontId="12" fillId="0" borderId="0" xfId="21" applyNumberFormat="1" applyFont="1" applyBorder="1" applyAlignment="1">
      <alignment/>
      <protection/>
    </xf>
    <xf numFmtId="0" fontId="12" fillId="0" borderId="0" xfId="21" applyNumberFormat="1" applyFont="1" applyAlignment="1">
      <alignment/>
      <protection/>
    </xf>
    <xf numFmtId="0" fontId="12" fillId="0" borderId="0" xfId="21" applyFont="1">
      <alignment/>
      <protection/>
    </xf>
    <xf numFmtId="0" fontId="11" fillId="0" borderId="27" xfId="21" applyNumberFormat="1" applyFont="1" applyFill="1" applyAlignment="1">
      <alignment/>
      <protection/>
    </xf>
    <xf numFmtId="0" fontId="3" fillId="0" borderId="57" xfId="21" applyNumberFormat="1" applyFont="1" applyFill="1" applyBorder="1" applyAlignment="1">
      <alignment/>
      <protection/>
    </xf>
    <xf numFmtId="3" fontId="3" fillId="0" borderId="27" xfId="21" applyNumberFormat="1" applyFont="1" applyFill="1" applyBorder="1" applyAlignment="1">
      <alignment/>
      <protection/>
    </xf>
    <xf numFmtId="3" fontId="3" fillId="0" borderId="30" xfId="21" applyNumberFormat="1" applyFont="1" applyFill="1" applyBorder="1" applyAlignment="1">
      <alignment/>
      <protection/>
    </xf>
    <xf numFmtId="3" fontId="3" fillId="0" borderId="30" xfId="21" applyNumberFormat="1" applyFont="1" applyFill="1" applyAlignment="1">
      <alignment/>
      <protection/>
    </xf>
    <xf numFmtId="3" fontId="3" fillId="0" borderId="117" xfId="21" applyNumberFormat="1" applyFont="1" applyFill="1" applyAlignment="1">
      <alignment/>
      <protection/>
    </xf>
    <xf numFmtId="3" fontId="3" fillId="0" borderId="27" xfId="21" applyNumberFormat="1" applyFont="1" applyFill="1" applyAlignment="1">
      <alignment/>
      <protection/>
    </xf>
    <xf numFmtId="3" fontId="3" fillId="0" borderId="118" xfId="21" applyNumberFormat="1" applyFont="1" applyFill="1" applyBorder="1" applyAlignment="1">
      <alignment/>
      <protection/>
    </xf>
    <xf numFmtId="0" fontId="11" fillId="0" borderId="14" xfId="21" applyNumberFormat="1" applyFont="1" applyFill="1" applyAlignment="1">
      <alignment/>
      <protection/>
    </xf>
    <xf numFmtId="0" fontId="3" fillId="0" borderId="7" xfId="21" applyNumberFormat="1" applyFont="1" applyFill="1" applyBorder="1" applyAlignment="1">
      <alignment/>
      <protection/>
    </xf>
    <xf numFmtId="3" fontId="3" fillId="0" borderId="14" xfId="21" applyNumberFormat="1" applyFont="1" applyFill="1" applyBorder="1" applyAlignment="1">
      <alignment/>
      <protection/>
    </xf>
    <xf numFmtId="190" fontId="11" fillId="0" borderId="34" xfId="21" applyNumberFormat="1" applyFont="1" applyFill="1" applyBorder="1" applyAlignment="1">
      <alignment horizontal="right"/>
      <protection/>
    </xf>
    <xf numFmtId="3" fontId="3" fillId="0" borderId="0" xfId="21" applyNumberFormat="1" applyFont="1" applyFill="1" applyBorder="1" applyAlignment="1">
      <alignment/>
      <protection/>
    </xf>
    <xf numFmtId="3" fontId="3" fillId="0" borderId="35" xfId="21" applyNumberFormat="1" applyFont="1" applyFill="1" applyAlignment="1">
      <alignment/>
      <protection/>
    </xf>
    <xf numFmtId="190" fontId="11" fillId="0" borderId="119" xfId="21" applyNumberFormat="1" applyFont="1" applyFill="1" applyBorder="1" applyAlignment="1">
      <alignment horizontal="right"/>
      <protection/>
    </xf>
    <xf numFmtId="3" fontId="3" fillId="0" borderId="14" xfId="21" applyNumberFormat="1" applyFont="1" applyFill="1" applyAlignment="1">
      <alignment/>
      <protection/>
    </xf>
    <xf numFmtId="3" fontId="3" fillId="0" borderId="35" xfId="21" applyNumberFormat="1" applyFont="1" applyFill="1" applyBorder="1" applyAlignment="1">
      <alignment/>
      <protection/>
    </xf>
    <xf numFmtId="0" fontId="3" fillId="0" borderId="120" xfId="21" applyNumberFormat="1" applyFont="1" applyBorder="1" applyAlignment="1">
      <alignment/>
      <protection/>
    </xf>
    <xf numFmtId="3" fontId="3" fillId="0" borderId="119" xfId="21" applyNumberFormat="1" applyFont="1" applyFill="1" applyBorder="1" applyAlignment="1">
      <alignment/>
      <protection/>
    </xf>
    <xf numFmtId="3" fontId="3" fillId="0" borderId="121" xfId="21" applyNumberFormat="1" applyFont="1" applyFill="1" applyAlignment="1">
      <alignment/>
      <protection/>
    </xf>
    <xf numFmtId="190" fontId="11" fillId="0" borderId="67" xfId="21" applyNumberFormat="1" applyFont="1" applyFill="1" applyBorder="1" applyAlignment="1">
      <alignment horizontal="right"/>
      <protection/>
    </xf>
    <xf numFmtId="0" fontId="3" fillId="0" borderId="122" xfId="21" applyNumberFormat="1" applyFont="1" applyBorder="1" applyAlignment="1">
      <alignment/>
      <protection/>
    </xf>
    <xf numFmtId="0" fontId="2" fillId="0" borderId="20" xfId="21" applyNumberFormat="1" applyFont="1" applyFill="1" applyBorder="1" applyAlignment="1">
      <alignment/>
      <protection/>
    </xf>
    <xf numFmtId="0" fontId="12" fillId="0" borderId="1" xfId="21" applyNumberFormat="1" applyFont="1" applyFill="1" applyBorder="1" applyAlignment="1">
      <alignment/>
      <protection/>
    </xf>
    <xf numFmtId="3" fontId="12" fillId="0" borderId="79" xfId="21" applyNumberFormat="1" applyFont="1" applyFill="1" applyBorder="1" applyAlignment="1">
      <alignment/>
      <protection/>
    </xf>
    <xf numFmtId="3" fontId="12" fillId="0" borderId="123" xfId="21" applyNumberFormat="1" applyFont="1" applyFill="1" applyBorder="1" applyAlignment="1">
      <alignment/>
      <protection/>
    </xf>
    <xf numFmtId="190" fontId="11" fillId="0" borderId="93" xfId="21" applyNumberFormat="1" applyFont="1" applyFill="1" applyBorder="1" applyAlignment="1">
      <alignment horizontal="right"/>
      <protection/>
    </xf>
    <xf numFmtId="3" fontId="12" fillId="0" borderId="124" xfId="21" applyNumberFormat="1" applyFont="1" applyFill="1" applyBorder="1" applyAlignment="1">
      <alignment/>
      <protection/>
    </xf>
    <xf numFmtId="3" fontId="12" fillId="0" borderId="125" xfId="21" applyNumberFormat="1" applyFont="1" applyFill="1" applyBorder="1" applyAlignment="1">
      <alignment/>
      <protection/>
    </xf>
    <xf numFmtId="190" fontId="11" fillId="0" borderId="89" xfId="21" applyNumberFormat="1" applyFont="1" applyFill="1" applyBorder="1" applyAlignment="1">
      <alignment horizontal="right"/>
      <protection/>
    </xf>
    <xf numFmtId="3" fontId="12" fillId="0" borderId="126" xfId="21" applyNumberFormat="1" applyFont="1" applyFill="1" applyBorder="1" applyAlignment="1">
      <alignment/>
      <protection/>
    </xf>
    <xf numFmtId="190" fontId="11" fillId="0" borderId="127" xfId="21" applyNumberFormat="1" applyFont="1" applyFill="1" applyBorder="1" applyAlignment="1">
      <alignment horizontal="right"/>
      <protection/>
    </xf>
    <xf numFmtId="190" fontId="11" fillId="0" borderId="128" xfId="21" applyNumberFormat="1" applyFont="1" applyFill="1" applyBorder="1" applyAlignment="1">
      <alignment horizontal="right"/>
      <protection/>
    </xf>
    <xf numFmtId="0" fontId="3" fillId="0" borderId="129" xfId="21" applyNumberFormat="1" applyFont="1" applyBorder="1" applyAlignment="1">
      <alignment/>
      <protection/>
    </xf>
    <xf numFmtId="3" fontId="3" fillId="0" borderId="130" xfId="21" applyNumberFormat="1" applyFont="1" applyFill="1" applyBorder="1" applyAlignment="1">
      <alignment/>
      <protection/>
    </xf>
    <xf numFmtId="190" fontId="11" fillId="0" borderId="131" xfId="21" applyNumberFormat="1" applyFont="1" applyFill="1" applyBorder="1" applyAlignment="1">
      <alignment horizontal="right"/>
      <protection/>
    </xf>
    <xf numFmtId="3" fontId="3" fillId="0" borderId="117" xfId="21" applyNumberFormat="1" applyFont="1" applyFill="1" applyBorder="1" applyAlignment="1">
      <alignment/>
      <protection/>
    </xf>
    <xf numFmtId="3" fontId="3" fillId="0" borderId="132" xfId="21" applyNumberFormat="1" applyFont="1" applyFill="1" applyBorder="1" applyAlignment="1">
      <alignment/>
      <protection/>
    </xf>
    <xf numFmtId="3" fontId="3" fillId="0" borderId="133" xfId="21" applyNumberFormat="1" applyFont="1" applyFill="1" applyBorder="1" applyAlignment="1">
      <alignment/>
      <protection/>
    </xf>
    <xf numFmtId="0" fontId="11" fillId="0" borderId="44" xfId="21" applyNumberFormat="1" applyFont="1" applyFill="1" applyBorder="1" applyAlignment="1">
      <alignment/>
      <protection/>
    </xf>
    <xf numFmtId="0" fontId="3" fillId="0" borderId="134" xfId="21" applyNumberFormat="1" applyFont="1" applyFill="1" applyBorder="1" applyAlignment="1">
      <alignment/>
      <protection/>
    </xf>
    <xf numFmtId="3" fontId="3" fillId="0" borderId="135" xfId="21" applyNumberFormat="1" applyFont="1" applyFill="1" applyBorder="1" applyAlignment="1">
      <alignment/>
      <protection/>
    </xf>
    <xf numFmtId="190" fontId="11" fillId="0" borderId="136" xfId="21" applyNumberFormat="1" applyFont="1" applyFill="1" applyBorder="1" applyAlignment="1">
      <alignment horizontal="right"/>
      <protection/>
    </xf>
    <xf numFmtId="3" fontId="3" fillId="0" borderId="137" xfId="21" applyNumberFormat="1" applyFont="1" applyFill="1" applyBorder="1" applyAlignment="1">
      <alignment/>
      <protection/>
    </xf>
    <xf numFmtId="3" fontId="3" fillId="0" borderId="138" xfId="21" applyNumberFormat="1" applyFont="1" applyFill="1" applyBorder="1" applyAlignment="1">
      <alignment/>
      <protection/>
    </xf>
    <xf numFmtId="190" fontId="11" fillId="0" borderId="139" xfId="21" applyNumberFormat="1" applyFont="1" applyFill="1" applyBorder="1" applyAlignment="1">
      <alignment horizontal="right"/>
      <protection/>
    </xf>
    <xf numFmtId="3" fontId="3" fillId="0" borderId="75" xfId="21" applyNumberFormat="1" applyFont="1" applyFill="1" applyBorder="1" applyAlignment="1">
      <alignment/>
      <protection/>
    </xf>
    <xf numFmtId="3" fontId="3" fillId="0" borderId="140" xfId="21" applyNumberFormat="1" applyFont="1" applyFill="1" applyBorder="1" applyAlignment="1">
      <alignment/>
      <protection/>
    </xf>
    <xf numFmtId="0" fontId="2" fillId="0" borderId="14" xfId="21" applyNumberFormat="1" applyFont="1" applyFill="1" applyBorder="1" applyAlignment="1">
      <alignment/>
      <protection/>
    </xf>
    <xf numFmtId="0" fontId="12" fillId="0" borderId="7" xfId="21" applyNumberFormat="1" applyFont="1" applyFill="1" applyBorder="1" applyAlignment="1">
      <alignment/>
      <protection/>
    </xf>
    <xf numFmtId="3" fontId="12" fillId="0" borderId="14" xfId="21" applyNumberFormat="1" applyFont="1" applyFill="1" applyBorder="1" applyAlignment="1">
      <alignment/>
      <protection/>
    </xf>
    <xf numFmtId="190" fontId="11" fillId="0" borderId="123" xfId="21" applyNumberFormat="1" applyFont="1" applyFill="1" applyBorder="1" applyAlignment="1">
      <alignment horizontal="right"/>
      <protection/>
    </xf>
    <xf numFmtId="3" fontId="12" fillId="0" borderId="141" xfId="21" applyNumberFormat="1" applyFont="1" applyFill="1" applyBorder="1" applyAlignment="1">
      <alignment/>
      <protection/>
    </xf>
    <xf numFmtId="3" fontId="12" fillId="0" borderId="142" xfId="21" applyNumberFormat="1" applyFont="1" applyFill="1" applyBorder="1" applyAlignment="1">
      <alignment/>
      <protection/>
    </xf>
    <xf numFmtId="3" fontId="12" fillId="0" borderId="0" xfId="21" applyNumberFormat="1" applyFont="1" applyFill="1" applyBorder="1" applyAlignment="1">
      <alignment/>
      <protection/>
    </xf>
    <xf numFmtId="3" fontId="12" fillId="0" borderId="143" xfId="21" applyNumberFormat="1" applyFont="1" applyFill="1" applyBorder="1" applyAlignment="1">
      <alignment/>
      <protection/>
    </xf>
    <xf numFmtId="190" fontId="11" fillId="0" borderId="144" xfId="21" applyNumberFormat="1" applyFont="1" applyFill="1" applyBorder="1" applyAlignment="1">
      <alignment horizontal="right"/>
      <protection/>
    </xf>
    <xf numFmtId="190" fontId="11" fillId="0" borderId="145" xfId="21" applyNumberFormat="1" applyFont="1" applyFill="1" applyBorder="1" applyAlignment="1">
      <alignment horizontal="right"/>
      <protection/>
    </xf>
    <xf numFmtId="190" fontId="11" fillId="0" borderId="146" xfId="21" applyNumberFormat="1" applyFont="1" applyFill="1" applyBorder="1" applyAlignment="1">
      <alignment horizontal="right"/>
      <protection/>
    </xf>
    <xf numFmtId="190" fontId="11" fillId="0" borderId="147" xfId="21" applyNumberFormat="1" applyFont="1" applyFill="1" applyBorder="1" applyAlignment="1">
      <alignment horizontal="right"/>
      <protection/>
    </xf>
    <xf numFmtId="190" fontId="11" fillId="0" borderId="148" xfId="21" applyNumberFormat="1" applyFont="1" applyFill="1" applyBorder="1" applyAlignment="1">
      <alignment horizontal="right"/>
      <protection/>
    </xf>
    <xf numFmtId="190" fontId="11" fillId="0" borderId="149" xfId="21" applyNumberFormat="1" applyFont="1" applyFill="1" applyBorder="1" applyAlignment="1">
      <alignment horizontal="right"/>
      <protection/>
    </xf>
    <xf numFmtId="190" fontId="11" fillId="0" borderId="133" xfId="21" applyNumberFormat="1" applyFont="1" applyFill="1" applyBorder="1" applyAlignment="1">
      <alignment horizontal="right"/>
      <protection/>
    </xf>
    <xf numFmtId="3" fontId="3" fillId="0" borderId="73" xfId="21" applyNumberFormat="1" applyFont="1" applyFill="1" applyBorder="1" applyAlignment="1">
      <alignment/>
      <protection/>
    </xf>
    <xf numFmtId="3" fontId="3" fillId="0" borderId="32" xfId="21" applyNumberFormat="1" applyFont="1" applyFill="1" applyBorder="1" applyAlignment="1">
      <alignment/>
      <protection/>
    </xf>
    <xf numFmtId="3" fontId="3" fillId="0" borderId="7" xfId="21" applyNumberFormat="1" applyFont="1" applyFill="1" applyBorder="1" applyAlignment="1">
      <alignment/>
      <protection/>
    </xf>
    <xf numFmtId="3" fontId="3" fillId="0" borderId="74" xfId="21" applyNumberFormat="1" applyFont="1" applyFill="1" applyBorder="1" applyAlignment="1">
      <alignment/>
      <protection/>
    </xf>
    <xf numFmtId="190" fontId="11" fillId="0" borderId="150" xfId="21" applyNumberFormat="1" applyFont="1" applyFill="1" applyBorder="1" applyAlignment="1">
      <alignment horizontal="right"/>
      <protection/>
    </xf>
    <xf numFmtId="3" fontId="3" fillId="0" borderId="151" xfId="21" applyNumberFormat="1" applyFont="1" applyFill="1" applyBorder="1" applyAlignment="1">
      <alignment/>
      <protection/>
    </xf>
    <xf numFmtId="3" fontId="3" fillId="0" borderId="139" xfId="21" applyNumberFormat="1" applyFont="1" applyFill="1" applyBorder="1" applyAlignment="1">
      <alignment/>
      <protection/>
    </xf>
    <xf numFmtId="3" fontId="3" fillId="0" borderId="152" xfId="21" applyNumberFormat="1" applyFont="1" applyFill="1" applyBorder="1" applyAlignment="1">
      <alignment/>
      <protection/>
    </xf>
    <xf numFmtId="190" fontId="11" fillId="0" borderId="48" xfId="21" applyNumberFormat="1" applyFont="1" applyFill="1" applyBorder="1" applyAlignment="1">
      <alignment horizontal="right"/>
      <protection/>
    </xf>
    <xf numFmtId="0" fontId="3" fillId="0" borderId="153" xfId="21" applyNumberFormat="1" applyFont="1" applyBorder="1" applyAlignment="1">
      <alignment/>
      <protection/>
    </xf>
    <xf numFmtId="190" fontId="11" fillId="0" borderId="154" xfId="21" applyNumberFormat="1" applyFont="1" applyFill="1" applyBorder="1" applyAlignment="1">
      <alignment horizontal="right"/>
      <protection/>
    </xf>
    <xf numFmtId="0" fontId="11" fillId="0" borderId="27" xfId="21" applyNumberFormat="1" applyFont="1" applyFill="1" applyBorder="1" applyAlignment="1">
      <alignment/>
      <protection/>
    </xf>
    <xf numFmtId="3" fontId="3" fillId="0" borderId="148" xfId="21" applyNumberFormat="1" applyFont="1" applyFill="1" applyBorder="1" applyAlignment="1">
      <alignment/>
      <protection/>
    </xf>
    <xf numFmtId="3" fontId="3" fillId="0" borderId="155" xfId="21" applyNumberFormat="1" applyFont="1" applyFill="1" applyBorder="1" applyAlignment="1">
      <alignment/>
      <protection/>
    </xf>
    <xf numFmtId="0" fontId="11" fillId="0" borderId="14" xfId="21" applyNumberFormat="1" applyFont="1" applyFill="1" applyBorder="1" applyAlignment="1">
      <alignment/>
      <protection/>
    </xf>
    <xf numFmtId="3" fontId="3" fillId="0" borderId="121" xfId="21" applyNumberFormat="1" applyFont="1" applyFill="1" applyBorder="1" applyAlignment="1">
      <alignment/>
      <protection/>
    </xf>
    <xf numFmtId="190" fontId="11" fillId="0" borderId="156" xfId="21" applyNumberFormat="1" applyFont="1" applyFill="1" applyBorder="1" applyAlignment="1">
      <alignment horizontal="right"/>
      <protection/>
    </xf>
    <xf numFmtId="190" fontId="11" fillId="0" borderId="157" xfId="21" applyNumberFormat="1" applyFont="1" applyFill="1" applyBorder="1" applyAlignment="1">
      <alignment horizontal="right"/>
      <protection/>
    </xf>
    <xf numFmtId="190" fontId="11" fillId="0" borderId="158" xfId="21" applyNumberFormat="1" applyFont="1" applyFill="1" applyBorder="1" applyAlignment="1">
      <alignment horizontal="right"/>
      <protection/>
    </xf>
    <xf numFmtId="190" fontId="11" fillId="0" borderId="159" xfId="21" applyNumberFormat="1" applyFont="1" applyFill="1" applyBorder="1" applyAlignment="1">
      <alignment horizontal="right"/>
      <protection/>
    </xf>
    <xf numFmtId="190" fontId="11" fillId="0" borderId="160" xfId="21" applyNumberFormat="1" applyFont="1" applyFill="1" applyBorder="1" applyAlignment="1">
      <alignment horizontal="right"/>
      <protection/>
    </xf>
    <xf numFmtId="3" fontId="3" fillId="0" borderId="161" xfId="21" applyNumberFormat="1" applyFont="1" applyFill="1" applyBorder="1" applyAlignment="1">
      <alignment/>
      <protection/>
    </xf>
    <xf numFmtId="190" fontId="11" fillId="0" borderId="162" xfId="21" applyNumberFormat="1" applyFont="1" applyFill="1" applyBorder="1" applyAlignment="1">
      <alignment horizontal="right"/>
      <protection/>
    </xf>
    <xf numFmtId="3" fontId="12" fillId="0" borderId="163" xfId="21" applyNumberFormat="1" applyFont="1" applyFill="1" applyBorder="1" applyAlignment="1">
      <alignment/>
      <protection/>
    </xf>
    <xf numFmtId="3" fontId="12" fillId="0" borderId="164" xfId="21" applyNumberFormat="1" applyFont="1" applyFill="1" applyBorder="1" applyAlignment="1">
      <alignment/>
      <protection/>
    </xf>
    <xf numFmtId="3" fontId="12" fillId="0" borderId="165" xfId="21" applyNumberFormat="1" applyFont="1" applyFill="1" applyBorder="1" applyAlignment="1">
      <alignment/>
      <protection/>
    </xf>
    <xf numFmtId="190" fontId="11" fillId="0" borderId="166" xfId="21" applyNumberFormat="1" applyFont="1" applyFill="1" applyBorder="1" applyAlignment="1">
      <alignment horizontal="right"/>
      <protection/>
    </xf>
    <xf numFmtId="190" fontId="11" fillId="0" borderId="167" xfId="21" applyNumberFormat="1" applyFont="1" applyFill="1" applyBorder="1" applyAlignment="1">
      <alignment horizontal="right"/>
      <protection/>
    </xf>
    <xf numFmtId="190" fontId="11" fillId="0" borderId="168" xfId="21" applyNumberFormat="1" applyFont="1" applyFill="1" applyBorder="1" applyAlignment="1">
      <alignment horizontal="right"/>
      <protection/>
    </xf>
    <xf numFmtId="190" fontId="11" fillId="0" borderId="169" xfId="21" applyNumberFormat="1" applyFont="1" applyFill="1" applyBorder="1" applyAlignment="1">
      <alignment horizontal="right"/>
      <protection/>
    </xf>
    <xf numFmtId="190" fontId="11" fillId="0" borderId="59" xfId="21" applyNumberFormat="1" applyFont="1" applyFill="1" applyBorder="1" applyAlignment="1">
      <alignment horizontal="right"/>
      <protection/>
    </xf>
    <xf numFmtId="190" fontId="11" fillId="0" borderId="170" xfId="21" applyNumberFormat="1" applyFont="1" applyFill="1" applyBorder="1" applyAlignment="1">
      <alignment horizontal="right"/>
      <protection/>
    </xf>
    <xf numFmtId="190" fontId="11" fillId="0" borderId="90" xfId="21" applyNumberFormat="1" applyFont="1" applyFill="1" applyBorder="1" applyAlignment="1">
      <alignment horizontal="right"/>
      <protection/>
    </xf>
    <xf numFmtId="190" fontId="11" fillId="0" borderId="56" xfId="21" applyNumberFormat="1" applyFont="1" applyFill="1" applyBorder="1" applyAlignment="1">
      <alignment horizontal="right"/>
      <protection/>
    </xf>
    <xf numFmtId="3" fontId="3" fillId="0" borderId="120" xfId="21" applyNumberFormat="1" applyFont="1" applyFill="1" applyBorder="1" applyAlignment="1">
      <alignment/>
      <protection/>
    </xf>
    <xf numFmtId="3" fontId="3" fillId="0" borderId="57" xfId="21" applyNumberFormat="1" applyFont="1" applyFill="1" applyBorder="1" applyAlignment="1">
      <alignment/>
      <protection/>
    </xf>
    <xf numFmtId="190" fontId="11" fillId="0" borderId="171" xfId="21" applyNumberFormat="1" applyFont="1" applyFill="1" applyBorder="1" applyAlignment="1">
      <alignment horizontal="right"/>
      <protection/>
    </xf>
    <xf numFmtId="3" fontId="3" fillId="0" borderId="172" xfId="21" applyNumberFormat="1" applyFont="1" applyFill="1" applyBorder="1" applyAlignment="1">
      <alignment/>
      <protection/>
    </xf>
    <xf numFmtId="190" fontId="11" fillId="0" borderId="173" xfId="21" applyNumberFormat="1" applyFont="1" applyFill="1" applyBorder="1" applyAlignment="1">
      <alignment horizontal="right"/>
      <protection/>
    </xf>
    <xf numFmtId="3" fontId="3" fillId="0" borderId="174" xfId="21" applyNumberFormat="1" applyFont="1" applyFill="1" applyBorder="1" applyAlignment="1">
      <alignment/>
      <protection/>
    </xf>
    <xf numFmtId="0" fontId="3" fillId="0" borderId="175" xfId="21" applyNumberFormat="1" applyFont="1" applyBorder="1" applyAlignment="1">
      <alignment/>
      <protection/>
    </xf>
    <xf numFmtId="3" fontId="3" fillId="0" borderId="157" xfId="21" applyNumberFormat="1" applyFont="1" applyFill="1" applyBorder="1" applyAlignment="1">
      <alignment/>
      <protection/>
    </xf>
    <xf numFmtId="190" fontId="11" fillId="0" borderId="77" xfId="21" applyNumberFormat="1" applyFont="1" applyFill="1" applyBorder="1" applyAlignment="1">
      <alignment horizontal="right"/>
      <protection/>
    </xf>
    <xf numFmtId="190" fontId="11" fillId="0" borderId="176" xfId="21" applyNumberFormat="1" applyFont="1" applyFill="1" applyBorder="1" applyAlignment="1">
      <alignment horizontal="right"/>
      <protection/>
    </xf>
    <xf numFmtId="0" fontId="12" fillId="0" borderId="177" xfId="21" applyNumberFormat="1" applyFont="1" applyFill="1" applyBorder="1" applyAlignment="1">
      <alignment/>
      <protection/>
    </xf>
    <xf numFmtId="3" fontId="12" fillId="0" borderId="1" xfId="21" applyNumberFormat="1" applyFont="1" applyFill="1" applyBorder="1" applyAlignment="1">
      <alignment/>
      <protection/>
    </xf>
    <xf numFmtId="3" fontId="12" fillId="0" borderId="178" xfId="21" applyNumberFormat="1" applyFont="1" applyFill="1" applyBorder="1" applyAlignment="1">
      <alignment/>
      <protection/>
    </xf>
    <xf numFmtId="190" fontId="11" fillId="0" borderId="80" xfId="21" applyNumberFormat="1" applyFont="1" applyFill="1" applyBorder="1" applyAlignment="1">
      <alignment horizontal="right"/>
      <protection/>
    </xf>
    <xf numFmtId="3" fontId="12" fillId="0" borderId="179" xfId="21" applyNumberFormat="1" applyFont="1" applyFill="1" applyBorder="1" applyAlignment="1">
      <alignment/>
      <protection/>
    </xf>
    <xf numFmtId="3" fontId="12" fillId="0" borderId="180" xfId="21" applyNumberFormat="1" applyFont="1" applyFill="1" applyBorder="1" applyAlignment="1">
      <alignment/>
      <protection/>
    </xf>
    <xf numFmtId="0" fontId="3" fillId="0" borderId="181" xfId="21" applyNumberFormat="1" applyFont="1" applyFill="1" applyBorder="1" applyAlignment="1">
      <alignment/>
      <protection/>
    </xf>
    <xf numFmtId="190" fontId="11" fillId="0" borderId="72" xfId="21" applyNumberFormat="1" applyFont="1" applyFill="1" applyBorder="1" applyAlignment="1">
      <alignment horizontal="right"/>
      <protection/>
    </xf>
    <xf numFmtId="0" fontId="11" fillId="0" borderId="75" xfId="21" applyNumberFormat="1" applyFont="1" applyFill="1" applyBorder="1" applyAlignment="1">
      <alignment/>
      <protection/>
    </xf>
    <xf numFmtId="190" fontId="11" fillId="0" borderId="182" xfId="21" applyNumberFormat="1" applyFont="1" applyFill="1" applyBorder="1" applyAlignment="1">
      <alignment horizontal="right"/>
      <protection/>
    </xf>
    <xf numFmtId="0" fontId="2" fillId="0" borderId="79" xfId="21" applyNumberFormat="1" applyFont="1" applyFill="1" applyBorder="1" applyAlignment="1">
      <alignment/>
      <protection/>
    </xf>
    <xf numFmtId="3" fontId="12" fillId="0" borderId="177" xfId="21" applyNumberFormat="1" applyFont="1" applyFill="1" applyBorder="1" applyAlignment="1">
      <alignment/>
      <protection/>
    </xf>
    <xf numFmtId="3" fontId="12" fillId="0" borderId="183" xfId="21" applyNumberFormat="1" applyFont="1" applyFill="1" applyBorder="1" applyAlignment="1">
      <alignment/>
      <protection/>
    </xf>
    <xf numFmtId="190" fontId="11" fillId="0" borderId="184" xfId="21" applyNumberFormat="1" applyFont="1" applyFill="1" applyBorder="1" applyAlignment="1">
      <alignment horizontal="right"/>
      <protection/>
    </xf>
    <xf numFmtId="3" fontId="12" fillId="0" borderId="185" xfId="21" applyNumberFormat="1" applyFont="1" applyFill="1" applyBorder="1" applyAlignment="1">
      <alignment/>
      <protection/>
    </xf>
    <xf numFmtId="190" fontId="11" fillId="0" borderId="82" xfId="21" applyNumberFormat="1" applyFont="1" applyFill="1" applyBorder="1" applyAlignment="1">
      <alignment horizontal="right"/>
      <protection/>
    </xf>
    <xf numFmtId="3" fontId="12" fillId="0" borderId="186" xfId="21" applyNumberFormat="1" applyFont="1" applyFill="1" applyBorder="1" applyAlignment="1">
      <alignment/>
      <protection/>
    </xf>
    <xf numFmtId="3" fontId="12" fillId="0" borderId="187" xfId="21" applyNumberFormat="1" applyFont="1" applyFill="1" applyBorder="1" applyAlignment="1">
      <alignment/>
      <protection/>
    </xf>
    <xf numFmtId="0" fontId="11" fillId="0" borderId="100" xfId="21" applyNumberFormat="1" applyFont="1" applyFill="1" applyBorder="1" applyAlignment="1">
      <alignment/>
      <protection/>
    </xf>
    <xf numFmtId="0" fontId="3" fillId="0" borderId="111" xfId="21" applyNumberFormat="1" applyFont="1" applyFill="1" applyBorder="1" applyAlignment="1">
      <alignment/>
      <protection/>
    </xf>
    <xf numFmtId="3" fontId="3" fillId="0" borderId="76" xfId="21" applyNumberFormat="1" applyFont="1" applyFill="1" applyBorder="1" applyAlignment="1">
      <alignment/>
      <protection/>
    </xf>
    <xf numFmtId="190" fontId="11" fillId="0" borderId="188" xfId="21" applyNumberFormat="1" applyFont="1" applyFill="1" applyBorder="1" applyAlignment="1">
      <alignment horizontal="right"/>
      <protection/>
    </xf>
    <xf numFmtId="3" fontId="3" fillId="0" borderId="102" xfId="21" applyNumberFormat="1" applyFont="1" applyFill="1" applyBorder="1" applyAlignment="1">
      <alignment/>
      <protection/>
    </xf>
    <xf numFmtId="0" fontId="11" fillId="0" borderId="0" xfId="21" applyNumberFormat="1" applyFont="1" applyFill="1" applyBorder="1" applyAlignment="1">
      <alignment/>
      <protection/>
    </xf>
    <xf numFmtId="0" fontId="3" fillId="0" borderId="0" xfId="21" applyNumberFormat="1" applyFont="1" applyFill="1" applyBorder="1" applyAlignment="1">
      <alignment/>
      <protection/>
    </xf>
    <xf numFmtId="0" fontId="3" fillId="0" borderId="0" xfId="21" applyNumberFormat="1" applyFont="1" applyBorder="1" applyAlignment="1">
      <alignment/>
      <protection/>
    </xf>
    <xf numFmtId="0" fontId="3" fillId="0" borderId="11" xfId="21" applyNumberFormat="1" applyFont="1" applyFill="1" applyBorder="1" applyAlignment="1">
      <alignment/>
      <protection/>
    </xf>
    <xf numFmtId="3" fontId="3" fillId="0" borderId="11" xfId="21" applyNumberFormat="1" applyFont="1" applyFill="1" applyBorder="1" applyAlignment="1">
      <alignment/>
      <protection/>
    </xf>
    <xf numFmtId="0" fontId="3" fillId="0" borderId="189" xfId="21" applyNumberFormat="1" applyFont="1" applyFill="1" applyBorder="1" applyAlignment="1">
      <alignment horizontal="center"/>
      <protection/>
    </xf>
    <xf numFmtId="0" fontId="3" fillId="0" borderId="190" xfId="21" applyNumberFormat="1" applyFont="1" applyFill="1" applyBorder="1" applyAlignment="1">
      <alignment horizontal="center"/>
      <protection/>
    </xf>
    <xf numFmtId="0" fontId="8" fillId="0" borderId="190" xfId="21" applyNumberFormat="1" applyFont="1" applyFill="1" applyBorder="1" applyAlignment="1">
      <alignment horizontal="center"/>
      <protection/>
    </xf>
    <xf numFmtId="0" fontId="8" fillId="0" borderId="191" xfId="21" applyNumberFormat="1" applyFont="1" applyFill="1" applyBorder="1" applyAlignment="1">
      <alignment horizontal="center"/>
      <protection/>
    </xf>
    <xf numFmtId="0" fontId="3" fillId="0" borderId="75" xfId="21" applyNumberFormat="1" applyFont="1" applyFill="1" applyBorder="1" applyAlignment="1">
      <alignment horizontal="center"/>
      <protection/>
    </xf>
    <xf numFmtId="0" fontId="8" fillId="0" borderId="192" xfId="21" applyNumberFormat="1" applyFont="1" applyFill="1" applyBorder="1" applyAlignment="1">
      <alignment horizontal="center"/>
      <protection/>
    </xf>
    <xf numFmtId="3" fontId="3" fillId="0" borderId="1" xfId="21" applyNumberFormat="1" applyFont="1" applyFill="1" applyBorder="1" applyAlignment="1">
      <alignment/>
      <protection/>
    </xf>
    <xf numFmtId="3" fontId="3" fillId="0" borderId="180" xfId="21" applyNumberFormat="1" applyFont="1" applyFill="1" applyBorder="1" applyAlignment="1">
      <alignment/>
      <protection/>
    </xf>
    <xf numFmtId="0" fontId="3" fillId="0" borderId="169" xfId="21" applyNumberFormat="1" applyFont="1" applyBorder="1" applyAlignment="1">
      <alignment/>
      <protection/>
    </xf>
    <xf numFmtId="190" fontId="11" fillId="0" borderId="193" xfId="21" applyNumberFormat="1" applyFont="1" applyFill="1" applyBorder="1" applyAlignment="1">
      <alignment horizontal="right"/>
      <protection/>
    </xf>
    <xf numFmtId="3" fontId="3" fillId="0" borderId="108" xfId="21" applyNumberFormat="1" applyFont="1" applyFill="1" applyBorder="1" applyAlignment="1">
      <alignment/>
      <protection/>
    </xf>
    <xf numFmtId="0" fontId="11" fillId="0" borderId="54" xfId="21" applyNumberFormat="1" applyFont="1" applyFill="1" applyBorder="1" applyAlignment="1">
      <alignment/>
      <protection/>
    </xf>
    <xf numFmtId="190" fontId="11" fillId="0" borderId="194" xfId="21" applyNumberFormat="1" applyFont="1" applyFill="1" applyBorder="1" applyAlignment="1">
      <alignment horizontal="right"/>
      <protection/>
    </xf>
    <xf numFmtId="3" fontId="12" fillId="0" borderId="195" xfId="21" applyNumberFormat="1" applyFont="1" applyFill="1" applyBorder="1" applyAlignment="1">
      <alignment/>
      <protection/>
    </xf>
    <xf numFmtId="3" fontId="12" fillId="0" borderId="196" xfId="21" applyNumberFormat="1" applyFont="1" applyFill="1" applyBorder="1" applyAlignment="1">
      <alignment/>
      <protection/>
    </xf>
    <xf numFmtId="190" fontId="11" fillId="0" borderId="197" xfId="21" applyNumberFormat="1" applyFont="1" applyFill="1" applyBorder="1" applyAlignment="1">
      <alignment horizontal="right"/>
      <protection/>
    </xf>
    <xf numFmtId="190" fontId="11" fillId="0" borderId="198" xfId="21" applyNumberFormat="1" applyFont="1" applyFill="1" applyBorder="1" applyAlignment="1">
      <alignment horizontal="right"/>
      <protection/>
    </xf>
    <xf numFmtId="3" fontId="3" fillId="0" borderId="199" xfId="21" applyNumberFormat="1" applyFont="1" applyFill="1" applyBorder="1" applyAlignment="1">
      <alignment/>
      <protection/>
    </xf>
    <xf numFmtId="3" fontId="3" fillId="0" borderId="156" xfId="21" applyNumberFormat="1" applyFont="1" applyFill="1" applyBorder="1" applyAlignment="1">
      <alignment/>
      <protection/>
    </xf>
    <xf numFmtId="0" fontId="3" fillId="0" borderId="158" xfId="21" applyNumberFormat="1" applyFont="1" applyBorder="1" applyAlignment="1">
      <alignment/>
      <protection/>
    </xf>
    <xf numFmtId="3" fontId="3" fillId="0" borderId="176" xfId="21" applyNumberFormat="1" applyFont="1" applyFill="1" applyBorder="1" applyAlignment="1">
      <alignment/>
      <protection/>
    </xf>
    <xf numFmtId="0" fontId="2" fillId="0" borderId="14" xfId="21" applyNumberFormat="1" applyFont="1" applyFill="1" applyAlignment="1">
      <alignment/>
      <protection/>
    </xf>
    <xf numFmtId="3" fontId="12" fillId="0" borderId="200" xfId="21" applyNumberFormat="1" applyFont="1" applyFill="1" applyBorder="1" applyAlignment="1">
      <alignment/>
      <protection/>
    </xf>
    <xf numFmtId="3" fontId="3" fillId="0" borderId="201" xfId="21" applyNumberFormat="1" applyFont="1" applyFill="1" applyBorder="1" applyAlignment="1">
      <alignment/>
      <protection/>
    </xf>
    <xf numFmtId="3" fontId="3" fillId="0" borderId="202" xfId="21" applyNumberFormat="1" applyFont="1" applyFill="1" applyBorder="1" applyAlignment="1">
      <alignment/>
      <protection/>
    </xf>
    <xf numFmtId="0" fontId="3" fillId="0" borderId="9" xfId="21" applyNumberFormat="1" applyFont="1" applyBorder="1" applyAlignment="1">
      <alignment/>
      <protection/>
    </xf>
    <xf numFmtId="3" fontId="3" fillId="0" borderId="203" xfId="21" applyNumberFormat="1" applyFont="1" applyFill="1" applyBorder="1" applyAlignment="1">
      <alignment/>
      <protection/>
    </xf>
    <xf numFmtId="190" fontId="11" fillId="0" borderId="204" xfId="21" applyNumberFormat="1" applyFont="1" applyFill="1" applyBorder="1" applyAlignment="1">
      <alignment horizontal="right"/>
      <protection/>
    </xf>
    <xf numFmtId="190" fontId="11" fillId="0" borderId="205" xfId="21" applyNumberFormat="1" applyFont="1" applyFill="1" applyBorder="1" applyAlignment="1">
      <alignment horizontal="right"/>
      <protection/>
    </xf>
    <xf numFmtId="3" fontId="3" fillId="0" borderId="206" xfId="21" applyNumberFormat="1" applyFont="1" applyFill="1" applyBorder="1" applyAlignment="1">
      <alignment/>
      <protection/>
    </xf>
    <xf numFmtId="0" fontId="3" fillId="0" borderId="207" xfId="21" applyNumberFormat="1" applyFont="1" applyBorder="1" applyAlignment="1">
      <alignment/>
      <protection/>
    </xf>
    <xf numFmtId="3" fontId="12" fillId="0" borderId="208" xfId="21" applyNumberFormat="1" applyFont="1" applyFill="1" applyBorder="1" applyAlignment="1">
      <alignment/>
      <protection/>
    </xf>
    <xf numFmtId="3" fontId="12" fillId="0" borderId="74" xfId="21" applyNumberFormat="1" applyFont="1" applyFill="1" applyBorder="1" applyAlignment="1">
      <alignment/>
      <protection/>
    </xf>
    <xf numFmtId="3" fontId="3" fillId="0" borderId="145" xfId="21" applyNumberFormat="1" applyFont="1" applyFill="1" applyBorder="1" applyAlignment="1">
      <alignment/>
      <protection/>
    </xf>
    <xf numFmtId="0" fontId="3" fillId="0" borderId="209" xfId="21" applyNumberFormat="1" applyFont="1" applyBorder="1" applyAlignment="1">
      <alignment/>
      <protection/>
    </xf>
    <xf numFmtId="3" fontId="3" fillId="0" borderId="210" xfId="21" applyNumberFormat="1" applyFont="1" applyFill="1" applyBorder="1" applyAlignment="1">
      <alignment/>
      <protection/>
    </xf>
    <xf numFmtId="190" fontId="11" fillId="0" borderId="211" xfId="21" applyNumberFormat="1" applyFont="1" applyFill="1" applyBorder="1" applyAlignment="1">
      <alignment horizontal="right"/>
      <protection/>
    </xf>
    <xf numFmtId="3" fontId="3" fillId="0" borderId="212" xfId="21" applyNumberFormat="1" applyFont="1" applyFill="1" applyBorder="1" applyAlignment="1">
      <alignment/>
      <protection/>
    </xf>
    <xf numFmtId="3" fontId="3" fillId="0" borderId="10" xfId="21" applyNumberFormat="1" applyFont="1" applyFill="1" applyBorder="1" applyAlignment="1">
      <alignment/>
      <protection/>
    </xf>
    <xf numFmtId="190" fontId="11" fillId="0" borderId="213" xfId="21" applyNumberFormat="1" applyFont="1" applyFill="1" applyBorder="1" applyAlignment="1">
      <alignment horizontal="right"/>
      <protection/>
    </xf>
    <xf numFmtId="0" fontId="3" fillId="0" borderId="0" xfId="21" applyBorder="1">
      <alignment/>
      <protection/>
    </xf>
    <xf numFmtId="0" fontId="3" fillId="0" borderId="0" xfId="21" applyNumberFormat="1" applyFont="1" applyBorder="1" applyAlignment="1">
      <alignment horizontal="left"/>
      <protection/>
    </xf>
    <xf numFmtId="0" fontId="9" fillId="0" borderId="0" xfId="22" applyNumberFormat="1" applyFont="1" applyFill="1" applyAlignment="1">
      <alignment/>
      <protection/>
    </xf>
    <xf numFmtId="0" fontId="10" fillId="0" borderId="0" xfId="22" applyNumberFormat="1" applyFont="1" applyFill="1" applyAlignment="1">
      <alignment/>
      <protection/>
    </xf>
    <xf numFmtId="0" fontId="3" fillId="0" borderId="0" xfId="22" applyNumberFormat="1" applyFont="1" applyFill="1" applyAlignment="1">
      <alignment/>
      <protection/>
    </xf>
    <xf numFmtId="0" fontId="3" fillId="0" borderId="0" xfId="22" applyNumberFormat="1" applyFont="1" applyAlignment="1">
      <alignment/>
      <protection/>
    </xf>
    <xf numFmtId="0" fontId="3" fillId="0" borderId="0" xfId="22" applyNumberFormat="1" applyAlignment="1">
      <alignment/>
      <protection/>
    </xf>
    <xf numFmtId="0" fontId="3" fillId="0" borderId="20" xfId="22" applyNumberFormat="1" applyFont="1" applyFill="1" applyAlignment="1">
      <alignment/>
      <protection/>
    </xf>
    <xf numFmtId="0" fontId="3" fillId="0" borderId="3" xfId="22" applyNumberFormat="1" applyFont="1" applyFill="1" applyBorder="1" applyAlignment="1">
      <alignment/>
      <protection/>
    </xf>
    <xf numFmtId="0" fontId="3" fillId="0" borderId="15" xfId="22" applyNumberFormat="1" applyFont="1" applyFill="1" applyBorder="1" applyAlignment="1">
      <alignment/>
      <protection/>
    </xf>
    <xf numFmtId="0" fontId="3" fillId="0" borderId="15" xfId="22" applyNumberFormat="1" applyFont="1" applyFill="1" applyAlignment="1">
      <alignment/>
      <protection/>
    </xf>
    <xf numFmtId="0" fontId="3" fillId="0" borderId="214" xfId="22" applyNumberFormat="1" applyFont="1" applyFill="1" applyBorder="1" applyAlignment="1">
      <alignment/>
      <protection/>
    </xf>
    <xf numFmtId="0" fontId="3" fillId="0" borderId="14" xfId="22" applyNumberFormat="1" applyFont="1" applyAlignment="1">
      <alignment/>
      <protection/>
    </xf>
    <xf numFmtId="0" fontId="3" fillId="0" borderId="14" xfId="22" applyNumberFormat="1" applyFont="1" applyFill="1" applyAlignment="1">
      <alignment horizontal="center"/>
      <protection/>
    </xf>
    <xf numFmtId="0" fontId="3" fillId="0" borderId="8" xfId="22" applyNumberFormat="1" applyFont="1" applyFill="1" applyBorder="1" applyAlignment="1">
      <alignment horizontal="center"/>
      <protection/>
    </xf>
    <xf numFmtId="0" fontId="3" fillId="0" borderId="0" xfId="22" applyNumberFormat="1" applyFont="1" applyFill="1" applyBorder="1" applyAlignment="1">
      <alignment horizontal="center"/>
      <protection/>
    </xf>
    <xf numFmtId="0" fontId="3" fillId="0" borderId="15" xfId="22" applyNumberFormat="1" applyFont="1" applyFill="1" applyAlignment="1">
      <alignment horizontal="center"/>
      <protection/>
    </xf>
    <xf numFmtId="0" fontId="3" fillId="0" borderId="214" xfId="22" applyNumberFormat="1" applyFont="1" applyFill="1" applyBorder="1" applyAlignment="1">
      <alignment horizontal="center"/>
      <protection/>
    </xf>
    <xf numFmtId="0" fontId="3" fillId="0" borderId="14" xfId="22" applyNumberFormat="1" applyFont="1" applyFill="1" applyAlignment="1">
      <alignment/>
      <protection/>
    </xf>
    <xf numFmtId="0" fontId="3" fillId="0" borderId="8" xfId="22" applyNumberFormat="1" applyFont="1" applyFill="1" applyBorder="1" applyAlignment="1">
      <alignment/>
      <protection/>
    </xf>
    <xf numFmtId="0" fontId="3" fillId="0" borderId="0" xfId="22" applyNumberFormat="1" applyFont="1" applyFill="1" applyAlignment="1">
      <alignment horizontal="center"/>
      <protection/>
    </xf>
    <xf numFmtId="0" fontId="3" fillId="0" borderId="215" xfId="22" applyNumberFormat="1" applyFont="1" applyFill="1" applyBorder="1" applyAlignment="1">
      <alignment horizontal="center"/>
      <protection/>
    </xf>
    <xf numFmtId="0" fontId="3" fillId="0" borderId="0" xfId="22" applyNumberFormat="1" applyFont="1" applyFill="1" applyBorder="1" applyAlignment="1">
      <alignment/>
      <protection/>
    </xf>
    <xf numFmtId="0" fontId="12" fillId="0" borderId="20" xfId="22" applyNumberFormat="1" applyFont="1" applyFill="1" applyAlignment="1">
      <alignment/>
      <protection/>
    </xf>
    <xf numFmtId="0" fontId="12" fillId="0" borderId="21" xfId="22" applyNumberFormat="1" applyFont="1" applyFill="1" applyBorder="1" applyAlignment="1">
      <alignment/>
      <protection/>
    </xf>
    <xf numFmtId="3" fontId="12" fillId="0" borderId="15" xfId="22" applyNumberFormat="1" applyFont="1" applyFill="1" applyBorder="1" applyAlignment="1">
      <alignment/>
      <protection/>
    </xf>
    <xf numFmtId="3" fontId="12" fillId="0" borderId="39" xfId="22" applyNumberFormat="1" applyFont="1" applyFill="1" applyBorder="1" applyAlignment="1">
      <alignment/>
      <protection/>
    </xf>
    <xf numFmtId="187" fontId="12" fillId="0" borderId="15" xfId="22" applyNumberFormat="1" applyFont="1" applyFill="1" applyAlignment="1">
      <alignment/>
      <protection/>
    </xf>
    <xf numFmtId="187" fontId="12" fillId="0" borderId="53" xfId="22" applyNumberFormat="1" applyFont="1" applyFill="1" applyBorder="1" applyAlignment="1">
      <alignment/>
      <protection/>
    </xf>
    <xf numFmtId="187" fontId="12" fillId="0" borderId="214" xfId="22" applyNumberFormat="1" applyFont="1" applyFill="1" applyBorder="1" applyAlignment="1">
      <alignment/>
      <protection/>
    </xf>
    <xf numFmtId="0" fontId="12" fillId="0" borderId="14" xfId="22" applyNumberFormat="1" applyFont="1" applyAlignment="1">
      <alignment/>
      <protection/>
    </xf>
    <xf numFmtId="0" fontId="12" fillId="0" borderId="0" xfId="22" applyNumberFormat="1" applyFont="1" applyAlignment="1">
      <alignment/>
      <protection/>
    </xf>
    <xf numFmtId="0" fontId="11" fillId="0" borderId="27" xfId="22" applyNumberFormat="1" applyFont="1" applyFill="1" applyAlignment="1">
      <alignment/>
      <protection/>
    </xf>
    <xf numFmtId="0" fontId="3" fillId="0" borderId="28" xfId="22" applyNumberFormat="1" applyFont="1" applyFill="1" applyBorder="1" applyAlignment="1">
      <alignment/>
      <protection/>
    </xf>
    <xf numFmtId="3" fontId="3" fillId="0" borderId="29" xfId="22" applyNumberFormat="1" applyFont="1" applyFill="1" applyBorder="1" applyAlignment="1">
      <alignment/>
      <protection/>
    </xf>
    <xf numFmtId="0" fontId="3" fillId="0" borderId="27" xfId="22" applyNumberFormat="1" applyFont="1" applyFill="1" applyAlignment="1">
      <alignment/>
      <protection/>
    </xf>
    <xf numFmtId="187" fontId="3" fillId="0" borderId="29" xfId="22" applyNumberFormat="1" applyFont="1" applyFill="1" applyAlignment="1">
      <alignment/>
      <protection/>
    </xf>
    <xf numFmtId="3" fontId="3" fillId="0" borderId="27" xfId="22" applyNumberFormat="1" applyFont="1" applyFill="1" applyAlignment="1">
      <alignment/>
      <protection/>
    </xf>
    <xf numFmtId="187" fontId="3" fillId="0" borderId="216" xfId="22" applyNumberFormat="1" applyFont="1" applyFill="1" applyBorder="1" applyAlignment="1">
      <alignment/>
      <protection/>
    </xf>
    <xf numFmtId="0" fontId="11" fillId="0" borderId="14" xfId="22" applyNumberFormat="1" applyFont="1" applyFill="1" applyAlignment="1">
      <alignment/>
      <protection/>
    </xf>
    <xf numFmtId="3" fontId="3" fillId="0" borderId="0" xfId="22" applyNumberFormat="1" applyFont="1" applyFill="1" applyBorder="1" applyAlignment="1">
      <alignment/>
      <protection/>
    </xf>
    <xf numFmtId="187" fontId="3" fillId="0" borderId="0" xfId="22" applyNumberFormat="1" applyFont="1" applyFill="1" applyAlignment="1">
      <alignment/>
      <protection/>
    </xf>
    <xf numFmtId="3" fontId="3" fillId="0" borderId="14" xfId="22" applyNumberFormat="1" applyFont="1" applyFill="1" applyAlignment="1">
      <alignment/>
      <protection/>
    </xf>
    <xf numFmtId="187" fontId="3" fillId="0" borderId="215" xfId="22" applyNumberFormat="1" applyFont="1" applyFill="1" applyBorder="1" applyAlignment="1">
      <alignment/>
      <protection/>
    </xf>
    <xf numFmtId="0" fontId="2" fillId="0" borderId="20" xfId="22" applyNumberFormat="1" applyFont="1" applyFill="1" applyBorder="1" applyAlignment="1">
      <alignment/>
      <protection/>
    </xf>
    <xf numFmtId="0" fontId="12" fillId="0" borderId="3" xfId="22" applyNumberFormat="1" applyFont="1" applyFill="1" applyBorder="1" applyAlignment="1">
      <alignment/>
      <protection/>
    </xf>
    <xf numFmtId="3" fontId="12" fillId="0" borderId="124" xfId="22" applyNumberFormat="1" applyFont="1" applyFill="1" applyBorder="1" applyAlignment="1">
      <alignment/>
      <protection/>
    </xf>
    <xf numFmtId="0" fontId="12" fillId="0" borderId="79" xfId="22" applyNumberFormat="1" applyFont="1" applyFill="1" applyBorder="1" applyAlignment="1">
      <alignment/>
      <protection/>
    </xf>
    <xf numFmtId="0" fontId="11" fillId="0" borderId="44" xfId="22" applyNumberFormat="1" applyFont="1" applyFill="1" applyBorder="1" applyAlignment="1">
      <alignment/>
      <protection/>
    </xf>
    <xf numFmtId="0" fontId="3" fillId="0" borderId="217" xfId="22" applyNumberFormat="1" applyFont="1" applyFill="1" applyBorder="1" applyAlignment="1">
      <alignment/>
      <protection/>
    </xf>
    <xf numFmtId="3" fontId="3" fillId="0" borderId="218" xfId="22" applyNumberFormat="1" applyFont="1" applyFill="1" applyBorder="1" applyAlignment="1">
      <alignment/>
      <protection/>
    </xf>
    <xf numFmtId="0" fontId="3" fillId="0" borderId="161" xfId="22" applyNumberFormat="1" applyFont="1" applyFill="1" applyBorder="1" applyAlignment="1">
      <alignment/>
      <protection/>
    </xf>
    <xf numFmtId="187" fontId="3" fillId="0" borderId="218" xfId="22" applyNumberFormat="1" applyFont="1" applyFill="1" applyBorder="1" applyAlignment="1">
      <alignment/>
      <protection/>
    </xf>
    <xf numFmtId="3" fontId="3" fillId="0" borderId="161" xfId="22" applyNumberFormat="1" applyFont="1" applyFill="1" applyBorder="1" applyAlignment="1">
      <alignment/>
      <protection/>
    </xf>
    <xf numFmtId="187" fontId="3" fillId="0" borderId="219" xfId="22" applyNumberFormat="1" applyFont="1" applyFill="1" applyBorder="1" applyAlignment="1">
      <alignment/>
      <protection/>
    </xf>
    <xf numFmtId="0" fontId="2" fillId="0" borderId="14" xfId="22" applyNumberFormat="1" applyFont="1" applyFill="1" applyBorder="1" applyAlignment="1">
      <alignment/>
      <protection/>
    </xf>
    <xf numFmtId="0" fontId="12" fillId="0" borderId="8" xfId="22" applyNumberFormat="1" applyFont="1" applyFill="1" applyBorder="1" applyAlignment="1">
      <alignment/>
      <protection/>
    </xf>
    <xf numFmtId="3" fontId="12" fillId="0" borderId="0" xfId="22" applyNumberFormat="1" applyFont="1" applyFill="1" applyBorder="1" applyAlignment="1">
      <alignment/>
      <protection/>
    </xf>
    <xf numFmtId="0" fontId="12" fillId="0" borderId="14" xfId="22" applyNumberFormat="1" applyFont="1" applyFill="1" applyBorder="1" applyAlignment="1">
      <alignment/>
      <protection/>
    </xf>
    <xf numFmtId="3" fontId="12" fillId="0" borderId="14" xfId="22" applyNumberFormat="1" applyFont="1" applyFill="1" applyBorder="1" applyAlignment="1">
      <alignment/>
      <protection/>
    </xf>
    <xf numFmtId="3" fontId="12" fillId="0" borderId="79" xfId="22" applyNumberFormat="1" applyFont="1" applyFill="1" applyBorder="1" applyAlignment="1">
      <alignment/>
      <protection/>
    </xf>
    <xf numFmtId="0" fontId="11" fillId="0" borderId="27" xfId="22" applyNumberFormat="1" applyFont="1" applyFill="1" applyBorder="1" applyAlignment="1">
      <alignment/>
      <protection/>
    </xf>
    <xf numFmtId="0" fontId="3" fillId="0" borderId="27" xfId="22" applyNumberFormat="1" applyFont="1" applyFill="1" applyBorder="1" applyAlignment="1">
      <alignment/>
      <protection/>
    </xf>
    <xf numFmtId="187" fontId="3" fillId="0" borderId="29" xfId="22" applyNumberFormat="1" applyFont="1" applyFill="1" applyBorder="1" applyAlignment="1">
      <alignment/>
      <protection/>
    </xf>
    <xf numFmtId="3" fontId="3" fillId="0" borderId="27" xfId="22" applyNumberFormat="1" applyFont="1" applyFill="1" applyBorder="1" applyAlignment="1">
      <alignment/>
      <protection/>
    </xf>
    <xf numFmtId="0" fontId="11" fillId="0" borderId="14" xfId="22" applyNumberFormat="1" applyFont="1" applyFill="1" applyBorder="1" applyAlignment="1">
      <alignment/>
      <protection/>
    </xf>
    <xf numFmtId="0" fontId="3" fillId="0" borderId="14" xfId="22" applyNumberFormat="1" applyFont="1" applyFill="1" applyBorder="1" applyAlignment="1">
      <alignment/>
      <protection/>
    </xf>
    <xf numFmtId="187" fontId="3" fillId="0" borderId="0" xfId="22" applyNumberFormat="1" applyFont="1" applyFill="1" applyBorder="1" applyAlignment="1">
      <alignment/>
      <protection/>
    </xf>
    <xf numFmtId="3" fontId="3" fillId="0" borderId="14" xfId="22" applyNumberFormat="1" applyFont="1" applyFill="1" applyBorder="1" applyAlignment="1">
      <alignment/>
      <protection/>
    </xf>
    <xf numFmtId="0" fontId="3" fillId="0" borderId="14" xfId="22" applyNumberFormat="1" applyFont="1" applyFill="1" applyBorder="1" applyAlignment="1">
      <alignment horizontal="right"/>
      <protection/>
    </xf>
    <xf numFmtId="0" fontId="3" fillId="0" borderId="0" xfId="22" applyNumberFormat="1" applyFont="1" applyFill="1" applyBorder="1" applyAlignment="1">
      <alignment horizontal="right"/>
      <protection/>
    </xf>
    <xf numFmtId="0" fontId="3" fillId="0" borderId="14" xfId="22" applyNumberFormat="1" applyFont="1" applyFill="1" applyAlignment="1">
      <alignment horizontal="right"/>
      <protection/>
    </xf>
    <xf numFmtId="0" fontId="3" fillId="0" borderId="0" xfId="22" applyNumberFormat="1" applyFont="1" applyFill="1" applyAlignment="1">
      <alignment horizontal="right"/>
      <protection/>
    </xf>
    <xf numFmtId="0" fontId="12" fillId="0" borderId="79" xfId="22" applyNumberFormat="1" applyFont="1" applyFill="1" applyBorder="1" applyAlignment="1">
      <alignment horizontal="right"/>
      <protection/>
    </xf>
    <xf numFmtId="187" fontId="12" fillId="0" borderId="185" xfId="22" applyNumberFormat="1" applyFont="1" applyFill="1" applyBorder="1" applyAlignment="1">
      <alignment/>
      <protection/>
    </xf>
    <xf numFmtId="187" fontId="12" fillId="0" borderId="220" xfId="22" applyNumberFormat="1" applyFont="1" applyFill="1" applyBorder="1" applyAlignment="1">
      <alignment/>
      <protection/>
    </xf>
    <xf numFmtId="187" fontId="12" fillId="0" borderId="221" xfId="22" applyNumberFormat="1" applyFont="1" applyFill="1" applyBorder="1" applyAlignment="1">
      <alignment/>
      <protection/>
    </xf>
    <xf numFmtId="0" fontId="11" fillId="0" borderId="75" xfId="22" applyNumberFormat="1" applyFont="1" applyFill="1" applyBorder="1" applyAlignment="1">
      <alignment/>
      <protection/>
    </xf>
    <xf numFmtId="0" fontId="3" fillId="0" borderId="5" xfId="22" applyNumberFormat="1" applyFont="1" applyFill="1" applyBorder="1" applyAlignment="1">
      <alignment/>
      <protection/>
    </xf>
    <xf numFmtId="3" fontId="3" fillId="0" borderId="11" xfId="22" applyNumberFormat="1" applyFont="1" applyFill="1" applyBorder="1" applyAlignment="1">
      <alignment/>
      <protection/>
    </xf>
    <xf numFmtId="0" fontId="3" fillId="0" borderId="75" xfId="22" applyNumberFormat="1" applyFont="1" applyFill="1" applyBorder="1" applyAlignment="1">
      <alignment horizontal="right"/>
      <protection/>
    </xf>
    <xf numFmtId="0" fontId="3" fillId="0" borderId="11" xfId="22" applyNumberFormat="1" applyFont="1" applyFill="1" applyBorder="1" applyAlignment="1">
      <alignment horizontal="right"/>
      <protection/>
    </xf>
    <xf numFmtId="3" fontId="3" fillId="0" borderId="75" xfId="22" applyNumberFormat="1" applyFont="1" applyFill="1" applyBorder="1" applyAlignment="1">
      <alignment/>
      <protection/>
    </xf>
    <xf numFmtId="187" fontId="3" fillId="0" borderId="11" xfId="22" applyNumberFormat="1" applyFont="1" applyFill="1" applyBorder="1" applyAlignment="1">
      <alignment/>
      <protection/>
    </xf>
    <xf numFmtId="187" fontId="3" fillId="0" borderId="222" xfId="22" applyNumberFormat="1" applyFont="1" applyFill="1" applyBorder="1" applyAlignment="1">
      <alignment/>
      <protection/>
    </xf>
    <xf numFmtId="0" fontId="2" fillId="0" borderId="79" xfId="22" applyNumberFormat="1" applyFont="1" applyFill="1" applyBorder="1" applyAlignment="1">
      <alignment/>
      <protection/>
    </xf>
    <xf numFmtId="3" fontId="12" fillId="0" borderId="223" xfId="22" applyNumberFormat="1" applyFont="1" applyFill="1" applyBorder="1" applyAlignment="1">
      <alignment/>
      <protection/>
    </xf>
    <xf numFmtId="3" fontId="12" fillId="0" borderId="185" xfId="22" applyNumberFormat="1" applyFont="1" applyFill="1" applyBorder="1" applyAlignment="1">
      <alignment/>
      <protection/>
    </xf>
    <xf numFmtId="0" fontId="11" fillId="0" borderId="100" xfId="22" applyNumberFormat="1" applyFont="1" applyFill="1" applyBorder="1" applyAlignment="1">
      <alignment/>
      <protection/>
    </xf>
    <xf numFmtId="0" fontId="3" fillId="0" borderId="101" xfId="22" applyNumberFormat="1" applyFont="1" applyFill="1" applyBorder="1" applyAlignment="1">
      <alignment/>
      <protection/>
    </xf>
    <xf numFmtId="3" fontId="3" fillId="0" borderId="105" xfId="22" applyNumberFormat="1" applyFont="1" applyFill="1" applyBorder="1" applyAlignment="1">
      <alignment/>
      <protection/>
    </xf>
    <xf numFmtId="0" fontId="3" fillId="0" borderId="100" xfId="22" applyNumberFormat="1" applyFont="1" applyFill="1" applyBorder="1" applyAlignment="1">
      <alignment/>
      <protection/>
    </xf>
    <xf numFmtId="187" fontId="3" fillId="0" borderId="105" xfId="22" applyNumberFormat="1" applyFont="1" applyFill="1" applyBorder="1" applyAlignment="1">
      <alignment/>
      <protection/>
    </xf>
    <xf numFmtId="3" fontId="3" fillId="0" borderId="100" xfId="22" applyNumberFormat="1" applyFont="1" applyFill="1" applyBorder="1" applyAlignment="1">
      <alignment/>
      <protection/>
    </xf>
    <xf numFmtId="187" fontId="3" fillId="0" borderId="224" xfId="22" applyNumberFormat="1" applyFont="1" applyFill="1" applyBorder="1" applyAlignment="1">
      <alignment/>
      <protection/>
    </xf>
    <xf numFmtId="0" fontId="3" fillId="0" borderId="0" xfId="22" applyNumberFormat="1" applyFont="1" applyBorder="1" applyAlignment="1">
      <alignment/>
      <protection/>
    </xf>
    <xf numFmtId="0" fontId="11" fillId="0" borderId="0" xfId="22" applyNumberFormat="1" applyFont="1" applyFill="1" applyBorder="1" applyAlignment="1">
      <alignment horizontal="center"/>
      <protection/>
    </xf>
    <xf numFmtId="0" fontId="3" fillId="0" borderId="11" xfId="22" applyNumberFormat="1" applyFont="1" applyFill="1" applyBorder="1" applyAlignment="1">
      <alignment/>
      <protection/>
    </xf>
    <xf numFmtId="0" fontId="11" fillId="0" borderId="3" xfId="22" applyNumberFormat="1" applyFont="1" applyFill="1" applyBorder="1" applyAlignment="1">
      <alignment horizontal="center"/>
      <protection/>
    </xf>
    <xf numFmtId="0" fontId="3" fillId="0" borderId="225" xfId="22" applyNumberFormat="1" applyFont="1" applyFill="1" applyBorder="1" applyAlignment="1">
      <alignment/>
      <protection/>
    </xf>
    <xf numFmtId="0" fontId="3" fillId="0" borderId="226" xfId="22" applyNumberFormat="1" applyFont="1" applyFill="1" applyBorder="1" applyAlignment="1">
      <alignment/>
      <protection/>
    </xf>
    <xf numFmtId="0" fontId="3" fillId="0" borderId="227" xfId="22" applyNumberFormat="1" applyFont="1" applyFill="1" applyBorder="1" applyAlignment="1">
      <alignment/>
      <protection/>
    </xf>
    <xf numFmtId="0" fontId="11" fillId="0" borderId="8" xfId="22" applyNumberFormat="1" applyFont="1" applyFill="1" applyBorder="1" applyAlignment="1">
      <alignment horizontal="center"/>
      <protection/>
    </xf>
    <xf numFmtId="0" fontId="11" fillId="0" borderId="8" xfId="22" applyNumberFormat="1" applyFont="1" applyFill="1" applyBorder="1" applyAlignment="1">
      <alignment/>
      <protection/>
    </xf>
    <xf numFmtId="0" fontId="11" fillId="0" borderId="5" xfId="22" applyNumberFormat="1" applyFont="1" applyFill="1" applyBorder="1" applyAlignment="1">
      <alignment/>
      <protection/>
    </xf>
    <xf numFmtId="0" fontId="3" fillId="0" borderId="105" xfId="22" applyNumberFormat="1" applyFont="1" applyFill="1" applyBorder="1" applyAlignment="1">
      <alignment/>
      <protection/>
    </xf>
    <xf numFmtId="0" fontId="3" fillId="0" borderId="105" xfId="22" applyNumberFormat="1" applyFont="1" applyFill="1" applyBorder="1" applyAlignment="1">
      <alignment horizontal="center"/>
      <protection/>
    </xf>
    <xf numFmtId="0" fontId="3" fillId="0" borderId="224" xfId="22" applyNumberFormat="1" applyFont="1" applyFill="1" applyBorder="1" applyAlignment="1">
      <alignment horizontal="center"/>
      <protection/>
    </xf>
    <xf numFmtId="0" fontId="11" fillId="0" borderId="54" xfId="22" applyNumberFormat="1" applyFont="1" applyFill="1" applyBorder="1" applyAlignment="1">
      <alignment/>
      <protection/>
    </xf>
    <xf numFmtId="0" fontId="12" fillId="0" borderId="228" xfId="22" applyNumberFormat="1" applyFont="1" applyFill="1" applyBorder="1" applyAlignment="1">
      <alignment/>
      <protection/>
    </xf>
    <xf numFmtId="0" fontId="3" fillId="0" borderId="91" xfId="22" applyNumberFormat="1" applyFont="1" applyFill="1" applyBorder="1" applyAlignment="1">
      <alignment/>
      <protection/>
    </xf>
    <xf numFmtId="3" fontId="3" fillId="0" borderId="94" xfId="22" applyNumberFormat="1" applyFont="1" applyFill="1" applyBorder="1" applyAlignment="1">
      <alignment/>
      <protection/>
    </xf>
    <xf numFmtId="0" fontId="3" fillId="0" borderId="54" xfId="22" applyNumberFormat="1" applyFont="1" applyFill="1" applyBorder="1" applyAlignment="1">
      <alignment horizontal="right"/>
      <protection/>
    </xf>
    <xf numFmtId="0" fontId="3" fillId="0" borderId="94" xfId="22" applyNumberFormat="1" applyFont="1" applyFill="1" applyBorder="1" applyAlignment="1">
      <alignment horizontal="right"/>
      <protection/>
    </xf>
    <xf numFmtId="3" fontId="3" fillId="0" borderId="54" xfId="22" applyNumberFormat="1" applyFont="1" applyFill="1" applyBorder="1" applyAlignment="1">
      <alignment/>
      <protection/>
    </xf>
    <xf numFmtId="187" fontId="3" fillId="0" borderId="94" xfId="22" applyNumberFormat="1" applyFont="1" applyFill="1" applyBorder="1" applyAlignment="1">
      <alignment/>
      <protection/>
    </xf>
    <xf numFmtId="187" fontId="3" fillId="0" borderId="229" xfId="22" applyNumberFormat="1" applyFont="1" applyFill="1" applyBorder="1" applyAlignment="1">
      <alignment/>
      <protection/>
    </xf>
    <xf numFmtId="3" fontId="3" fillId="0" borderId="14" xfId="22" applyNumberFormat="1" applyFont="1" applyFill="1" applyBorder="1" applyAlignment="1">
      <alignment horizontal="right"/>
      <protection/>
    </xf>
    <xf numFmtId="0" fontId="3" fillId="0" borderId="215" xfId="22" applyNumberFormat="1" applyFont="1" applyFill="1" applyBorder="1" applyAlignment="1">
      <alignment horizontal="right"/>
      <protection/>
    </xf>
    <xf numFmtId="0" fontId="3" fillId="0" borderId="75" xfId="22" applyNumberFormat="1" applyFont="1" applyFill="1" applyBorder="1" applyAlignment="1">
      <alignment/>
      <protection/>
    </xf>
    <xf numFmtId="0" fontId="2" fillId="0" borderId="14" xfId="22" applyNumberFormat="1" applyFont="1" applyFill="1" applyAlignment="1">
      <alignment/>
      <protection/>
    </xf>
    <xf numFmtId="3" fontId="12" fillId="0" borderId="14" xfId="22" applyNumberFormat="1" applyFont="1" applyFill="1" applyAlignment="1">
      <alignment/>
      <protection/>
    </xf>
    <xf numFmtId="187" fontId="3" fillId="0" borderId="15" xfId="22" applyNumberFormat="1" applyFont="1" applyFill="1" applyAlignment="1">
      <alignment/>
      <protection/>
    </xf>
    <xf numFmtId="0" fontId="13" fillId="0" borderId="0" xfId="23" applyNumberFormat="1" applyFont="1" applyAlignment="1">
      <alignment vertical="top"/>
      <protection/>
    </xf>
    <xf numFmtId="0" fontId="14" fillId="0" borderId="0" xfId="23" applyNumberFormat="1" applyFont="1" applyAlignment="1">
      <alignment/>
      <protection/>
    </xf>
    <xf numFmtId="0" fontId="15" fillId="0" borderId="0" xfId="23" applyNumberFormat="1" applyFont="1" applyAlignment="1">
      <alignment/>
      <protection/>
    </xf>
    <xf numFmtId="0" fontId="3" fillId="0" borderId="0" xfId="23" applyNumberFormat="1" applyAlignment="1">
      <alignment/>
      <protection/>
    </xf>
    <xf numFmtId="0" fontId="16" fillId="0" borderId="230" xfId="23" applyNumberFormat="1" applyFont="1" applyBorder="1" applyAlignment="1">
      <alignment horizontal="center" vertical="center"/>
      <protection/>
    </xf>
    <xf numFmtId="0" fontId="16" fillId="0" borderId="8" xfId="23" applyFont="1" applyBorder="1" applyAlignment="1">
      <alignment horizontal="center" vertical="center"/>
      <protection/>
    </xf>
    <xf numFmtId="0" fontId="16" fillId="0" borderId="3" xfId="23" applyFont="1" applyBorder="1" applyAlignment="1">
      <alignment horizontal="center" vertical="center"/>
      <protection/>
    </xf>
    <xf numFmtId="0" fontId="17" fillId="0" borderId="231" xfId="23" applyFont="1" applyBorder="1" applyAlignment="1">
      <alignment horizontal="center" vertical="center"/>
      <protection/>
    </xf>
    <xf numFmtId="0" fontId="17" fillId="0" borderId="3" xfId="23" applyFont="1" applyBorder="1" applyAlignment="1">
      <alignment horizontal="center" vertical="center"/>
      <protection/>
    </xf>
    <xf numFmtId="0" fontId="16" fillId="0" borderId="231" xfId="23" applyFont="1" applyBorder="1" applyAlignment="1">
      <alignment horizontal="center" vertical="center"/>
      <protection/>
    </xf>
    <xf numFmtId="0" fontId="16" fillId="0" borderId="232" xfId="23" applyFont="1" applyBorder="1" applyAlignment="1">
      <alignment horizontal="center" vertical="center"/>
      <protection/>
    </xf>
    <xf numFmtId="0" fontId="16" fillId="0" borderId="9" xfId="23" applyFont="1" applyBorder="1" applyAlignment="1">
      <alignment horizontal="center" vertical="center"/>
      <protection/>
    </xf>
    <xf numFmtId="0" fontId="17" fillId="0" borderId="0" xfId="23" applyFont="1" applyBorder="1" applyAlignment="1">
      <alignment horizontal="center" vertical="center"/>
      <protection/>
    </xf>
    <xf numFmtId="0" fontId="17" fillId="0" borderId="8" xfId="23" applyFont="1" applyBorder="1" applyAlignment="1">
      <alignment horizontal="center" vertical="center"/>
      <protection/>
    </xf>
    <xf numFmtId="0" fontId="16" fillId="0" borderId="0" xfId="23" applyFont="1" applyBorder="1" applyAlignment="1">
      <alignment horizontal="center" vertical="center"/>
      <protection/>
    </xf>
    <xf numFmtId="0" fontId="16" fillId="0" borderId="233" xfId="23" applyFont="1" applyBorder="1" applyAlignment="1">
      <alignment horizontal="center" vertical="center"/>
      <protection/>
    </xf>
    <xf numFmtId="0" fontId="16" fillId="0" borderId="234" xfId="23" applyFont="1" applyBorder="1" applyAlignment="1">
      <alignment horizontal="center" vertical="center"/>
      <protection/>
    </xf>
    <xf numFmtId="0" fontId="16" fillId="0" borderId="235" xfId="23" applyFont="1" applyBorder="1" applyAlignment="1">
      <alignment horizontal="center" vertical="center"/>
      <protection/>
    </xf>
    <xf numFmtId="0" fontId="17" fillId="0" borderId="236" xfId="23" applyFont="1" applyBorder="1" applyAlignment="1">
      <alignment horizontal="center" vertical="center"/>
      <protection/>
    </xf>
    <xf numFmtId="0" fontId="17" fillId="0" borderId="234" xfId="23" applyFont="1" applyBorder="1" applyAlignment="1">
      <alignment horizontal="center" vertical="center"/>
      <protection/>
    </xf>
    <xf numFmtId="0" fontId="16" fillId="0" borderId="236" xfId="23" applyFont="1" applyBorder="1" applyAlignment="1">
      <alignment horizontal="center" vertical="center"/>
      <protection/>
    </xf>
    <xf numFmtId="0" fontId="16" fillId="0" borderId="237" xfId="23" applyFont="1" applyBorder="1" applyAlignment="1">
      <alignment horizontal="center" vertical="center"/>
      <protection/>
    </xf>
    <xf numFmtId="0" fontId="18" fillId="0" borderId="238" xfId="23" applyNumberFormat="1" applyFont="1" applyFill="1" applyBorder="1" applyAlignment="1">
      <alignment horizontal="center"/>
      <protection/>
    </xf>
    <xf numFmtId="0" fontId="18" fillId="0" borderId="8" xfId="23" applyNumberFormat="1" applyFont="1" applyFill="1" applyBorder="1" applyAlignment="1">
      <alignment horizontal="left"/>
      <protection/>
    </xf>
    <xf numFmtId="41" fontId="18" fillId="0" borderId="8" xfId="23" applyNumberFormat="1" applyFont="1" applyBorder="1" applyAlignment="1">
      <alignment/>
      <protection/>
    </xf>
    <xf numFmtId="41" fontId="18" fillId="0" borderId="7" xfId="23" applyNumberFormat="1" applyFont="1" applyBorder="1" applyAlignment="1">
      <alignment/>
      <protection/>
    </xf>
    <xf numFmtId="192" fontId="18" fillId="0" borderId="239" xfId="23" applyNumberFormat="1" applyFont="1" applyBorder="1" applyAlignment="1">
      <alignment/>
      <protection/>
    </xf>
    <xf numFmtId="192" fontId="18" fillId="0" borderId="240" xfId="23" applyNumberFormat="1" applyFont="1" applyBorder="1" applyAlignment="1">
      <alignment/>
      <protection/>
    </xf>
    <xf numFmtId="192" fontId="18" fillId="0" borderId="241" xfId="23" applyNumberFormat="1" applyFont="1" applyBorder="1" applyAlignment="1">
      <alignment/>
      <protection/>
    </xf>
    <xf numFmtId="192" fontId="18" fillId="0" borderId="242" xfId="23" applyNumberFormat="1" applyFont="1" applyBorder="1" applyAlignment="1">
      <alignment/>
      <protection/>
    </xf>
    <xf numFmtId="192" fontId="18" fillId="0" borderId="243" xfId="23" applyNumberFormat="1" applyFont="1" applyBorder="1" applyAlignment="1">
      <alignment/>
      <protection/>
    </xf>
    <xf numFmtId="41" fontId="18" fillId="0" borderId="244" xfId="23" applyNumberFormat="1" applyFont="1" applyBorder="1" applyAlignment="1">
      <alignment/>
      <protection/>
    </xf>
    <xf numFmtId="41" fontId="18" fillId="0" borderId="0" xfId="23" applyNumberFormat="1" applyFont="1" applyBorder="1" applyAlignment="1">
      <alignment/>
      <protection/>
    </xf>
    <xf numFmtId="41" fontId="19" fillId="0" borderId="0" xfId="23" applyNumberFormat="1" applyFont="1" applyBorder="1" applyAlignment="1">
      <alignment/>
      <protection/>
    </xf>
    <xf numFmtId="0" fontId="12" fillId="0" borderId="0" xfId="23" applyNumberFormat="1" applyFont="1" applyAlignment="1">
      <alignment/>
      <protection/>
    </xf>
    <xf numFmtId="0" fontId="18" fillId="0" borderId="245" xfId="23" applyNumberFormat="1" applyFont="1" applyFill="1" applyBorder="1" applyAlignment="1">
      <alignment horizontal="left"/>
      <protection/>
    </xf>
    <xf numFmtId="0" fontId="18" fillId="0" borderId="239" xfId="23" applyNumberFormat="1" applyFont="1" applyFill="1" applyBorder="1" applyAlignment="1">
      <alignment horizontal="center"/>
      <protection/>
    </xf>
    <xf numFmtId="41" fontId="18" fillId="0" borderId="239" xfId="23" applyNumberFormat="1" applyFont="1" applyBorder="1" applyAlignment="1">
      <alignment/>
      <protection/>
    </xf>
    <xf numFmtId="41" fontId="18" fillId="0" borderId="246" xfId="23" applyNumberFormat="1" applyFont="1" applyBorder="1" applyAlignment="1">
      <alignment/>
      <protection/>
    </xf>
    <xf numFmtId="41" fontId="18" fillId="0" borderId="247" xfId="23" applyNumberFormat="1" applyFont="1" applyBorder="1" applyAlignment="1">
      <alignment/>
      <protection/>
    </xf>
    <xf numFmtId="41" fontId="18" fillId="0" borderId="248" xfId="23" applyNumberFormat="1" applyFont="1" applyBorder="1" applyAlignment="1">
      <alignment/>
      <protection/>
    </xf>
    <xf numFmtId="41" fontId="20" fillId="0" borderId="0" xfId="23" applyNumberFormat="1" applyFont="1" applyBorder="1" applyAlignment="1">
      <alignment/>
      <protection/>
    </xf>
    <xf numFmtId="0" fontId="21" fillId="0" borderId="244" xfId="23" applyNumberFormat="1" applyFont="1" applyFill="1" applyBorder="1" applyAlignment="1">
      <alignment horizontal="center"/>
      <protection/>
    </xf>
    <xf numFmtId="0" fontId="21" fillId="0" borderId="8" xfId="23" applyNumberFormat="1" applyFont="1" applyFill="1" applyBorder="1" applyAlignment="1">
      <alignment horizontal="center"/>
      <protection/>
    </xf>
    <xf numFmtId="41" fontId="21" fillId="0" borderId="8" xfId="23" applyNumberFormat="1" applyFont="1" applyBorder="1" applyAlignment="1">
      <alignment/>
      <protection/>
    </xf>
    <xf numFmtId="41" fontId="21" fillId="0" borderId="0" xfId="23" applyNumberFormat="1" applyFont="1" applyBorder="1" applyAlignment="1">
      <alignment/>
      <protection/>
    </xf>
    <xf numFmtId="41" fontId="21" fillId="0" borderId="7" xfId="23" applyNumberFormat="1" applyFont="1" applyBorder="1" applyAlignment="1">
      <alignment/>
      <protection/>
    </xf>
    <xf numFmtId="41" fontId="21" fillId="0" borderId="14" xfId="23" applyNumberFormat="1" applyFont="1" applyBorder="1" applyAlignment="1">
      <alignment/>
      <protection/>
    </xf>
    <xf numFmtId="192" fontId="21" fillId="0" borderId="8" xfId="23" applyNumberFormat="1" applyFont="1" applyBorder="1" applyAlignment="1">
      <alignment/>
      <protection/>
    </xf>
    <xf numFmtId="192" fontId="21" fillId="0" borderId="0" xfId="23" applyNumberFormat="1" applyFont="1" applyBorder="1" applyAlignment="1">
      <alignment/>
      <protection/>
    </xf>
    <xf numFmtId="192" fontId="21" fillId="0" borderId="249" xfId="23" applyNumberFormat="1" applyFont="1" applyBorder="1" applyAlignment="1">
      <alignment/>
      <protection/>
    </xf>
    <xf numFmtId="192" fontId="21" fillId="0" borderId="7" xfId="23" applyNumberFormat="1" applyFont="1" applyBorder="1" applyAlignment="1">
      <alignment/>
      <protection/>
    </xf>
    <xf numFmtId="192" fontId="18" fillId="0" borderId="8" xfId="23" applyNumberFormat="1" applyFont="1" applyBorder="1" applyAlignment="1">
      <alignment/>
      <protection/>
    </xf>
    <xf numFmtId="192" fontId="21" fillId="0" borderId="250" xfId="23" applyNumberFormat="1" applyFont="1" applyBorder="1" applyAlignment="1">
      <alignment/>
      <protection/>
    </xf>
    <xf numFmtId="41" fontId="22" fillId="0" borderId="0" xfId="23" applyNumberFormat="1" applyFont="1" applyBorder="1" applyAlignment="1">
      <alignment/>
      <protection/>
    </xf>
    <xf numFmtId="41" fontId="23" fillId="0" borderId="0" xfId="23" applyNumberFormat="1" applyFont="1" applyBorder="1" applyAlignment="1">
      <alignment/>
      <protection/>
    </xf>
    <xf numFmtId="41" fontId="21" fillId="0" borderId="5" xfId="23" applyNumberFormat="1" applyFont="1" applyBorder="1" applyAlignment="1">
      <alignment/>
      <protection/>
    </xf>
    <xf numFmtId="192" fontId="18" fillId="0" borderId="5" xfId="23" applyNumberFormat="1" applyFont="1" applyBorder="1" applyAlignment="1">
      <alignment/>
      <protection/>
    </xf>
    <xf numFmtId="0" fontId="18" fillId="0" borderId="251" xfId="23" applyNumberFormat="1" applyFont="1" applyFill="1" applyBorder="1" applyAlignment="1">
      <alignment horizontal="left"/>
      <protection/>
    </xf>
    <xf numFmtId="0" fontId="18" fillId="0" borderId="252" xfId="23" applyNumberFormat="1" applyFont="1" applyFill="1" applyBorder="1" applyAlignment="1">
      <alignment horizontal="center"/>
      <protection/>
    </xf>
    <xf numFmtId="41" fontId="18" fillId="0" borderId="253" xfId="23" applyNumberFormat="1" applyFont="1" applyBorder="1" applyAlignment="1">
      <alignment/>
      <protection/>
    </xf>
    <xf numFmtId="41" fontId="18" fillId="0" borderId="252" xfId="23" applyNumberFormat="1" applyFont="1" applyBorder="1" applyAlignment="1">
      <alignment/>
      <protection/>
    </xf>
    <xf numFmtId="41" fontId="18" fillId="0" borderId="254" xfId="23" applyNumberFormat="1" applyFont="1" applyBorder="1" applyAlignment="1">
      <alignment/>
      <protection/>
    </xf>
    <xf numFmtId="192" fontId="18" fillId="0" borderId="252" xfId="23" applyNumberFormat="1" applyFont="1" applyBorder="1" applyAlignment="1">
      <alignment/>
      <protection/>
    </xf>
    <xf numFmtId="192" fontId="18" fillId="0" borderId="255" xfId="23" applyNumberFormat="1" applyFont="1" applyBorder="1" applyAlignment="1">
      <alignment/>
      <protection/>
    </xf>
    <xf numFmtId="192" fontId="18" fillId="0" borderId="256" xfId="23" applyNumberFormat="1" applyFont="1" applyBorder="1" applyAlignment="1">
      <alignment/>
      <protection/>
    </xf>
    <xf numFmtId="192" fontId="18" fillId="0" borderId="254" xfId="23" applyNumberFormat="1" applyFont="1" applyBorder="1" applyAlignment="1">
      <alignment/>
      <protection/>
    </xf>
    <xf numFmtId="192" fontId="18" fillId="0" borderId="257" xfId="23" applyNumberFormat="1" applyFont="1" applyBorder="1" applyAlignment="1">
      <alignment/>
      <protection/>
    </xf>
    <xf numFmtId="41" fontId="24" fillId="0" borderId="0" xfId="23" applyNumberFormat="1" applyFont="1" applyBorder="1" applyAlignment="1">
      <alignment/>
      <protection/>
    </xf>
    <xf numFmtId="0" fontId="21" fillId="0" borderId="238" xfId="23" applyNumberFormat="1" applyFont="1" applyFill="1" applyBorder="1" applyAlignment="1">
      <alignment horizontal="center"/>
      <protection/>
    </xf>
    <xf numFmtId="41" fontId="21" fillId="0" borderId="253" xfId="23" applyNumberFormat="1" applyFont="1" applyBorder="1" applyAlignment="1">
      <alignment/>
      <protection/>
    </xf>
    <xf numFmtId="0" fontId="21" fillId="0" borderId="258" xfId="23" applyNumberFormat="1" applyFont="1" applyFill="1" applyBorder="1" applyAlignment="1">
      <alignment horizontal="center"/>
      <protection/>
    </xf>
    <xf numFmtId="0" fontId="21" fillId="0" borderId="259" xfId="23" applyNumberFormat="1" applyFont="1" applyFill="1" applyBorder="1" applyAlignment="1">
      <alignment horizontal="center"/>
      <protection/>
    </xf>
    <xf numFmtId="41" fontId="21" fillId="0" borderId="260" xfId="23" applyNumberFormat="1" applyFont="1" applyBorder="1" applyAlignment="1">
      <alignment/>
      <protection/>
    </xf>
    <xf numFmtId="41" fontId="21" fillId="0" borderId="259" xfId="23" applyNumberFormat="1" applyFont="1" applyBorder="1" applyAlignment="1">
      <alignment/>
      <protection/>
    </xf>
    <xf numFmtId="41" fontId="21" fillId="0" borderId="261" xfId="23" applyNumberFormat="1" applyFont="1" applyBorder="1" applyAlignment="1">
      <alignment/>
      <protection/>
    </xf>
    <xf numFmtId="192" fontId="21" fillId="0" borderId="259" xfId="23" applyNumberFormat="1" applyFont="1" applyBorder="1" applyAlignment="1">
      <alignment/>
      <protection/>
    </xf>
    <xf numFmtId="192" fontId="21" fillId="0" borderId="262" xfId="23" applyNumberFormat="1" applyFont="1" applyBorder="1" applyAlignment="1">
      <alignment/>
      <protection/>
    </xf>
    <xf numFmtId="0" fontId="21" fillId="0" borderId="263" xfId="23" applyNumberFormat="1" applyFont="1" applyFill="1" applyBorder="1" applyAlignment="1">
      <alignment horizontal="center"/>
      <protection/>
    </xf>
    <xf numFmtId="0" fontId="21" fillId="0" borderId="5" xfId="23" applyNumberFormat="1" applyFont="1" applyFill="1" applyBorder="1" applyAlignment="1">
      <alignment horizontal="center"/>
      <protection/>
    </xf>
    <xf numFmtId="41" fontId="21" fillId="0" borderId="264" xfId="23" applyNumberFormat="1" applyFont="1" applyBorder="1" applyAlignment="1">
      <alignment/>
      <protection/>
    </xf>
    <xf numFmtId="41" fontId="21" fillId="0" borderId="10" xfId="23" applyNumberFormat="1" applyFont="1" applyBorder="1" applyAlignment="1">
      <alignment/>
      <protection/>
    </xf>
    <xf numFmtId="192" fontId="21" fillId="0" borderId="5" xfId="23" applyNumberFormat="1" applyFont="1" applyBorder="1" applyAlignment="1">
      <alignment/>
      <protection/>
    </xf>
    <xf numFmtId="192" fontId="18" fillId="0" borderId="265" xfId="23" applyNumberFormat="1" applyFont="1" applyBorder="1" applyAlignment="1">
      <alignment/>
      <protection/>
    </xf>
    <xf numFmtId="192" fontId="21" fillId="0" borderId="266" xfId="23" applyNumberFormat="1" applyFont="1" applyBorder="1" applyAlignment="1">
      <alignment/>
      <protection/>
    </xf>
    <xf numFmtId="0" fontId="18" fillId="0" borderId="238" xfId="23" applyNumberFormat="1" applyFont="1" applyFill="1" applyBorder="1" applyAlignment="1">
      <alignment horizontal="left"/>
      <protection/>
    </xf>
    <xf numFmtId="0" fontId="18" fillId="0" borderId="8" xfId="23" applyNumberFormat="1" applyFont="1" applyFill="1" applyBorder="1" applyAlignment="1">
      <alignment horizontal="center"/>
      <protection/>
    </xf>
    <xf numFmtId="41" fontId="21" fillId="0" borderId="239" xfId="23" applyNumberFormat="1" applyFont="1" applyBorder="1" applyAlignment="1">
      <alignment/>
      <protection/>
    </xf>
    <xf numFmtId="192" fontId="21" fillId="0" borderId="66" xfId="23" applyNumberFormat="1" applyFont="1" applyBorder="1" applyAlignment="1">
      <alignment/>
      <protection/>
    </xf>
    <xf numFmtId="0" fontId="21" fillId="0" borderId="267" xfId="23" applyNumberFormat="1" applyFont="1" applyFill="1" applyBorder="1" applyAlignment="1">
      <alignment horizontal="center"/>
      <protection/>
    </xf>
    <xf numFmtId="0" fontId="21" fillId="0" borderId="268" xfId="23" applyNumberFormat="1" applyFont="1" applyFill="1" applyBorder="1" applyAlignment="1">
      <alignment horizontal="center"/>
      <protection/>
    </xf>
    <xf numFmtId="41" fontId="21" fillId="0" borderId="268" xfId="23" applyNumberFormat="1" applyFont="1" applyBorder="1" applyAlignment="1">
      <alignment/>
      <protection/>
    </xf>
    <xf numFmtId="41" fontId="21" fillId="0" borderId="269" xfId="23" applyNumberFormat="1" applyFont="1" applyBorder="1" applyAlignment="1">
      <alignment/>
      <protection/>
    </xf>
    <xf numFmtId="41" fontId="21" fillId="0" borderId="270" xfId="23" applyNumberFormat="1" applyFont="1" applyBorder="1" applyAlignment="1">
      <alignment/>
      <protection/>
    </xf>
    <xf numFmtId="41" fontId="21" fillId="0" borderId="271" xfId="23" applyNumberFormat="1" applyFont="1" applyBorder="1" applyAlignment="1">
      <alignment/>
      <protection/>
    </xf>
    <xf numFmtId="192" fontId="21" fillId="0" borderId="268" xfId="23" applyNumberFormat="1" applyFont="1" applyBorder="1" applyAlignment="1">
      <alignment/>
      <protection/>
    </xf>
    <xf numFmtId="192" fontId="21" fillId="0" borderId="269" xfId="23" applyNumberFormat="1" applyFont="1" applyBorder="1" applyAlignment="1">
      <alignment/>
      <protection/>
    </xf>
    <xf numFmtId="192" fontId="21" fillId="0" borderId="272" xfId="23" applyNumberFormat="1" applyFont="1" applyBorder="1" applyAlignment="1">
      <alignment/>
      <protection/>
    </xf>
    <xf numFmtId="192" fontId="21" fillId="0" borderId="270" xfId="23" applyNumberFormat="1" applyFont="1" applyBorder="1" applyAlignment="1">
      <alignment/>
      <protection/>
    </xf>
    <xf numFmtId="192" fontId="21" fillId="0" borderId="273" xfId="23" applyNumberFormat="1" applyFont="1" applyBorder="1" applyAlignment="1">
      <alignment/>
      <protection/>
    </xf>
    <xf numFmtId="41" fontId="21" fillId="0" borderId="274" xfId="23" applyNumberFormat="1" applyFont="1" applyBorder="1" applyAlignment="1">
      <alignment/>
      <protection/>
    </xf>
    <xf numFmtId="0" fontId="21" fillId="0" borderId="245" xfId="23" applyNumberFormat="1" applyFont="1" applyFill="1" applyBorder="1" applyAlignment="1">
      <alignment horizontal="center"/>
      <protection/>
    </xf>
    <xf numFmtId="0" fontId="21" fillId="0" borderId="239" xfId="23" applyNumberFormat="1" applyFont="1" applyFill="1" applyBorder="1" applyAlignment="1">
      <alignment horizontal="center"/>
      <protection/>
    </xf>
    <xf numFmtId="41" fontId="21" fillId="0" borderId="246" xfId="23" applyNumberFormat="1" applyFont="1" applyBorder="1" applyAlignment="1">
      <alignment/>
      <protection/>
    </xf>
    <xf numFmtId="41" fontId="21" fillId="0" borderId="248" xfId="23" applyNumberFormat="1" applyFont="1" applyBorder="1" applyAlignment="1">
      <alignment/>
      <protection/>
    </xf>
    <xf numFmtId="192" fontId="21" fillId="0" borderId="239" xfId="23" applyNumberFormat="1" applyFont="1" applyBorder="1" applyAlignment="1">
      <alignment/>
      <protection/>
    </xf>
    <xf numFmtId="192" fontId="21" fillId="0" borderId="240" xfId="23" applyNumberFormat="1" applyFont="1" applyBorder="1" applyAlignment="1">
      <alignment/>
      <protection/>
    </xf>
    <xf numFmtId="192" fontId="21" fillId="0" borderId="241" xfId="23" applyNumberFormat="1" applyFont="1" applyBorder="1" applyAlignment="1">
      <alignment/>
      <protection/>
    </xf>
    <xf numFmtId="192" fontId="21" fillId="0" borderId="242" xfId="23" applyNumberFormat="1" applyFont="1" applyBorder="1" applyAlignment="1">
      <alignment/>
      <protection/>
    </xf>
    <xf numFmtId="192" fontId="21" fillId="0" borderId="243" xfId="23" applyNumberFormat="1" applyFont="1" applyBorder="1" applyAlignment="1">
      <alignment/>
      <protection/>
    </xf>
    <xf numFmtId="41" fontId="21" fillId="0" borderId="275" xfId="23" applyNumberFormat="1" applyFont="1" applyBorder="1" applyAlignment="1">
      <alignment/>
      <protection/>
    </xf>
    <xf numFmtId="0" fontId="18" fillId="0" borderId="244" xfId="23" applyNumberFormat="1" applyFont="1" applyFill="1" applyBorder="1" applyAlignment="1">
      <alignment horizontal="left"/>
      <protection/>
    </xf>
    <xf numFmtId="41" fontId="18" fillId="0" borderId="228" xfId="23" applyNumberFormat="1" applyFont="1" applyBorder="1" applyAlignment="1">
      <alignment/>
      <protection/>
    </xf>
    <xf numFmtId="41" fontId="21" fillId="0" borderId="247" xfId="23" applyNumberFormat="1" applyFont="1" applyBorder="1" applyAlignment="1">
      <alignment/>
      <protection/>
    </xf>
    <xf numFmtId="41" fontId="21" fillId="0" borderId="276" xfId="23" applyNumberFormat="1" applyFont="1" applyBorder="1" applyAlignment="1">
      <alignment/>
      <protection/>
    </xf>
    <xf numFmtId="0" fontId="21" fillId="0" borderId="277" xfId="23" applyNumberFormat="1" applyFont="1" applyFill="1" applyBorder="1" applyAlignment="1">
      <alignment horizontal="center"/>
      <protection/>
    </xf>
    <xf numFmtId="41" fontId="21" fillId="0" borderId="11" xfId="23" applyNumberFormat="1" applyFont="1" applyBorder="1" applyAlignment="1">
      <alignment/>
      <protection/>
    </xf>
    <xf numFmtId="41" fontId="21" fillId="0" borderId="278" xfId="23" applyNumberFormat="1" applyFont="1" applyBorder="1" applyAlignment="1">
      <alignment/>
      <protection/>
    </xf>
    <xf numFmtId="41" fontId="21" fillId="0" borderId="75" xfId="23" applyNumberFormat="1" applyFont="1" applyBorder="1" applyAlignment="1">
      <alignment/>
      <protection/>
    </xf>
    <xf numFmtId="192" fontId="21" fillId="0" borderId="11" xfId="23" applyNumberFormat="1" applyFont="1" applyBorder="1" applyAlignment="1">
      <alignment/>
      <protection/>
    </xf>
    <xf numFmtId="192" fontId="21" fillId="0" borderId="279" xfId="23" applyNumberFormat="1" applyFont="1" applyBorder="1" applyAlignment="1">
      <alignment/>
      <protection/>
    </xf>
    <xf numFmtId="192" fontId="21" fillId="0" borderId="10" xfId="23" applyNumberFormat="1" applyFont="1" applyBorder="1" applyAlignment="1">
      <alignment/>
      <protection/>
    </xf>
    <xf numFmtId="41" fontId="21" fillId="0" borderId="62" xfId="23" applyNumberFormat="1" applyFont="1" applyBorder="1" applyAlignment="1">
      <alignment/>
      <protection/>
    </xf>
    <xf numFmtId="41" fontId="21" fillId="0" borderId="78" xfId="23" applyNumberFormat="1" applyFont="1" applyBorder="1" applyAlignment="1">
      <alignment/>
      <protection/>
    </xf>
    <xf numFmtId="41" fontId="18" fillId="0" borderId="3" xfId="23" applyNumberFormat="1" applyFont="1" applyBorder="1" applyAlignment="1">
      <alignment/>
      <protection/>
    </xf>
    <xf numFmtId="41" fontId="18" fillId="0" borderId="1" xfId="23" applyNumberFormat="1" applyFont="1" applyBorder="1" applyAlignment="1">
      <alignment/>
      <protection/>
    </xf>
    <xf numFmtId="41" fontId="21" fillId="0" borderId="280" xfId="23" applyNumberFormat="1" applyFont="1" applyBorder="1" applyAlignment="1">
      <alignment/>
      <protection/>
    </xf>
    <xf numFmtId="0" fontId="21" fillId="0" borderId="281" xfId="23" applyNumberFormat="1" applyFont="1" applyFill="1" applyBorder="1" applyAlignment="1">
      <alignment horizontal="center"/>
      <protection/>
    </xf>
    <xf numFmtId="0" fontId="21" fillId="0" borderId="234" xfId="23" applyNumberFormat="1" applyFont="1" applyFill="1" applyBorder="1" applyAlignment="1">
      <alignment horizontal="center"/>
      <protection/>
    </xf>
    <xf numFmtId="41" fontId="21" fillId="0" borderId="234" xfId="23" applyNumberFormat="1" applyFont="1" applyBorder="1" applyAlignment="1">
      <alignment/>
      <protection/>
    </xf>
    <xf numFmtId="41" fontId="21" fillId="0" borderId="235" xfId="23" applyNumberFormat="1" applyFont="1" applyBorder="1" applyAlignment="1">
      <alignment/>
      <protection/>
    </xf>
    <xf numFmtId="41" fontId="21" fillId="0" borderId="282" xfId="23" applyNumberFormat="1" applyFont="1" applyBorder="1" applyAlignment="1">
      <alignment/>
      <protection/>
    </xf>
    <xf numFmtId="41" fontId="21" fillId="0" borderId="283" xfId="23" applyNumberFormat="1" applyFont="1" applyBorder="1" applyAlignment="1">
      <alignment/>
      <protection/>
    </xf>
    <xf numFmtId="192" fontId="21" fillId="0" borderId="234" xfId="23" applyNumberFormat="1" applyFont="1" applyBorder="1" applyAlignment="1">
      <alignment/>
      <protection/>
    </xf>
    <xf numFmtId="192" fontId="21" fillId="0" borderId="282" xfId="23" applyNumberFormat="1" applyFont="1" applyBorder="1" applyAlignment="1">
      <alignment/>
      <protection/>
    </xf>
    <xf numFmtId="192" fontId="21" fillId="0" borderId="284" xfId="23" applyNumberFormat="1" applyFont="1" applyBorder="1" applyAlignment="1">
      <alignment/>
      <protection/>
    </xf>
    <xf numFmtId="192" fontId="18" fillId="0" borderId="234" xfId="23" applyNumberFormat="1" applyFont="1" applyBorder="1" applyAlignment="1">
      <alignment/>
      <protection/>
    </xf>
    <xf numFmtId="192" fontId="21" fillId="0" borderId="285" xfId="23" applyNumberFormat="1" applyFont="1" applyBorder="1" applyAlignment="1">
      <alignment/>
      <protection/>
    </xf>
    <xf numFmtId="0" fontId="21" fillId="0" borderId="0" xfId="23" applyNumberFormat="1" applyFont="1" applyFill="1" applyBorder="1" applyAlignment="1">
      <alignment horizontal="center"/>
      <protection/>
    </xf>
    <xf numFmtId="192" fontId="18" fillId="0" borderId="0" xfId="23" applyNumberFormat="1" applyFont="1" applyBorder="1" applyAlignment="1">
      <alignment/>
      <protection/>
    </xf>
    <xf numFmtId="0" fontId="21" fillId="0" borderId="0" xfId="23" applyNumberFormat="1" applyFont="1" applyFill="1" applyBorder="1" applyAlignment="1">
      <alignment/>
      <protection/>
    </xf>
    <xf numFmtId="0" fontId="15" fillId="0" borderId="0" xfId="23" applyFont="1" applyBorder="1" applyAlignment="1">
      <alignment horizontal="center" vertical="center"/>
      <protection/>
    </xf>
    <xf numFmtId="0" fontId="16" fillId="0" borderId="0" xfId="23" applyFont="1" applyBorder="1" applyAlignment="1">
      <alignment horizontal="center" vertical="center"/>
      <protection/>
    </xf>
    <xf numFmtId="0" fontId="16" fillId="0" borderId="286" xfId="23" applyFont="1" applyBorder="1" applyAlignment="1">
      <alignment horizontal="center" vertical="center"/>
      <protection/>
    </xf>
    <xf numFmtId="0" fontId="16" fillId="0" borderId="287" xfId="23" applyFont="1" applyBorder="1" applyAlignment="1">
      <alignment horizontal="center" vertical="center"/>
      <protection/>
    </xf>
    <xf numFmtId="0" fontId="16" fillId="0" borderId="4" xfId="23" applyFont="1" applyBorder="1" applyAlignment="1">
      <alignment horizontal="center" vertical="center"/>
      <protection/>
    </xf>
    <xf numFmtId="0" fontId="16" fillId="0" borderId="0" xfId="23" applyFont="1" applyBorder="1" applyAlignment="1">
      <alignment horizontal="center" vertical="center"/>
      <protection/>
    </xf>
    <xf numFmtId="0" fontId="21" fillId="0" borderId="288" xfId="23" applyFont="1" applyBorder="1" applyAlignment="1">
      <alignment horizontal="center" vertical="center"/>
      <protection/>
    </xf>
    <xf numFmtId="0" fontId="16" fillId="0" borderId="289" xfId="23" applyFont="1" applyBorder="1" applyAlignment="1">
      <alignment horizontal="center" vertical="center"/>
      <protection/>
    </xf>
    <xf numFmtId="0" fontId="16" fillId="0" borderId="288" xfId="23" applyFont="1" applyBorder="1" applyAlignment="1">
      <alignment horizontal="center" vertical="center"/>
      <protection/>
    </xf>
    <xf numFmtId="0" fontId="21" fillId="0" borderId="0" xfId="23" applyFont="1" applyBorder="1" applyAlignment="1">
      <alignment horizontal="center" vertical="center"/>
      <protection/>
    </xf>
    <xf numFmtId="0" fontId="23" fillId="0" borderId="0" xfId="23" applyFont="1" applyBorder="1" applyAlignment="1">
      <alignment horizontal="center" vertical="center"/>
      <protection/>
    </xf>
    <xf numFmtId="41" fontId="21" fillId="0" borderId="290" xfId="23" applyNumberFormat="1" applyFont="1" applyBorder="1" applyAlignment="1">
      <alignment/>
      <protection/>
    </xf>
    <xf numFmtId="41" fontId="21" fillId="0" borderId="3" xfId="23" applyNumberFormat="1" applyFont="1" applyBorder="1" applyAlignment="1">
      <alignment/>
      <protection/>
    </xf>
    <xf numFmtId="41" fontId="21" fillId="0" borderId="242" xfId="23" applyNumberFormat="1" applyFont="1" applyBorder="1" applyAlignment="1">
      <alignment/>
      <protection/>
    </xf>
    <xf numFmtId="41" fontId="21" fillId="0" borderId="291" xfId="23" applyNumberFormat="1" applyFont="1" applyBorder="1" applyAlignment="1">
      <alignment/>
      <protection/>
    </xf>
    <xf numFmtId="41" fontId="21" fillId="0" borderId="292" xfId="23" applyNumberFormat="1" applyFont="1" applyBorder="1" applyAlignment="1">
      <alignment/>
      <protection/>
    </xf>
    <xf numFmtId="41" fontId="18" fillId="0" borderId="62" xfId="23" applyNumberFormat="1" applyFont="1" applyBorder="1" applyAlignment="1">
      <alignment/>
      <protection/>
    </xf>
    <xf numFmtId="41" fontId="18" fillId="0" borderId="14" xfId="23" applyNumberFormat="1" applyFont="1" applyBorder="1" applyAlignment="1">
      <alignment/>
      <protection/>
    </xf>
    <xf numFmtId="41" fontId="21" fillId="0" borderId="293" xfId="23" applyNumberFormat="1" applyFont="1" applyBorder="1" applyAlignment="1">
      <alignment/>
      <protection/>
    </xf>
    <xf numFmtId="41" fontId="21" fillId="0" borderId="294" xfId="23" applyNumberFormat="1" applyFont="1" applyBorder="1" applyAlignment="1">
      <alignment/>
      <protection/>
    </xf>
    <xf numFmtId="192" fontId="18" fillId="0" borderId="228" xfId="23" applyNumberFormat="1" applyFont="1" applyBorder="1" applyAlignment="1">
      <alignment/>
      <protection/>
    </xf>
    <xf numFmtId="41" fontId="21" fillId="0" borderId="295" xfId="23" applyNumberFormat="1" applyFont="1" applyBorder="1" applyAlignment="1">
      <alignment/>
      <protection/>
    </xf>
    <xf numFmtId="192" fontId="21" fillId="0" borderId="13" xfId="23" applyNumberFormat="1" applyFont="1" applyBorder="1" applyAlignment="1">
      <alignment/>
      <protection/>
    </xf>
    <xf numFmtId="41" fontId="21" fillId="0" borderId="296" xfId="23" applyNumberFormat="1" applyFont="1" applyBorder="1" applyAlignment="1">
      <alignment/>
      <protection/>
    </xf>
    <xf numFmtId="41" fontId="21" fillId="0" borderId="297" xfId="23" applyNumberFormat="1" applyFont="1" applyBorder="1" applyAlignment="1">
      <alignment/>
      <protection/>
    </xf>
    <xf numFmtId="41" fontId="21" fillId="0" borderId="298" xfId="23" applyNumberFormat="1" applyFont="1" applyBorder="1" applyAlignment="1">
      <alignment/>
      <protection/>
    </xf>
    <xf numFmtId="192" fontId="21" fillId="0" borderId="299" xfId="23" applyNumberFormat="1" applyFont="1" applyBorder="1" applyAlignment="1">
      <alignment/>
      <protection/>
    </xf>
    <xf numFmtId="192" fontId="21" fillId="0" borderId="261" xfId="23" applyNumberFormat="1" applyFont="1" applyBorder="1" applyAlignment="1">
      <alignment/>
      <protection/>
    </xf>
    <xf numFmtId="41" fontId="21" fillId="0" borderId="300" xfId="23" applyNumberFormat="1" applyFont="1" applyBorder="1" applyAlignment="1">
      <alignment/>
      <protection/>
    </xf>
    <xf numFmtId="41" fontId="21" fillId="0" borderId="301" xfId="23" applyNumberFormat="1" applyFont="1" applyBorder="1" applyAlignment="1">
      <alignment/>
      <protection/>
    </xf>
    <xf numFmtId="192" fontId="21" fillId="0" borderId="235" xfId="23" applyNumberFormat="1" applyFont="1" applyBorder="1" applyAlignment="1">
      <alignment/>
      <protection/>
    </xf>
    <xf numFmtId="0" fontId="15" fillId="0" borderId="0" xfId="23" applyNumberFormat="1" applyFont="1" applyBorder="1" applyAlignment="1">
      <alignment/>
      <protection/>
    </xf>
    <xf numFmtId="187" fontId="15" fillId="0" borderId="0" xfId="23" applyNumberFormat="1" applyFont="1" applyBorder="1" applyAlignment="1">
      <alignment/>
      <protection/>
    </xf>
    <xf numFmtId="187" fontId="15" fillId="0" borderId="0" xfId="23" applyNumberFormat="1" applyFont="1" applyAlignment="1">
      <alignment/>
      <protection/>
    </xf>
    <xf numFmtId="3" fontId="15" fillId="0" borderId="0" xfId="23" applyNumberFormat="1" applyFont="1" applyAlignment="1">
      <alignment/>
      <protection/>
    </xf>
    <xf numFmtId="0" fontId="11" fillId="0" borderId="105" xfId="20" applyNumberFormat="1" applyFont="1" applyFill="1" applyBorder="1" applyAlignment="1">
      <alignment horizontal="center" vertical="center"/>
      <protection/>
    </xf>
    <xf numFmtId="0" fontId="11" fillId="0" borderId="111" xfId="20" applyNumberFormat="1" applyFont="1" applyFill="1" applyBorder="1" applyAlignment="1">
      <alignment horizontal="center" vertical="center"/>
      <protection/>
    </xf>
    <xf numFmtId="0" fontId="11" fillId="0" borderId="302" xfId="20" applyNumberFormat="1" applyFont="1" applyFill="1" applyBorder="1" applyAlignment="1">
      <alignment horizontal="center" vertical="center"/>
      <protection/>
    </xf>
    <xf numFmtId="0" fontId="0" fillId="0" borderId="0" xfId="0" applyAlignment="1">
      <alignment horizontal="centerContinuous" vertical="center"/>
    </xf>
    <xf numFmtId="0" fontId="0" fillId="0" borderId="124" xfId="0" applyFont="1" applyBorder="1" applyAlignment="1">
      <alignment vertical="top" wrapText="1"/>
    </xf>
    <xf numFmtId="0" fontId="3" fillId="0" borderId="2" xfId="0" applyFont="1"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3" fillId="0" borderId="4" xfId="0" applyFont="1" applyBorder="1" applyAlignment="1">
      <alignment horizontal="center"/>
    </xf>
    <xf numFmtId="0" fontId="0" fillId="0" borderId="124" xfId="0" applyBorder="1" applyAlignment="1">
      <alignment vertical="top" wrapText="1"/>
    </xf>
    <xf numFmtId="0" fontId="0" fillId="0" borderId="124" xfId="0" applyBorder="1" applyAlignment="1">
      <alignment wrapText="1"/>
    </xf>
    <xf numFmtId="0" fontId="0" fillId="0" borderId="0" xfId="0" applyAlignment="1">
      <alignment vertical="top" wrapText="1"/>
    </xf>
    <xf numFmtId="0" fontId="0" fillId="0" borderId="0" xfId="0" applyAlignment="1">
      <alignment wrapText="1"/>
    </xf>
    <xf numFmtId="0" fontId="3" fillId="0" borderId="2" xfId="0" applyFont="1"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11" fillId="0" borderId="303" xfId="20" applyNumberFormat="1" applyFont="1" applyFill="1" applyBorder="1" applyAlignment="1">
      <alignment horizontal="center" vertical="center"/>
      <protection/>
    </xf>
    <xf numFmtId="0" fontId="11" fillId="0" borderId="62" xfId="20" applyNumberFormat="1" applyFont="1" applyFill="1" applyBorder="1" applyAlignment="1">
      <alignment horizontal="center" vertical="center"/>
      <protection/>
    </xf>
    <xf numFmtId="0" fontId="11" fillId="0" borderId="106" xfId="20" applyNumberFormat="1" applyFont="1" applyFill="1" applyBorder="1" applyAlignment="1">
      <alignment horizontal="center" vertical="center"/>
      <protection/>
    </xf>
    <xf numFmtId="0" fontId="11" fillId="0" borderId="1" xfId="20" applyNumberFormat="1" applyFont="1" applyFill="1" applyBorder="1" applyAlignment="1">
      <alignment horizontal="center" vertical="center"/>
      <protection/>
    </xf>
    <xf numFmtId="0" fontId="11" fillId="0" borderId="124" xfId="20" applyNumberFormat="1" applyFont="1" applyFill="1" applyBorder="1" applyAlignment="1">
      <alignment horizontal="center" vertical="center"/>
      <protection/>
    </xf>
    <xf numFmtId="0" fontId="11" fillId="0" borderId="304" xfId="20" applyNumberFormat="1" applyFont="1" applyFill="1" applyBorder="1" applyAlignment="1">
      <alignment horizontal="center" vertical="center"/>
      <protection/>
    </xf>
    <xf numFmtId="0" fontId="11" fillId="0" borderId="305" xfId="20" applyNumberFormat="1" applyFont="1" applyFill="1" applyBorder="1" applyAlignment="1">
      <alignment horizontal="center" vertical="center"/>
      <protection/>
    </xf>
    <xf numFmtId="0" fontId="11" fillId="0" borderId="10" xfId="20" applyNumberFormat="1" applyFont="1" applyFill="1" applyBorder="1" applyAlignment="1">
      <alignment horizontal="center" vertical="center"/>
      <protection/>
    </xf>
    <xf numFmtId="0" fontId="11" fillId="0" borderId="11" xfId="20" applyNumberFormat="1" applyFont="1" applyFill="1" applyBorder="1" applyAlignment="1">
      <alignment horizontal="center" vertical="center"/>
      <protection/>
    </xf>
    <xf numFmtId="0" fontId="11" fillId="0" borderId="222" xfId="20" applyNumberFormat="1" applyFont="1" applyFill="1" applyBorder="1" applyAlignment="1">
      <alignment horizontal="center" vertical="center"/>
      <protection/>
    </xf>
    <xf numFmtId="0" fontId="3" fillId="0" borderId="79" xfId="21" applyNumberFormat="1" applyFont="1" applyFill="1" applyBorder="1" applyAlignment="1">
      <alignment horizontal="center" vertical="center"/>
      <protection/>
    </xf>
    <xf numFmtId="0" fontId="3" fillId="0" borderId="124" xfId="21" applyNumberFormat="1" applyFont="1" applyFill="1" applyBorder="1" applyAlignment="1">
      <alignment horizontal="center" vertical="center"/>
      <protection/>
    </xf>
    <xf numFmtId="0" fontId="3" fillId="0" borderId="306" xfId="21" applyNumberFormat="1" applyFont="1" applyFill="1" applyBorder="1" applyAlignment="1">
      <alignment horizontal="center" vertical="center"/>
      <protection/>
    </xf>
    <xf numFmtId="0" fontId="3" fillId="0" borderId="14" xfId="21" applyNumberFormat="1" applyFont="1" applyFill="1" applyBorder="1" applyAlignment="1">
      <alignment horizontal="center" vertical="center"/>
      <protection/>
    </xf>
    <xf numFmtId="0" fontId="3" fillId="0" borderId="0" xfId="21" applyNumberFormat="1" applyFont="1" applyFill="1" applyBorder="1" applyAlignment="1">
      <alignment horizontal="center" vertical="center"/>
      <protection/>
    </xf>
    <xf numFmtId="0" fontId="3" fillId="0" borderId="307" xfId="21" applyNumberFormat="1" applyFont="1" applyFill="1" applyBorder="1" applyAlignment="1">
      <alignment horizontal="center" vertical="center"/>
      <protection/>
    </xf>
    <xf numFmtId="0" fontId="3" fillId="0" borderId="302" xfId="21" applyNumberFormat="1" applyFont="1" applyFill="1" applyBorder="1" applyAlignment="1">
      <alignment horizontal="center" vertical="center"/>
      <protection/>
    </xf>
    <xf numFmtId="0" fontId="3" fillId="0" borderId="9" xfId="21" applyNumberFormat="1" applyFont="1" applyFill="1" applyBorder="1" applyAlignment="1">
      <alignment horizontal="center" vertical="center"/>
      <protection/>
    </xf>
    <xf numFmtId="0" fontId="3" fillId="0" borderId="305" xfId="21" applyNumberFormat="1" applyFont="1" applyFill="1" applyBorder="1" applyAlignment="1">
      <alignment horizontal="center" vertical="center"/>
      <protection/>
    </xf>
    <xf numFmtId="0" fontId="3" fillId="0" borderId="215" xfId="21" applyNumberFormat="1" applyFont="1" applyFill="1" applyBorder="1" applyAlignment="1">
      <alignment horizontal="center" vertical="center"/>
      <protection/>
    </xf>
    <xf numFmtId="0" fontId="3" fillId="0" borderId="222" xfId="21" applyNumberFormat="1" applyFont="1" applyFill="1" applyBorder="1" applyAlignment="1">
      <alignment horizontal="center" vertical="center"/>
      <protection/>
    </xf>
    <xf numFmtId="0" fontId="3" fillId="0" borderId="124" xfId="21" applyNumberFormat="1" applyFont="1" applyBorder="1" applyAlignment="1">
      <alignment horizontal="left"/>
      <protection/>
    </xf>
    <xf numFmtId="0" fontId="3" fillId="0" borderId="0" xfId="21" applyNumberFormat="1" applyFont="1" applyBorder="1" applyAlignment="1">
      <alignment horizontal="left"/>
      <protection/>
    </xf>
    <xf numFmtId="0" fontId="3" fillId="0" borderId="75" xfId="21" applyNumberFormat="1" applyFont="1" applyFill="1" applyBorder="1" applyAlignment="1">
      <alignment horizontal="center" vertical="center"/>
      <protection/>
    </xf>
    <xf numFmtId="0" fontId="3" fillId="0" borderId="11" xfId="21" applyNumberFormat="1" applyFont="1" applyFill="1" applyBorder="1" applyAlignment="1">
      <alignment horizontal="center" vertical="center"/>
      <protection/>
    </xf>
    <xf numFmtId="0" fontId="3" fillId="0" borderId="13" xfId="21" applyNumberFormat="1" applyFont="1" applyFill="1" applyBorder="1" applyAlignment="1">
      <alignment horizontal="center" vertical="center"/>
      <protection/>
    </xf>
    <xf numFmtId="0" fontId="3" fillId="0" borderId="308" xfId="21" applyNumberFormat="1" applyFont="1" applyFill="1" applyBorder="1" applyAlignment="1">
      <alignment horizontal="center" vertical="center"/>
      <protection/>
    </xf>
    <xf numFmtId="0" fontId="3" fillId="0" borderId="249" xfId="21" applyNumberFormat="1" applyFont="1" applyFill="1" applyBorder="1" applyAlignment="1">
      <alignment horizontal="center" vertical="center"/>
      <protection/>
    </xf>
    <xf numFmtId="0" fontId="3" fillId="0" borderId="309" xfId="21" applyNumberFormat="1" applyFont="1" applyFill="1" applyBorder="1" applyAlignment="1">
      <alignment horizontal="center" vertical="center"/>
      <protection/>
    </xf>
    <xf numFmtId="0" fontId="3" fillId="0" borderId="1" xfId="21" applyNumberFormat="1" applyFont="1" applyFill="1" applyBorder="1" applyAlignment="1">
      <alignment horizontal="center" vertical="center"/>
      <protection/>
    </xf>
    <xf numFmtId="0" fontId="3" fillId="0" borderId="7" xfId="21" applyNumberFormat="1" applyFont="1" applyFill="1" applyBorder="1" applyAlignment="1">
      <alignment horizontal="center" vertical="center"/>
      <protection/>
    </xf>
    <xf numFmtId="0" fontId="3" fillId="0" borderId="111" xfId="21" applyNumberFormat="1" applyFont="1" applyFill="1" applyBorder="1" applyAlignment="1">
      <alignment horizontal="center" vertical="center"/>
      <protection/>
    </xf>
    <xf numFmtId="0" fontId="3" fillId="0" borderId="310" xfId="21" applyNumberFormat="1" applyFont="1" applyFill="1" applyBorder="1" applyAlignment="1">
      <alignment horizontal="center" vertical="center"/>
      <protection/>
    </xf>
    <xf numFmtId="0" fontId="3" fillId="0" borderId="119" xfId="21" applyNumberFormat="1" applyFont="1" applyFill="1" applyBorder="1" applyAlignment="1">
      <alignment horizontal="center" vertical="center"/>
      <protection/>
    </xf>
    <xf numFmtId="0" fontId="3" fillId="0" borderId="311" xfId="21" applyNumberFormat="1" applyFont="1" applyFill="1" applyBorder="1" applyAlignment="1">
      <alignment horizontal="center" vertical="center"/>
      <protection/>
    </xf>
    <xf numFmtId="0" fontId="3" fillId="0" borderId="312" xfId="21" applyBorder="1" applyAlignment="1">
      <alignment horizontal="center" vertical="center"/>
      <protection/>
    </xf>
    <xf numFmtId="0" fontId="3" fillId="0" borderId="10" xfId="21" applyNumberFormat="1" applyFont="1" applyFill="1" applyBorder="1" applyAlignment="1">
      <alignment horizontal="center" vertical="center"/>
      <protection/>
    </xf>
    <xf numFmtId="0" fontId="3" fillId="0" borderId="313" xfId="21" applyBorder="1" applyAlignment="1">
      <alignment horizontal="center" vertical="center"/>
      <protection/>
    </xf>
    <xf numFmtId="0" fontId="3" fillId="0" borderId="11" xfId="21" applyNumberFormat="1" applyFont="1" applyBorder="1" applyAlignment="1">
      <alignment horizontal="right"/>
      <protection/>
    </xf>
    <xf numFmtId="0" fontId="11" fillId="0" borderId="3" xfId="21" applyNumberFormat="1" applyFont="1" applyFill="1" applyBorder="1" applyAlignment="1">
      <alignment horizontal="center" vertical="center"/>
      <protection/>
    </xf>
    <xf numFmtId="0" fontId="11" fillId="0" borderId="8" xfId="21" applyNumberFormat="1" applyFont="1" applyFill="1" applyBorder="1" applyAlignment="1">
      <alignment horizontal="center" vertical="center"/>
      <protection/>
    </xf>
    <xf numFmtId="0" fontId="11" fillId="0" borderId="5" xfId="21" applyNumberFormat="1" applyFont="1" applyFill="1" applyBorder="1" applyAlignment="1">
      <alignment horizontal="center" vertical="center"/>
      <protection/>
    </xf>
    <xf numFmtId="0" fontId="3" fillId="0" borderId="314" xfId="21" applyNumberFormat="1" applyFont="1" applyFill="1" applyBorder="1" applyAlignment="1">
      <alignment horizontal="center" vertical="center"/>
      <protection/>
    </xf>
    <xf numFmtId="0" fontId="3" fillId="0" borderId="276" xfId="21" applyNumberFormat="1" applyFont="1" applyFill="1" applyBorder="1" applyAlignment="1">
      <alignment horizontal="center" vertical="center"/>
      <protection/>
    </xf>
    <xf numFmtId="0" fontId="3" fillId="0" borderId="278" xfId="21" applyNumberFormat="1" applyFont="1" applyFill="1" applyBorder="1" applyAlignment="1">
      <alignment horizontal="center" vertical="center"/>
      <protection/>
    </xf>
    <xf numFmtId="0" fontId="3" fillId="0" borderId="0" xfId="22" applyNumberFormat="1" applyFont="1" applyFill="1" applyAlignment="1">
      <alignment horizontal="right"/>
      <protection/>
    </xf>
    <xf numFmtId="0" fontId="11" fillId="0" borderId="15" xfId="22" applyNumberFormat="1" applyFont="1" applyFill="1" applyBorder="1" applyAlignment="1">
      <alignment horizontal="center"/>
      <protection/>
    </xf>
    <xf numFmtId="0" fontId="11" fillId="0" borderId="0" xfId="22" applyNumberFormat="1" applyFont="1" applyFill="1" applyBorder="1" applyAlignment="1">
      <alignment horizontal="left"/>
      <protection/>
    </xf>
    <xf numFmtId="0" fontId="3" fillId="0" borderId="0" xfId="22" applyBorder="1" applyAlignment="1">
      <alignment horizontal="left"/>
      <protection/>
    </xf>
    <xf numFmtId="0" fontId="3" fillId="0" borderId="0" xfId="22" applyBorder="1" applyAlignment="1">
      <alignment horizontal="left"/>
      <protection/>
    </xf>
    <xf numFmtId="0" fontId="15" fillId="0" borderId="0" xfId="23" applyFont="1" applyBorder="1" applyAlignment="1">
      <alignment horizontal="center" vertical="center"/>
      <protection/>
    </xf>
    <xf numFmtId="0" fontId="16" fillId="0" borderId="290" xfId="23" applyFont="1" applyBorder="1" applyAlignment="1">
      <alignment horizontal="center" vertical="center"/>
      <protection/>
    </xf>
    <xf numFmtId="0" fontId="16" fillId="0" borderId="8" xfId="23" applyFont="1" applyBorder="1" applyAlignment="1">
      <alignment horizontal="center" vertical="center"/>
      <protection/>
    </xf>
    <xf numFmtId="0" fontId="16" fillId="0" borderId="234" xfId="23" applyFont="1" applyBorder="1" applyAlignment="1">
      <alignment horizontal="center" vertical="center"/>
      <protection/>
    </xf>
    <xf numFmtId="0" fontId="16" fillId="0" borderId="315" xfId="23" applyFont="1" applyBorder="1" applyAlignment="1">
      <alignment horizontal="center" vertical="center"/>
      <protection/>
    </xf>
    <xf numFmtId="0" fontId="16" fillId="0" borderId="316" xfId="23" applyFont="1" applyBorder="1" applyAlignment="1">
      <alignment horizontal="center" vertical="center"/>
      <protection/>
    </xf>
    <xf numFmtId="0" fontId="16" fillId="0" borderId="317" xfId="23" applyFont="1" applyBorder="1" applyAlignment="1">
      <alignment horizontal="center" vertical="center"/>
      <protection/>
    </xf>
    <xf numFmtId="0" fontId="3" fillId="0" borderId="8" xfId="23" applyBorder="1" applyAlignment="1">
      <alignment horizontal="center" vertical="center"/>
      <protection/>
    </xf>
    <xf numFmtId="0" fontId="3" fillId="0" borderId="234" xfId="23" applyBorder="1" applyAlignment="1">
      <alignment horizontal="center" vertical="center"/>
      <protection/>
    </xf>
    <xf numFmtId="0" fontId="16" fillId="0" borderId="1" xfId="23" applyFont="1" applyBorder="1" applyAlignment="1">
      <alignment horizontal="left" vertical="center"/>
      <protection/>
    </xf>
    <xf numFmtId="0" fontId="3" fillId="0" borderId="124" xfId="23" applyBorder="1" applyAlignment="1">
      <alignment horizontal="left" vertical="center"/>
      <protection/>
    </xf>
    <xf numFmtId="0" fontId="3" fillId="0" borderId="302" xfId="23" applyBorder="1" applyAlignment="1">
      <alignment horizontal="left" vertical="center"/>
      <protection/>
    </xf>
    <xf numFmtId="0" fontId="16" fillId="0" borderId="318" xfId="23" applyFont="1" applyBorder="1" applyAlignment="1">
      <alignment horizontal="center" vertical="center" wrapText="1"/>
      <protection/>
    </xf>
    <xf numFmtId="0" fontId="3" fillId="0" borderId="250" xfId="23" applyBorder="1" applyAlignment="1">
      <alignment horizontal="center" vertical="center" wrapText="1"/>
      <protection/>
    </xf>
    <xf numFmtId="0" fontId="3" fillId="0" borderId="285" xfId="23" applyBorder="1" applyAlignment="1">
      <alignment horizontal="center" vertical="center" wrapText="1"/>
      <protection/>
    </xf>
    <xf numFmtId="0" fontId="16" fillId="0" borderId="319" xfId="23" applyFont="1" applyBorder="1" applyAlignment="1">
      <alignment horizontal="center" vertical="center"/>
      <protection/>
    </xf>
    <xf numFmtId="41" fontId="16" fillId="0" borderId="235" xfId="23" applyNumberFormat="1" applyFont="1" applyBorder="1" applyAlignment="1">
      <alignment horizontal="right" vertical="center"/>
      <protection/>
    </xf>
    <xf numFmtId="0" fontId="16" fillId="0" borderId="320" xfId="23" applyFont="1" applyBorder="1" applyAlignment="1">
      <alignment horizontal="center" vertical="center"/>
      <protection/>
    </xf>
    <xf numFmtId="0" fontId="16" fillId="0" borderId="321" xfId="23" applyFont="1" applyBorder="1" applyAlignment="1">
      <alignment horizontal="center" vertical="center"/>
      <protection/>
    </xf>
    <xf numFmtId="0" fontId="16" fillId="0" borderId="322" xfId="23" applyFont="1" applyBorder="1" applyAlignment="1">
      <alignment horizontal="center" vertical="center"/>
      <protection/>
    </xf>
    <xf numFmtId="0" fontId="3" fillId="0" borderId="238" xfId="23" applyBorder="1" applyAlignment="1">
      <alignment horizontal="center" vertical="center"/>
      <protection/>
    </xf>
    <xf numFmtId="0" fontId="3" fillId="0" borderId="323" xfId="23" applyBorder="1" applyAlignment="1">
      <alignment horizontal="center" vertical="center"/>
      <protection/>
    </xf>
    <xf numFmtId="0" fontId="16" fillId="0" borderId="124" xfId="23" applyFont="1" applyBorder="1" applyAlignment="1">
      <alignment horizontal="left" vertical="center"/>
      <protection/>
    </xf>
    <xf numFmtId="0" fontId="16" fillId="0" borderId="302" xfId="23" applyFont="1" applyBorder="1" applyAlignment="1">
      <alignment horizontal="left" vertical="center"/>
      <protection/>
    </xf>
    <xf numFmtId="0" fontId="16" fillId="0" borderId="12" xfId="23" applyFont="1" applyBorder="1" applyAlignment="1">
      <alignment horizontal="left" vertical="center"/>
      <protection/>
    </xf>
    <xf numFmtId="0" fontId="16" fillId="0" borderId="4" xfId="23" applyFont="1" applyBorder="1" applyAlignment="1">
      <alignment horizontal="left" vertical="center"/>
      <protection/>
    </xf>
    <xf numFmtId="0" fontId="16" fillId="0" borderId="3" xfId="23" applyFont="1" applyBorder="1" applyAlignment="1">
      <alignment horizontal="center" vertical="center" wrapText="1"/>
      <protection/>
    </xf>
    <xf numFmtId="0" fontId="3" fillId="0" borderId="8" xfId="23" applyBorder="1" applyAlignment="1">
      <alignment horizontal="center" vertical="center" wrapText="1"/>
      <protection/>
    </xf>
    <xf numFmtId="0" fontId="3" fillId="0" borderId="234" xfId="23" applyBorder="1" applyAlignment="1">
      <alignment horizontal="center" vertical="center" wrapText="1"/>
      <protection/>
    </xf>
  </cellXfs>
  <cellStyles count="10">
    <cellStyle name="Normal" xfId="0"/>
    <cellStyle name="Percent" xfId="15"/>
    <cellStyle name="Comma [0]" xfId="16"/>
    <cellStyle name="Comma" xfId="17"/>
    <cellStyle name="Currency [0]" xfId="18"/>
    <cellStyle name="Currency" xfId="19"/>
    <cellStyle name="標準_統計表１" xfId="20"/>
    <cellStyle name="標準_統計表２" xfId="21"/>
    <cellStyle name="標準_統計表３" xfId="22"/>
    <cellStyle name="標準_統計表４"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47625</xdr:rowOff>
    </xdr:from>
    <xdr:to>
      <xdr:col>8</xdr:col>
      <xdr:colOff>123825</xdr:colOff>
      <xdr:row>46</xdr:row>
      <xdr:rowOff>28575</xdr:rowOff>
    </xdr:to>
    <xdr:pic>
      <xdr:nvPicPr>
        <xdr:cNvPr id="1" name="Picture 5"/>
        <xdr:cNvPicPr preferRelativeResize="1">
          <a:picLocks noChangeAspect="1"/>
        </xdr:cNvPicPr>
      </xdr:nvPicPr>
      <xdr:blipFill>
        <a:blip r:embed="rId1"/>
        <a:stretch>
          <a:fillRect/>
        </a:stretch>
      </xdr:blipFill>
      <xdr:spPr>
        <a:xfrm>
          <a:off x="209550" y="47625"/>
          <a:ext cx="5400675" cy="7867650"/>
        </a:xfrm>
        <a:prstGeom prst="rect">
          <a:avLst/>
        </a:prstGeom>
        <a:noFill/>
        <a:ln w="9525" cmpd="sng">
          <a:noFill/>
        </a:ln>
      </xdr:spPr>
    </xdr:pic>
    <xdr:clientData/>
  </xdr:twoCellAnchor>
  <xdr:twoCellAnchor editAs="oneCell">
    <xdr:from>
      <xdr:col>0</xdr:col>
      <xdr:colOff>304800</xdr:colOff>
      <xdr:row>61</xdr:row>
      <xdr:rowOff>19050</xdr:rowOff>
    </xdr:from>
    <xdr:to>
      <xdr:col>8</xdr:col>
      <xdr:colOff>219075</xdr:colOff>
      <xdr:row>92</xdr:row>
      <xdr:rowOff>19050</xdr:rowOff>
    </xdr:to>
    <xdr:pic>
      <xdr:nvPicPr>
        <xdr:cNvPr id="2" name="Picture 6"/>
        <xdr:cNvPicPr preferRelativeResize="1">
          <a:picLocks noChangeAspect="1"/>
        </xdr:cNvPicPr>
      </xdr:nvPicPr>
      <xdr:blipFill>
        <a:blip r:embed="rId2"/>
        <a:stretch>
          <a:fillRect/>
        </a:stretch>
      </xdr:blipFill>
      <xdr:spPr>
        <a:xfrm>
          <a:off x="304800" y="10477500"/>
          <a:ext cx="5400675" cy="531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C12"/>
  <sheetViews>
    <sheetView tabSelected="1" workbookViewId="0" topLeftCell="A1">
      <selection activeCell="C3" sqref="C3"/>
    </sheetView>
  </sheetViews>
  <sheetFormatPr defaultColWidth="9.00390625" defaultRowHeight="13.5"/>
  <cols>
    <col min="3" max="3" width="59.50390625" style="0" bestFit="1" customWidth="1"/>
  </cols>
  <sheetData>
    <row r="2" spans="2:3" s="1" customFormat="1" ht="20.25" customHeight="1">
      <c r="B2" s="729" t="s">
        <v>343</v>
      </c>
      <c r="C2" s="729"/>
    </row>
    <row r="3" s="1" customFormat="1" ht="20.25" customHeight="1">
      <c r="B3" s="1" t="s">
        <v>0</v>
      </c>
    </row>
    <row r="4" spans="2:3" s="1" customFormat="1" ht="20.25" customHeight="1">
      <c r="B4" s="1" t="s">
        <v>1</v>
      </c>
      <c r="C4" s="1" t="s">
        <v>2</v>
      </c>
    </row>
    <row r="5" spans="2:3" s="1" customFormat="1" ht="20.25" customHeight="1">
      <c r="B5" s="1" t="s">
        <v>3</v>
      </c>
      <c r="C5" s="1" t="s">
        <v>4</v>
      </c>
    </row>
    <row r="6" spans="2:3" s="1" customFormat="1" ht="20.25" customHeight="1">
      <c r="B6" s="1" t="s">
        <v>5</v>
      </c>
      <c r="C6" s="1" t="s">
        <v>6</v>
      </c>
    </row>
    <row r="7" spans="2:3" s="1" customFormat="1" ht="20.25" customHeight="1">
      <c r="B7" s="1" t="s">
        <v>7</v>
      </c>
      <c r="C7" s="1" t="s">
        <v>8</v>
      </c>
    </row>
    <row r="8" spans="2:3" s="1" customFormat="1" ht="20.25" customHeight="1">
      <c r="B8" s="1" t="s">
        <v>9</v>
      </c>
      <c r="C8" s="1" t="s">
        <v>10</v>
      </c>
    </row>
    <row r="9" spans="2:3" s="1" customFormat="1" ht="20.25" customHeight="1">
      <c r="B9" s="1" t="s">
        <v>11</v>
      </c>
      <c r="C9" s="1" t="s">
        <v>12</v>
      </c>
    </row>
    <row r="10" spans="2:3" s="1" customFormat="1" ht="20.25" customHeight="1">
      <c r="B10" s="1" t="s">
        <v>13</v>
      </c>
      <c r="C10" s="1" t="s">
        <v>14</v>
      </c>
    </row>
    <row r="11" spans="2:3" s="1" customFormat="1" ht="20.25" customHeight="1">
      <c r="B11" s="1" t="s">
        <v>15</v>
      </c>
      <c r="C11" s="1" t="s">
        <v>344</v>
      </c>
    </row>
    <row r="12" spans="2:3" s="1" customFormat="1" ht="20.25" customHeight="1">
      <c r="B12" s="1" t="s">
        <v>16</v>
      </c>
      <c r="C12" s="1" t="s">
        <v>345</v>
      </c>
    </row>
  </sheetData>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O41" sqref="O41"/>
    </sheetView>
  </sheetViews>
  <sheetFormatPr defaultColWidth="9.00390625" defaultRowHeight="13.5"/>
  <sheetData/>
  <printOptions/>
  <pageMargins left="0.5905511811023623" right="0.1968503937007874" top="0.7874015748031497"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63"/>
  <sheetViews>
    <sheetView workbookViewId="0" topLeftCell="A1">
      <selection activeCell="A2" sqref="A2"/>
    </sheetView>
  </sheetViews>
  <sheetFormatPr defaultColWidth="9.00390625" defaultRowHeight="13.5"/>
  <cols>
    <col min="1" max="1" width="24.375" style="0" customWidth="1"/>
    <col min="2" max="5" width="10.625" style="0" customWidth="1"/>
    <col min="6" max="6" width="11.625" style="0" customWidth="1"/>
    <col min="7" max="8" width="10.625" style="0" customWidth="1"/>
  </cols>
  <sheetData>
    <row r="1" ht="21" customHeight="1">
      <c r="A1" s="2" t="s">
        <v>17</v>
      </c>
    </row>
    <row r="2" spans="1:8" ht="15" customHeight="1">
      <c r="A2" s="3"/>
      <c r="B2" s="3"/>
      <c r="C2" s="3"/>
      <c r="D2" s="3"/>
      <c r="E2" s="3"/>
      <c r="F2" s="3"/>
      <c r="G2" s="3" t="s">
        <v>18</v>
      </c>
      <c r="H2" s="3"/>
    </row>
    <row r="3" spans="1:8" ht="15" customHeight="1">
      <c r="A3" s="4" t="s">
        <v>19</v>
      </c>
      <c r="B3" s="731" t="s">
        <v>20</v>
      </c>
      <c r="C3" s="732"/>
      <c r="D3" s="732"/>
      <c r="E3" s="733"/>
      <c r="F3" s="6" t="s">
        <v>21</v>
      </c>
      <c r="G3" s="731" t="s">
        <v>22</v>
      </c>
      <c r="H3" s="734"/>
    </row>
    <row r="4" spans="1:8" ht="15" customHeight="1">
      <c r="A4" s="8"/>
      <c r="B4" s="9" t="s">
        <v>23</v>
      </c>
      <c r="C4" s="9" t="s">
        <v>24</v>
      </c>
      <c r="D4" s="7" t="s">
        <v>25</v>
      </c>
      <c r="E4" s="9" t="s">
        <v>26</v>
      </c>
      <c r="F4" s="10" t="s">
        <v>27</v>
      </c>
      <c r="G4" s="9" t="s">
        <v>25</v>
      </c>
      <c r="H4" s="9" t="s">
        <v>26</v>
      </c>
    </row>
    <row r="5" spans="1:8" ht="15" customHeight="1">
      <c r="A5" s="11" t="s">
        <v>28</v>
      </c>
      <c r="B5" s="12">
        <f>B7+B15+B21</f>
        <v>7370</v>
      </c>
      <c r="C5" s="12">
        <f>C7+C15+C21</f>
        <v>7473</v>
      </c>
      <c r="D5" s="12">
        <f>D7+D15+D21</f>
        <v>7571</v>
      </c>
      <c r="E5" s="12">
        <f>E7+E15+E21</f>
        <v>7702</v>
      </c>
      <c r="F5" s="13">
        <f>+E5-D5</f>
        <v>131</v>
      </c>
      <c r="G5" s="14">
        <v>1</v>
      </c>
      <c r="H5" s="14">
        <v>1</v>
      </c>
    </row>
    <row r="6" spans="1:8" ht="15" customHeight="1">
      <c r="A6" s="11"/>
      <c r="B6" s="15"/>
      <c r="C6" s="16"/>
      <c r="D6" s="15"/>
      <c r="E6" s="15"/>
      <c r="F6" s="15"/>
      <c r="G6" s="17"/>
      <c r="H6" s="17"/>
    </row>
    <row r="7" spans="1:8" ht="15" customHeight="1">
      <c r="A7" s="11" t="s">
        <v>29</v>
      </c>
      <c r="B7" s="12">
        <f>SUM(B8:B11)</f>
        <v>345</v>
      </c>
      <c r="C7" s="12">
        <f>SUM(C8:C11)</f>
        <v>347</v>
      </c>
      <c r="D7" s="12">
        <f>SUM(D8:D11)</f>
        <v>346</v>
      </c>
      <c r="E7" s="12">
        <f>SUM(E8:E11)</f>
        <v>349</v>
      </c>
      <c r="F7" s="15">
        <f>+E7-D7</f>
        <v>3</v>
      </c>
      <c r="G7" s="18">
        <f>D7/7571</f>
        <v>0.045700700039624884</v>
      </c>
      <c r="H7" s="14">
        <f>E7/7702</f>
        <v>0.04531290573876915</v>
      </c>
    </row>
    <row r="8" spans="1:8" ht="15" customHeight="1">
      <c r="A8" s="11" t="s">
        <v>30</v>
      </c>
      <c r="B8" s="15">
        <v>31</v>
      </c>
      <c r="C8" s="16">
        <v>31</v>
      </c>
      <c r="D8" s="15">
        <v>30</v>
      </c>
      <c r="E8" s="15">
        <v>31</v>
      </c>
      <c r="F8" s="15">
        <f>+E8-D8</f>
        <v>1</v>
      </c>
      <c r="G8" s="14">
        <f>D8/7571</f>
        <v>0.003962488442742042</v>
      </c>
      <c r="H8" s="14">
        <f>E8/7702</f>
        <v>0.00402492858997663</v>
      </c>
    </row>
    <row r="9" spans="1:8" ht="15" customHeight="1">
      <c r="A9" s="11" t="s">
        <v>31</v>
      </c>
      <c r="B9" s="15">
        <v>1</v>
      </c>
      <c r="C9" s="19" t="s">
        <v>32</v>
      </c>
      <c r="D9" s="19" t="s">
        <v>32</v>
      </c>
      <c r="E9" s="19" t="s">
        <v>32</v>
      </c>
      <c r="F9" s="19" t="s">
        <v>32</v>
      </c>
      <c r="G9" s="19" t="s">
        <v>32</v>
      </c>
      <c r="H9" s="19" t="s">
        <v>32</v>
      </c>
    </row>
    <row r="10" spans="1:8" ht="15" customHeight="1">
      <c r="A10" s="11" t="s">
        <v>33</v>
      </c>
      <c r="B10" s="15">
        <v>1</v>
      </c>
      <c r="C10" s="16">
        <v>1</v>
      </c>
      <c r="D10" s="19" t="s">
        <v>32</v>
      </c>
      <c r="E10" s="19" t="s">
        <v>32</v>
      </c>
      <c r="F10" s="19" t="s">
        <v>32</v>
      </c>
      <c r="G10" s="19" t="s">
        <v>32</v>
      </c>
      <c r="H10" s="19" t="s">
        <v>32</v>
      </c>
    </row>
    <row r="11" spans="1:8" ht="15" customHeight="1">
      <c r="A11" s="11" t="s">
        <v>34</v>
      </c>
      <c r="B11" s="15">
        <v>312</v>
      </c>
      <c r="C11" s="19">
        <v>315</v>
      </c>
      <c r="D11" s="15">
        <v>316</v>
      </c>
      <c r="E11" s="15">
        <v>318</v>
      </c>
      <c r="F11" s="15">
        <f>+E11-D11</f>
        <v>2</v>
      </c>
      <c r="G11" s="14">
        <f>D11/7571</f>
        <v>0.04173821159688284</v>
      </c>
      <c r="H11" s="14">
        <f>E11/7702</f>
        <v>0.04128797714879252</v>
      </c>
    </row>
    <row r="12" spans="1:8" ht="15" customHeight="1">
      <c r="A12" s="20" t="s">
        <v>35</v>
      </c>
      <c r="B12" s="19" t="s">
        <v>36</v>
      </c>
      <c r="C12" s="19" t="s">
        <v>36</v>
      </c>
      <c r="D12" s="19" t="s">
        <v>36</v>
      </c>
      <c r="E12" s="19" t="s">
        <v>36</v>
      </c>
      <c r="F12" s="19" t="s">
        <v>36</v>
      </c>
      <c r="G12" s="19" t="s">
        <v>36</v>
      </c>
      <c r="H12" s="19" t="s">
        <v>36</v>
      </c>
    </row>
    <row r="13" spans="1:8" ht="15" customHeight="1">
      <c r="A13" s="20" t="s">
        <v>37</v>
      </c>
      <c r="B13" s="15">
        <v>52</v>
      </c>
      <c r="C13" s="16">
        <v>88</v>
      </c>
      <c r="D13" s="15">
        <v>127</v>
      </c>
      <c r="E13" s="15">
        <v>140</v>
      </c>
      <c r="F13" s="15">
        <f>+E13-D13</f>
        <v>13</v>
      </c>
      <c r="G13" s="14">
        <f>D13/7571</f>
        <v>0.01677453440760798</v>
      </c>
      <c r="H13" s="14">
        <f>E13/7702</f>
        <v>0.01817709685795897</v>
      </c>
    </row>
    <row r="14" spans="1:8" ht="15" customHeight="1">
      <c r="A14" s="11"/>
      <c r="B14" s="15"/>
      <c r="C14" s="16"/>
      <c r="D14" s="15"/>
      <c r="E14" s="15"/>
      <c r="F14" s="15"/>
      <c r="G14" s="14"/>
      <c r="H14" s="14"/>
    </row>
    <row r="15" spans="1:8" ht="15" customHeight="1">
      <c r="A15" s="11" t="s">
        <v>38</v>
      </c>
      <c r="B15" s="12">
        <f>SUM(B16:B19)</f>
        <v>4369</v>
      </c>
      <c r="C15" s="12">
        <f>+C16+C19</f>
        <v>4416</v>
      </c>
      <c r="D15" s="12">
        <f>+D16+D19</f>
        <v>4481</v>
      </c>
      <c r="E15" s="12">
        <f>+E16+E19</f>
        <v>4578</v>
      </c>
      <c r="F15" s="15">
        <f>+E15-D15</f>
        <v>97</v>
      </c>
      <c r="G15" s="14">
        <f>D15/7571</f>
        <v>0.5918636903975697</v>
      </c>
      <c r="H15" s="14">
        <f>E15/7702</f>
        <v>0.5943910672552584</v>
      </c>
    </row>
    <row r="16" spans="1:8" ht="15" customHeight="1">
      <c r="A16" s="11" t="s">
        <v>39</v>
      </c>
      <c r="B16" s="15">
        <v>596</v>
      </c>
      <c r="C16" s="16">
        <v>567</v>
      </c>
      <c r="D16" s="15">
        <v>533</v>
      </c>
      <c r="E16" s="21">
        <v>512</v>
      </c>
      <c r="F16" s="22" t="s">
        <v>40</v>
      </c>
      <c r="G16" s="18">
        <f>D16/7571</f>
        <v>0.07040021133271694</v>
      </c>
      <c r="H16" s="14">
        <f>E16/7702</f>
        <v>0.06647623993767852</v>
      </c>
    </row>
    <row r="17" spans="1:8" ht="15" customHeight="1">
      <c r="A17" s="20" t="s">
        <v>41</v>
      </c>
      <c r="B17" s="19" t="s">
        <v>32</v>
      </c>
      <c r="C17" s="16">
        <v>34</v>
      </c>
      <c r="D17" s="15">
        <v>73</v>
      </c>
      <c r="E17" s="15">
        <v>76</v>
      </c>
      <c r="F17" s="15">
        <f>+E17-D17</f>
        <v>3</v>
      </c>
      <c r="G17" s="14">
        <f>+D17/7571</f>
        <v>0.009642055210672303</v>
      </c>
      <c r="H17" s="14">
        <f>E17/7702</f>
        <v>0.009867566865749156</v>
      </c>
    </row>
    <row r="18" spans="1:8" ht="15" customHeight="1">
      <c r="A18" s="20" t="s">
        <v>38</v>
      </c>
      <c r="B18" s="23"/>
      <c r="C18" s="16"/>
      <c r="D18" s="15"/>
      <c r="E18" s="15"/>
      <c r="F18" s="15"/>
      <c r="G18" s="14"/>
      <c r="H18" s="14"/>
    </row>
    <row r="19" spans="1:8" ht="15" customHeight="1">
      <c r="A19" s="11" t="s">
        <v>42</v>
      </c>
      <c r="B19" s="15">
        <v>3773</v>
      </c>
      <c r="C19" s="16">
        <v>3849</v>
      </c>
      <c r="D19" s="15">
        <v>3948</v>
      </c>
      <c r="E19" s="15">
        <v>4066</v>
      </c>
      <c r="F19" s="15">
        <f>+E19-D19</f>
        <v>118</v>
      </c>
      <c r="G19" s="14">
        <f>D19/7571</f>
        <v>0.5214634790648527</v>
      </c>
      <c r="H19" s="14">
        <f>E19/7702</f>
        <v>0.5279148273175799</v>
      </c>
    </row>
    <row r="20" spans="1:8" ht="15" customHeight="1">
      <c r="A20" s="11"/>
      <c r="B20" s="15"/>
      <c r="C20" s="16"/>
      <c r="D20" s="15"/>
      <c r="E20" s="15"/>
      <c r="F20" s="15"/>
      <c r="G20" s="14"/>
      <c r="H20" s="14"/>
    </row>
    <row r="21" spans="1:8" ht="15" customHeight="1">
      <c r="A21" s="24" t="s">
        <v>43</v>
      </c>
      <c r="B21" s="25">
        <v>2656</v>
      </c>
      <c r="C21" s="26">
        <v>2710</v>
      </c>
      <c r="D21" s="25">
        <v>2744</v>
      </c>
      <c r="E21" s="25">
        <v>2775</v>
      </c>
      <c r="F21" s="25">
        <f>+E21-D21</f>
        <v>31</v>
      </c>
      <c r="G21" s="27">
        <f>D21/7571</f>
        <v>0.36243560956280546</v>
      </c>
      <c r="H21" s="27">
        <f>E21/7702</f>
        <v>0.36029602700597246</v>
      </c>
    </row>
    <row r="22" spans="1:8" ht="15" customHeight="1">
      <c r="A22" s="730"/>
      <c r="B22" s="735"/>
      <c r="C22" s="735"/>
      <c r="D22" s="735"/>
      <c r="E22" s="735"/>
      <c r="F22" s="735"/>
      <c r="G22" s="735"/>
      <c r="H22" s="736"/>
    </row>
    <row r="23" spans="1:8" ht="15" customHeight="1">
      <c r="A23" s="737"/>
      <c r="B23" s="737"/>
      <c r="C23" s="737"/>
      <c r="D23" s="737"/>
      <c r="E23" s="737"/>
      <c r="F23" s="737"/>
      <c r="G23" s="737"/>
      <c r="H23" s="738"/>
    </row>
    <row r="24" s="28" customFormat="1" ht="15" customHeight="1">
      <c r="F24" s="29"/>
    </row>
    <row r="25" spans="1:8" ht="15" customHeight="1">
      <c r="A25" s="3"/>
      <c r="B25" s="3"/>
      <c r="C25" s="3"/>
      <c r="D25" s="3"/>
      <c r="E25" s="3"/>
      <c r="F25" s="30"/>
      <c r="G25" s="3"/>
      <c r="H25" s="3"/>
    </row>
    <row r="26" ht="13.5">
      <c r="F26" s="31"/>
    </row>
    <row r="27" spans="1:6" ht="21" customHeight="1">
      <c r="A27" s="2" t="s">
        <v>44</v>
      </c>
      <c r="F27" s="31"/>
    </row>
    <row r="28" spans="1:8" ht="15" customHeight="1">
      <c r="A28" s="3"/>
      <c r="B28" s="3"/>
      <c r="C28" s="3"/>
      <c r="D28" s="3"/>
      <c r="E28" s="3"/>
      <c r="F28" s="3"/>
      <c r="G28" s="3" t="s">
        <v>18</v>
      </c>
      <c r="H28" s="3"/>
    </row>
    <row r="29" spans="1:8" ht="15" customHeight="1">
      <c r="A29" s="4" t="s">
        <v>19</v>
      </c>
      <c r="B29" s="731" t="s">
        <v>45</v>
      </c>
      <c r="C29" s="732"/>
      <c r="D29" s="732"/>
      <c r="E29" s="733"/>
      <c r="F29" s="6" t="s">
        <v>21</v>
      </c>
      <c r="G29" s="731" t="s">
        <v>22</v>
      </c>
      <c r="H29" s="734"/>
    </row>
    <row r="30" spans="1:8" ht="15" customHeight="1">
      <c r="A30" s="24"/>
      <c r="B30" s="9" t="s">
        <v>23</v>
      </c>
      <c r="C30" s="32" t="s">
        <v>24</v>
      </c>
      <c r="D30" s="9" t="s">
        <v>25</v>
      </c>
      <c r="E30" s="9" t="s">
        <v>26</v>
      </c>
      <c r="F30" s="10" t="s">
        <v>27</v>
      </c>
      <c r="G30" s="9" t="s">
        <v>25</v>
      </c>
      <c r="H30" s="9" t="s">
        <v>26</v>
      </c>
    </row>
    <row r="31" spans="1:8" ht="15" customHeight="1">
      <c r="A31" s="33" t="s">
        <v>28</v>
      </c>
      <c r="B31" s="34">
        <f>B33+B48</f>
        <v>70252</v>
      </c>
      <c r="C31" s="35">
        <f>C33+C48</f>
        <v>70238</v>
      </c>
      <c r="D31" s="35">
        <f>D33+D48</f>
        <v>70098</v>
      </c>
      <c r="E31" s="35">
        <f>E33+E48</f>
        <v>70243</v>
      </c>
      <c r="F31" s="15">
        <f>+E31-D31</f>
        <v>145</v>
      </c>
      <c r="G31" s="36">
        <v>1</v>
      </c>
      <c r="H31" s="36">
        <v>1</v>
      </c>
    </row>
    <row r="32" spans="1:8" ht="15" customHeight="1">
      <c r="A32" s="11"/>
      <c r="B32" s="15"/>
      <c r="C32" s="16"/>
      <c r="D32" s="15"/>
      <c r="E32" s="15"/>
      <c r="F32" s="15"/>
      <c r="G32" s="17"/>
      <c r="H32" s="17"/>
    </row>
    <row r="33" spans="1:8" ht="15" customHeight="1">
      <c r="A33" s="11" t="s">
        <v>29</v>
      </c>
      <c r="B33" s="37">
        <f>B34+B38+B40+B44</f>
        <v>64007</v>
      </c>
      <c r="C33" s="12">
        <f>C34+C38+C40+C44</f>
        <v>64235</v>
      </c>
      <c r="D33" s="12">
        <f>D34+D38+D40+D44</f>
        <v>64427</v>
      </c>
      <c r="E33" s="12">
        <f>E34+E38+E40+E44</f>
        <v>64761</v>
      </c>
      <c r="F33" s="15">
        <f>+E33-D33</f>
        <v>334</v>
      </c>
      <c r="G33" s="18">
        <f>D33/70098</f>
        <v>0.9190989757197067</v>
      </c>
      <c r="H33" s="14">
        <f>E33/70243</f>
        <v>0.9219566362484518</v>
      </c>
    </row>
    <row r="34" spans="1:8" ht="15" customHeight="1">
      <c r="A34" s="11" t="s">
        <v>46</v>
      </c>
      <c r="B34" s="37">
        <f>B35+B36</f>
        <v>12046</v>
      </c>
      <c r="C34" s="12">
        <f>C35+C36</f>
        <v>12041</v>
      </c>
      <c r="D34" s="12">
        <f>D35+D36</f>
        <v>12041</v>
      </c>
      <c r="E34" s="12">
        <f>E35+E36</f>
        <v>11980</v>
      </c>
      <c r="F34" s="22" t="s">
        <v>47</v>
      </c>
      <c r="G34" s="14">
        <f>D34/70098</f>
        <v>0.1717738023909384</v>
      </c>
      <c r="H34" s="14">
        <f>E34/70243</f>
        <v>0.17055080221516736</v>
      </c>
    </row>
    <row r="35" spans="1:8" ht="15" customHeight="1">
      <c r="A35" s="11" t="s">
        <v>48</v>
      </c>
      <c r="B35" s="15">
        <v>10476</v>
      </c>
      <c r="C35" s="16">
        <v>10471</v>
      </c>
      <c r="D35" s="15">
        <v>9986</v>
      </c>
      <c r="E35" s="21">
        <v>10172</v>
      </c>
      <c r="F35" s="15">
        <f>+E35-D35</f>
        <v>186</v>
      </c>
      <c r="G35" s="18">
        <f>D35/70098</f>
        <v>0.1424577020742389</v>
      </c>
      <c r="H35" s="14">
        <f>E35/70243</f>
        <v>0.14481158264880487</v>
      </c>
    </row>
    <row r="36" spans="1:8" ht="15" customHeight="1">
      <c r="A36" s="11" t="s">
        <v>49</v>
      </c>
      <c r="B36" s="15">
        <v>1570</v>
      </c>
      <c r="C36" s="16">
        <v>1570</v>
      </c>
      <c r="D36" s="15">
        <v>2055</v>
      </c>
      <c r="E36" s="15">
        <v>1808</v>
      </c>
      <c r="F36" s="22" t="s">
        <v>50</v>
      </c>
      <c r="G36" s="14">
        <f>D36/70098</f>
        <v>0.029316100316699477</v>
      </c>
      <c r="H36" s="14">
        <f>E36/70243</f>
        <v>0.025739219566362485</v>
      </c>
    </row>
    <row r="37" spans="1:8" ht="15" customHeight="1">
      <c r="A37" s="11"/>
      <c r="B37" s="15"/>
      <c r="C37" s="16"/>
      <c r="D37" s="15"/>
      <c r="E37" s="15"/>
      <c r="F37" s="15"/>
      <c r="G37" s="14"/>
      <c r="H37" s="14"/>
    </row>
    <row r="38" spans="1:8" ht="15" customHeight="1">
      <c r="A38" s="11" t="s">
        <v>51</v>
      </c>
      <c r="B38" s="15">
        <v>258</v>
      </c>
      <c r="C38" s="16">
        <v>108</v>
      </c>
      <c r="D38" s="15">
        <v>42</v>
      </c>
      <c r="E38" s="15">
        <v>42</v>
      </c>
      <c r="F38" s="19" t="s">
        <v>32</v>
      </c>
      <c r="G38" s="38" t="s">
        <v>32</v>
      </c>
      <c r="H38" s="38" t="s">
        <v>32</v>
      </c>
    </row>
    <row r="39" spans="1:8" ht="15" customHeight="1">
      <c r="A39" s="11"/>
      <c r="B39" s="15"/>
      <c r="C39" s="16"/>
      <c r="D39" s="15"/>
      <c r="E39" s="21"/>
      <c r="F39" s="15"/>
      <c r="G39" s="18"/>
      <c r="H39" s="14"/>
    </row>
    <row r="40" spans="1:8" ht="15" customHeight="1">
      <c r="A40" s="11" t="s">
        <v>52</v>
      </c>
      <c r="B40" s="37">
        <f>B41+B42</f>
        <v>1170</v>
      </c>
      <c r="C40" s="12">
        <f>C41+C42</f>
        <v>1118</v>
      </c>
      <c r="D40" s="12">
        <f>D42</f>
        <v>1015</v>
      </c>
      <c r="E40" s="12">
        <f>E42</f>
        <v>886</v>
      </c>
      <c r="F40" s="22" t="s">
        <v>53</v>
      </c>
      <c r="G40" s="14">
        <f>D40/70098</f>
        <v>0.014479728380267625</v>
      </c>
      <c r="H40" s="14">
        <f>E40/70243</f>
        <v>0.012613356491038253</v>
      </c>
    </row>
    <row r="41" spans="1:8" ht="15" customHeight="1">
      <c r="A41" s="11" t="s">
        <v>54</v>
      </c>
      <c r="B41" s="15">
        <v>72</v>
      </c>
      <c r="C41" s="16">
        <v>72</v>
      </c>
      <c r="D41" s="19" t="s">
        <v>32</v>
      </c>
      <c r="E41" s="39" t="s">
        <v>32</v>
      </c>
      <c r="F41" s="19" t="s">
        <v>32</v>
      </c>
      <c r="G41" s="40" t="s">
        <v>32</v>
      </c>
      <c r="H41" s="38" t="s">
        <v>32</v>
      </c>
    </row>
    <row r="42" spans="1:8" ht="15" customHeight="1">
      <c r="A42" s="11" t="s">
        <v>49</v>
      </c>
      <c r="B42" s="15">
        <v>1098</v>
      </c>
      <c r="C42" s="16">
        <v>1046</v>
      </c>
      <c r="D42" s="15">
        <v>1015</v>
      </c>
      <c r="E42" s="15">
        <v>886</v>
      </c>
      <c r="F42" s="22" t="s">
        <v>53</v>
      </c>
      <c r="G42" s="14">
        <f>D42/70098</f>
        <v>0.014479728380267625</v>
      </c>
      <c r="H42" s="14">
        <f>E42/70243</f>
        <v>0.012613356491038253</v>
      </c>
    </row>
    <row r="43" spans="1:8" ht="15" customHeight="1">
      <c r="A43" s="11"/>
      <c r="B43" s="15"/>
      <c r="C43" s="16"/>
      <c r="D43" s="15"/>
      <c r="E43" s="15"/>
      <c r="F43" s="15"/>
      <c r="G43" s="14"/>
      <c r="H43" s="14"/>
    </row>
    <row r="44" spans="1:8" ht="15" customHeight="1">
      <c r="A44" s="11" t="s">
        <v>55</v>
      </c>
      <c r="B44" s="15">
        <v>50533</v>
      </c>
      <c r="C44" s="16">
        <v>50968</v>
      </c>
      <c r="D44" s="15">
        <v>51329</v>
      </c>
      <c r="E44" s="15">
        <v>51853</v>
      </c>
      <c r="F44" s="15">
        <f>+E44-D44</f>
        <v>524</v>
      </c>
      <c r="G44" s="14">
        <f>D44/70098</f>
        <v>0.7322462837741448</v>
      </c>
      <c r="H44" s="14">
        <f>E44/70243</f>
        <v>0.7381945531939126</v>
      </c>
    </row>
    <row r="45" spans="1:8" ht="15" customHeight="1">
      <c r="A45" s="11" t="s">
        <v>56</v>
      </c>
      <c r="B45" s="15">
        <v>46823</v>
      </c>
      <c r="C45" s="16">
        <v>44238</v>
      </c>
      <c r="D45" s="15">
        <v>41010</v>
      </c>
      <c r="E45" s="15">
        <v>40194</v>
      </c>
      <c r="F45" s="22" t="s">
        <v>57</v>
      </c>
      <c r="G45" s="14">
        <f>D45/70098</f>
        <v>0.5850380895317984</v>
      </c>
      <c r="H45" s="14">
        <f>E45/70243</f>
        <v>0.5722136013552952</v>
      </c>
    </row>
    <row r="46" spans="1:8" ht="15" customHeight="1">
      <c r="A46" s="11" t="s">
        <v>58</v>
      </c>
      <c r="B46" s="15">
        <v>3710</v>
      </c>
      <c r="C46" s="16">
        <v>6730</v>
      </c>
      <c r="D46" s="15">
        <v>10319</v>
      </c>
      <c r="E46" s="15">
        <v>11659</v>
      </c>
      <c r="F46" s="15">
        <f>+E46-D46</f>
        <v>1340</v>
      </c>
      <c r="G46" s="14">
        <f>D46/70098</f>
        <v>0.14720819424234644</v>
      </c>
      <c r="H46" s="14">
        <f>E46/70243</f>
        <v>0.16598095183861736</v>
      </c>
    </row>
    <row r="47" spans="1:8" ht="15" customHeight="1">
      <c r="A47" s="11"/>
      <c r="B47" s="15"/>
      <c r="C47" s="16"/>
      <c r="D47" s="15"/>
      <c r="E47" s="21"/>
      <c r="F47" s="15"/>
      <c r="G47" s="18"/>
      <c r="H47" s="14"/>
    </row>
    <row r="48" spans="1:8" ht="15" customHeight="1">
      <c r="A48" s="11" t="s">
        <v>38</v>
      </c>
      <c r="B48" s="15">
        <v>6245</v>
      </c>
      <c r="C48" s="16">
        <v>6003</v>
      </c>
      <c r="D48" s="15">
        <v>5671</v>
      </c>
      <c r="E48" s="15">
        <v>5482</v>
      </c>
      <c r="F48" s="22" t="s">
        <v>59</v>
      </c>
      <c r="G48" s="14">
        <f>D48/70098</f>
        <v>0.0809010242802933</v>
      </c>
      <c r="H48" s="14">
        <f>E48/70243</f>
        <v>0.0780433637515482</v>
      </c>
    </row>
    <row r="49" spans="1:8" ht="15" customHeight="1">
      <c r="A49" s="41" t="s">
        <v>60</v>
      </c>
      <c r="B49" s="42" t="s">
        <v>61</v>
      </c>
      <c r="C49" s="25">
        <v>401</v>
      </c>
      <c r="D49" s="25">
        <v>731</v>
      </c>
      <c r="E49" s="25">
        <v>744</v>
      </c>
      <c r="F49" s="25">
        <f>+E49-D49</f>
        <v>13</v>
      </c>
      <c r="G49" s="27">
        <f>D49/70098</f>
        <v>0.010428257582242004</v>
      </c>
      <c r="H49" s="27">
        <f>E49/70243</f>
        <v>0.010591802741910225</v>
      </c>
    </row>
    <row r="50" spans="1:8" s="28" customFormat="1" ht="15" customHeight="1">
      <c r="A50" s="730" t="s">
        <v>62</v>
      </c>
      <c r="B50" s="730"/>
      <c r="C50" s="730"/>
      <c r="D50" s="730"/>
      <c r="E50" s="730"/>
      <c r="F50" s="730"/>
      <c r="G50" s="730"/>
      <c r="H50" s="730"/>
    </row>
    <row r="51" s="28" customFormat="1" ht="15" customHeight="1">
      <c r="A51" s="28" t="s">
        <v>63</v>
      </c>
    </row>
    <row r="52" s="43" customFormat="1" ht="15" customHeight="1">
      <c r="A52" s="28" t="s">
        <v>64</v>
      </c>
    </row>
    <row r="53" spans="1:8" ht="14.25">
      <c r="A53" s="3"/>
      <c r="B53" s="3"/>
      <c r="C53" s="3"/>
      <c r="D53" s="3"/>
      <c r="E53" s="3"/>
      <c r="F53" s="3"/>
      <c r="G53" s="3"/>
      <c r="H53" s="3"/>
    </row>
    <row r="54" ht="21" customHeight="1">
      <c r="A54" s="2" t="s">
        <v>65</v>
      </c>
    </row>
    <row r="56" spans="1:4" ht="15" customHeight="1">
      <c r="A56" s="3"/>
      <c r="B56" s="3"/>
      <c r="D56" s="3" t="s">
        <v>66</v>
      </c>
    </row>
    <row r="57" spans="1:5" ht="15" customHeight="1">
      <c r="A57" s="5" t="s">
        <v>19</v>
      </c>
      <c r="B57" s="9" t="s">
        <v>23</v>
      </c>
      <c r="C57" s="7" t="s">
        <v>24</v>
      </c>
      <c r="D57" s="9" t="s">
        <v>25</v>
      </c>
      <c r="E57" s="9" t="s">
        <v>26</v>
      </c>
    </row>
    <row r="58" spans="1:5" ht="15" customHeight="1">
      <c r="A58" s="11" t="s">
        <v>29</v>
      </c>
      <c r="B58" s="44">
        <v>185.9</v>
      </c>
      <c r="C58" s="45">
        <v>185.1</v>
      </c>
      <c r="D58" s="44">
        <v>186.2</v>
      </c>
      <c r="E58" s="44">
        <v>185.6</v>
      </c>
    </row>
    <row r="59" spans="1:5" ht="15" customHeight="1">
      <c r="A59" s="11" t="s">
        <v>30</v>
      </c>
      <c r="B59" s="44">
        <v>337.9</v>
      </c>
      <c r="C59" s="45">
        <v>337.8</v>
      </c>
      <c r="D59" s="44">
        <v>332.9</v>
      </c>
      <c r="E59" s="44">
        <v>328.1</v>
      </c>
    </row>
    <row r="60" spans="1:5" ht="15" customHeight="1">
      <c r="A60" s="11" t="s">
        <v>33</v>
      </c>
      <c r="B60" s="44">
        <v>72</v>
      </c>
      <c r="C60" s="45">
        <v>72</v>
      </c>
      <c r="D60" s="44">
        <v>0</v>
      </c>
      <c r="E60" s="44">
        <v>0</v>
      </c>
    </row>
    <row r="61" spans="1:5" ht="15" customHeight="1">
      <c r="A61" s="11" t="s">
        <v>34</v>
      </c>
      <c r="B61" s="44">
        <v>171.2</v>
      </c>
      <c r="C61" s="45">
        <v>170.5</v>
      </c>
      <c r="D61" s="44">
        <v>172.3</v>
      </c>
      <c r="E61" s="44">
        <v>171.7</v>
      </c>
    </row>
    <row r="62" spans="1:5" ht="15" customHeight="1">
      <c r="A62" s="11"/>
      <c r="B62" s="44"/>
      <c r="C62" s="45"/>
      <c r="D62" s="44"/>
      <c r="E62" s="44"/>
    </row>
    <row r="63" spans="1:5" ht="15" customHeight="1">
      <c r="A63" s="24" t="s">
        <v>67</v>
      </c>
      <c r="B63" s="46">
        <v>10.5</v>
      </c>
      <c r="C63" s="47">
        <v>10.6</v>
      </c>
      <c r="D63" s="46">
        <v>10.6</v>
      </c>
      <c r="E63" s="46">
        <v>10.7</v>
      </c>
    </row>
  </sheetData>
  <mergeCells count="6">
    <mergeCell ref="A50:H50"/>
    <mergeCell ref="B3:E3"/>
    <mergeCell ref="G3:H3"/>
    <mergeCell ref="B29:E29"/>
    <mergeCell ref="G29:H29"/>
    <mergeCell ref="A22:H23"/>
  </mergeCells>
  <printOptions/>
  <pageMargins left="1.0236220472440944" right="0.35433070866141736" top="0.7480314960629921" bottom="0.2755905511811024" header="0.5118110236220472"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W45"/>
  <sheetViews>
    <sheetView workbookViewId="0" topLeftCell="A1">
      <selection activeCell="A45" sqref="A45"/>
    </sheetView>
  </sheetViews>
  <sheetFormatPr defaultColWidth="9.00390625" defaultRowHeight="13.5"/>
  <cols>
    <col min="1" max="1" width="12.625" style="0" customWidth="1"/>
    <col min="2" max="3" width="7.00390625" style="0" customWidth="1"/>
    <col min="4" max="4" width="5.625" style="0" customWidth="1"/>
    <col min="5" max="8" width="7.00390625" style="0" customWidth="1"/>
    <col min="9" max="9" width="5.625" style="0" customWidth="1"/>
    <col min="10" max="13" width="7.00390625" style="0" customWidth="1"/>
    <col min="14" max="14" width="5.625" style="0" customWidth="1"/>
    <col min="15" max="18" width="7.00390625" style="0" customWidth="1"/>
    <col min="19" max="19" width="5.625" style="0" customWidth="1"/>
    <col min="20" max="20" width="7.00390625" style="0" customWidth="1"/>
    <col min="21" max="22" width="8.50390625" style="0" customWidth="1"/>
  </cols>
  <sheetData>
    <row r="1" ht="30" customHeight="1">
      <c r="A1" s="48" t="s">
        <v>68</v>
      </c>
    </row>
    <row r="2" spans="1:15" ht="30" customHeight="1">
      <c r="A2" s="3"/>
      <c r="B2" s="3"/>
      <c r="C2" s="3"/>
      <c r="D2" s="3"/>
      <c r="E2" s="3"/>
      <c r="F2" s="3"/>
      <c r="G2" s="3"/>
      <c r="H2" s="3"/>
      <c r="I2" s="3"/>
      <c r="J2" s="3"/>
      <c r="L2" s="3"/>
      <c r="M2" s="3"/>
      <c r="O2" s="3" t="s">
        <v>18</v>
      </c>
    </row>
    <row r="3" spans="1:17" ht="30" customHeight="1">
      <c r="A3" s="33"/>
      <c r="B3" s="739" t="s">
        <v>23</v>
      </c>
      <c r="C3" s="743"/>
      <c r="D3" s="743"/>
      <c r="E3" s="744"/>
      <c r="F3" s="739" t="s">
        <v>24</v>
      </c>
      <c r="G3" s="743"/>
      <c r="H3" s="743"/>
      <c r="I3" s="744"/>
      <c r="J3" s="739" t="s">
        <v>25</v>
      </c>
      <c r="K3" s="743"/>
      <c r="L3" s="743"/>
      <c r="M3" s="744"/>
      <c r="N3" s="739" t="s">
        <v>26</v>
      </c>
      <c r="O3" s="743"/>
      <c r="P3" s="743"/>
      <c r="Q3" s="744"/>
    </row>
    <row r="4" spans="1:17" ht="30" customHeight="1">
      <c r="A4" s="49" t="s">
        <v>69</v>
      </c>
      <c r="B4" s="50"/>
      <c r="C4" s="50"/>
      <c r="D4" s="51" t="s">
        <v>70</v>
      </c>
      <c r="E4" s="50" t="s">
        <v>71</v>
      </c>
      <c r="F4" s="49"/>
      <c r="G4" s="50"/>
      <c r="H4" s="51" t="s">
        <v>70</v>
      </c>
      <c r="I4" s="50" t="s">
        <v>71</v>
      </c>
      <c r="J4" s="51"/>
      <c r="K4" s="50"/>
      <c r="L4" s="51" t="s">
        <v>70</v>
      </c>
      <c r="M4" s="50" t="s">
        <v>71</v>
      </c>
      <c r="N4" s="51"/>
      <c r="O4" s="50"/>
      <c r="P4" s="51" t="s">
        <v>70</v>
      </c>
      <c r="Q4" s="50" t="s">
        <v>71</v>
      </c>
    </row>
    <row r="5" spans="1:17" ht="30" customHeight="1">
      <c r="A5" s="24"/>
      <c r="B5" s="10" t="s">
        <v>28</v>
      </c>
      <c r="C5" s="10" t="s">
        <v>29</v>
      </c>
      <c r="D5" s="52" t="s">
        <v>72</v>
      </c>
      <c r="E5" s="53" t="s">
        <v>72</v>
      </c>
      <c r="F5" s="41" t="s">
        <v>28</v>
      </c>
      <c r="G5" s="10" t="s">
        <v>29</v>
      </c>
      <c r="H5" s="52" t="s">
        <v>72</v>
      </c>
      <c r="I5" s="53" t="s">
        <v>72</v>
      </c>
      <c r="J5" s="54" t="s">
        <v>28</v>
      </c>
      <c r="K5" s="10" t="s">
        <v>29</v>
      </c>
      <c r="L5" s="52" t="s">
        <v>72</v>
      </c>
      <c r="M5" s="53" t="s">
        <v>72</v>
      </c>
      <c r="N5" s="54" t="s">
        <v>28</v>
      </c>
      <c r="O5" s="10" t="s">
        <v>29</v>
      </c>
      <c r="P5" s="52" t="s">
        <v>72</v>
      </c>
      <c r="Q5" s="53" t="s">
        <v>72</v>
      </c>
    </row>
    <row r="6" spans="1:17" ht="30" customHeight="1">
      <c r="A6" s="49" t="s">
        <v>73</v>
      </c>
      <c r="B6" s="55">
        <f aca="true" t="shared" si="0" ref="B6:I6">SUM(B8:B17)</f>
        <v>7370</v>
      </c>
      <c r="C6" s="55">
        <f t="shared" si="0"/>
        <v>345</v>
      </c>
      <c r="D6" s="55">
        <f t="shared" si="0"/>
        <v>4369</v>
      </c>
      <c r="E6" s="55">
        <f t="shared" si="0"/>
        <v>2656</v>
      </c>
      <c r="F6" s="55">
        <f t="shared" si="0"/>
        <v>7473</v>
      </c>
      <c r="G6" s="55">
        <f t="shared" si="0"/>
        <v>347</v>
      </c>
      <c r="H6" s="55">
        <f t="shared" si="0"/>
        <v>4416</v>
      </c>
      <c r="I6" s="55">
        <f t="shared" si="0"/>
        <v>2710</v>
      </c>
      <c r="J6" s="55">
        <f aca="true" t="shared" si="1" ref="J6:Q6">SUM(J8:J17)</f>
        <v>7571</v>
      </c>
      <c r="K6" s="55">
        <f t="shared" si="1"/>
        <v>346</v>
      </c>
      <c r="L6" s="55">
        <f t="shared" si="1"/>
        <v>4481</v>
      </c>
      <c r="M6" s="55">
        <f t="shared" si="1"/>
        <v>2744</v>
      </c>
      <c r="N6" s="55">
        <f t="shared" si="1"/>
        <v>7702</v>
      </c>
      <c r="O6" s="55">
        <f t="shared" si="1"/>
        <v>349</v>
      </c>
      <c r="P6" s="55">
        <f t="shared" si="1"/>
        <v>4578</v>
      </c>
      <c r="Q6" s="55">
        <f t="shared" si="1"/>
        <v>2775</v>
      </c>
    </row>
    <row r="7" spans="1:17" ht="30" customHeight="1">
      <c r="A7" s="49"/>
      <c r="B7" s="56"/>
      <c r="C7" s="56"/>
      <c r="D7" s="57"/>
      <c r="E7" s="56"/>
      <c r="F7" s="58"/>
      <c r="G7" s="56"/>
      <c r="H7" s="57"/>
      <c r="I7" s="56"/>
      <c r="J7" s="57"/>
      <c r="K7" s="56"/>
      <c r="L7" s="57"/>
      <c r="M7" s="56"/>
      <c r="N7" s="57"/>
      <c r="O7" s="56"/>
      <c r="P7" s="57"/>
      <c r="Q7" s="56"/>
    </row>
    <row r="8" spans="1:17" ht="30" customHeight="1">
      <c r="A8" s="49" t="s">
        <v>74</v>
      </c>
      <c r="B8" s="55">
        <f>SUM(C8:E8)</f>
        <v>2350</v>
      </c>
      <c r="C8" s="56">
        <v>107</v>
      </c>
      <c r="D8" s="57">
        <v>1419</v>
      </c>
      <c r="E8" s="56">
        <v>824</v>
      </c>
      <c r="F8" s="59">
        <f>SUM(G8:I8)</f>
        <v>2375</v>
      </c>
      <c r="G8" s="56">
        <v>107</v>
      </c>
      <c r="H8" s="57">
        <v>1424</v>
      </c>
      <c r="I8" s="56">
        <v>844</v>
      </c>
      <c r="J8" s="60">
        <f aca="true" t="shared" si="2" ref="J8:J17">SUM(K8:M8)</f>
        <v>2423</v>
      </c>
      <c r="K8" s="56">
        <v>106</v>
      </c>
      <c r="L8" s="57">
        <v>1457</v>
      </c>
      <c r="M8" s="56">
        <v>860</v>
      </c>
      <c r="N8" s="60">
        <f aca="true" t="shared" si="3" ref="N8:N17">SUM(O8:Q8)</f>
        <v>2460</v>
      </c>
      <c r="O8" s="56">
        <v>106</v>
      </c>
      <c r="P8" s="57">
        <v>1486</v>
      </c>
      <c r="Q8" s="56">
        <v>868</v>
      </c>
    </row>
    <row r="9" spans="1:17" ht="30" customHeight="1">
      <c r="A9" s="49" t="s">
        <v>75</v>
      </c>
      <c r="B9" s="55">
        <f aca="true" t="shared" si="4" ref="B9:B17">SUM(C9:E9)</f>
        <v>1522</v>
      </c>
      <c r="C9" s="56">
        <v>51</v>
      </c>
      <c r="D9" s="57">
        <v>948</v>
      </c>
      <c r="E9" s="56">
        <v>523</v>
      </c>
      <c r="F9" s="59">
        <f aca="true" t="shared" si="5" ref="F9:F17">SUM(G9:I9)</f>
        <v>1548</v>
      </c>
      <c r="G9" s="56">
        <v>53</v>
      </c>
      <c r="H9" s="57">
        <v>959</v>
      </c>
      <c r="I9" s="56">
        <v>536</v>
      </c>
      <c r="J9" s="59">
        <f t="shared" si="2"/>
        <v>1569</v>
      </c>
      <c r="K9" s="56">
        <v>53</v>
      </c>
      <c r="L9" s="57">
        <v>970</v>
      </c>
      <c r="M9" s="56">
        <v>546</v>
      </c>
      <c r="N9" s="59">
        <f t="shared" si="3"/>
        <v>1619</v>
      </c>
      <c r="O9" s="56">
        <v>52</v>
      </c>
      <c r="P9" s="57">
        <v>1003</v>
      </c>
      <c r="Q9" s="56">
        <v>564</v>
      </c>
    </row>
    <row r="10" spans="1:17" ht="30" customHeight="1">
      <c r="A10" s="49" t="s">
        <v>76</v>
      </c>
      <c r="B10" s="55">
        <f t="shared" si="4"/>
        <v>776</v>
      </c>
      <c r="C10" s="56">
        <v>31</v>
      </c>
      <c r="D10" s="57">
        <v>449</v>
      </c>
      <c r="E10" s="56">
        <v>296</v>
      </c>
      <c r="F10" s="59">
        <f t="shared" si="5"/>
        <v>788</v>
      </c>
      <c r="G10" s="56">
        <v>31</v>
      </c>
      <c r="H10" s="57">
        <v>457</v>
      </c>
      <c r="I10" s="56">
        <v>300</v>
      </c>
      <c r="J10" s="59">
        <f t="shared" si="2"/>
        <v>796</v>
      </c>
      <c r="K10" s="56">
        <v>31</v>
      </c>
      <c r="L10" s="57">
        <v>460</v>
      </c>
      <c r="M10" s="56">
        <v>305</v>
      </c>
      <c r="N10" s="59">
        <f t="shared" si="3"/>
        <v>814</v>
      </c>
      <c r="O10" s="56">
        <v>32</v>
      </c>
      <c r="P10" s="57">
        <v>474</v>
      </c>
      <c r="Q10" s="56">
        <v>308</v>
      </c>
    </row>
    <row r="11" spans="1:17" ht="30" customHeight="1">
      <c r="A11" s="49" t="s">
        <v>77</v>
      </c>
      <c r="B11" s="55">
        <f t="shared" si="4"/>
        <v>784</v>
      </c>
      <c r="C11" s="56">
        <v>40</v>
      </c>
      <c r="D11" s="57">
        <v>436</v>
      </c>
      <c r="E11" s="56">
        <v>308</v>
      </c>
      <c r="F11" s="59">
        <f t="shared" si="5"/>
        <v>808</v>
      </c>
      <c r="G11" s="56">
        <v>39</v>
      </c>
      <c r="H11" s="57">
        <v>456</v>
      </c>
      <c r="I11" s="56">
        <v>313</v>
      </c>
      <c r="J11" s="60">
        <f t="shared" si="2"/>
        <v>816</v>
      </c>
      <c r="K11" s="56">
        <v>39</v>
      </c>
      <c r="L11" s="57">
        <v>463</v>
      </c>
      <c r="M11" s="56">
        <v>314</v>
      </c>
      <c r="N11" s="60">
        <f t="shared" si="3"/>
        <v>822</v>
      </c>
      <c r="O11" s="56">
        <v>40</v>
      </c>
      <c r="P11" s="57">
        <v>466</v>
      </c>
      <c r="Q11" s="56">
        <v>316</v>
      </c>
    </row>
    <row r="12" spans="1:17" ht="30" customHeight="1">
      <c r="A12" s="49" t="s">
        <v>78</v>
      </c>
      <c r="B12" s="55">
        <f t="shared" si="4"/>
        <v>344</v>
      </c>
      <c r="C12" s="56">
        <v>19</v>
      </c>
      <c r="D12" s="57">
        <v>203</v>
      </c>
      <c r="E12" s="56">
        <v>122</v>
      </c>
      <c r="F12" s="59">
        <f t="shared" si="5"/>
        <v>354</v>
      </c>
      <c r="G12" s="56">
        <v>20</v>
      </c>
      <c r="H12" s="57">
        <v>207</v>
      </c>
      <c r="I12" s="56">
        <v>127</v>
      </c>
      <c r="J12" s="60">
        <f t="shared" si="2"/>
        <v>354</v>
      </c>
      <c r="K12" s="56">
        <v>20</v>
      </c>
      <c r="L12" s="57">
        <v>208</v>
      </c>
      <c r="M12" s="56">
        <v>126</v>
      </c>
      <c r="N12" s="60">
        <f t="shared" si="3"/>
        <v>361</v>
      </c>
      <c r="O12" s="56">
        <v>20</v>
      </c>
      <c r="P12" s="57">
        <v>213</v>
      </c>
      <c r="Q12" s="56">
        <v>128</v>
      </c>
    </row>
    <row r="13" spans="1:17" ht="30" customHeight="1">
      <c r="A13" s="49" t="s">
        <v>79</v>
      </c>
      <c r="B13" s="55">
        <f t="shared" si="4"/>
        <v>713</v>
      </c>
      <c r="C13" s="56">
        <v>45</v>
      </c>
      <c r="D13" s="57">
        <v>392</v>
      </c>
      <c r="E13" s="56">
        <v>276</v>
      </c>
      <c r="F13" s="59">
        <f t="shared" si="5"/>
        <v>713</v>
      </c>
      <c r="G13" s="56">
        <v>44</v>
      </c>
      <c r="H13" s="57">
        <v>390</v>
      </c>
      <c r="I13" s="56">
        <v>279</v>
      </c>
      <c r="J13" s="60">
        <f t="shared" si="2"/>
        <v>725</v>
      </c>
      <c r="K13" s="56">
        <v>44</v>
      </c>
      <c r="L13" s="57">
        <v>400</v>
      </c>
      <c r="M13" s="56">
        <v>281</v>
      </c>
      <c r="N13" s="60">
        <f t="shared" si="3"/>
        <v>728</v>
      </c>
      <c r="O13" s="56">
        <v>44</v>
      </c>
      <c r="P13" s="57">
        <v>404</v>
      </c>
      <c r="Q13" s="56">
        <v>280</v>
      </c>
    </row>
    <row r="14" spans="1:17" ht="30" customHeight="1">
      <c r="A14" s="49" t="s">
        <v>80</v>
      </c>
      <c r="B14" s="55">
        <f t="shared" si="4"/>
        <v>312</v>
      </c>
      <c r="C14" s="56">
        <v>21</v>
      </c>
      <c r="D14" s="57">
        <v>186</v>
      </c>
      <c r="E14" s="56">
        <v>105</v>
      </c>
      <c r="F14" s="59">
        <f t="shared" si="5"/>
        <v>314</v>
      </c>
      <c r="G14" s="56">
        <v>21</v>
      </c>
      <c r="H14" s="57">
        <v>186</v>
      </c>
      <c r="I14" s="56">
        <v>107</v>
      </c>
      <c r="J14" s="60">
        <f t="shared" si="2"/>
        <v>316</v>
      </c>
      <c r="K14" s="56">
        <v>21</v>
      </c>
      <c r="L14" s="57">
        <v>186</v>
      </c>
      <c r="M14" s="56">
        <v>109</v>
      </c>
      <c r="N14" s="60">
        <f t="shared" si="3"/>
        <v>319</v>
      </c>
      <c r="O14" s="56">
        <v>22</v>
      </c>
      <c r="P14" s="57">
        <v>189</v>
      </c>
      <c r="Q14" s="56">
        <v>108</v>
      </c>
    </row>
    <row r="15" spans="1:17" ht="30" customHeight="1">
      <c r="A15" s="49" t="s">
        <v>81</v>
      </c>
      <c r="B15" s="55">
        <f t="shared" si="4"/>
        <v>222</v>
      </c>
      <c r="C15" s="56">
        <v>14</v>
      </c>
      <c r="D15" s="57">
        <v>134</v>
      </c>
      <c r="E15" s="56">
        <v>74</v>
      </c>
      <c r="F15" s="59">
        <f t="shared" si="5"/>
        <v>223</v>
      </c>
      <c r="G15" s="56">
        <v>14</v>
      </c>
      <c r="H15" s="57">
        <v>133</v>
      </c>
      <c r="I15" s="56">
        <v>76</v>
      </c>
      <c r="J15" s="60">
        <f t="shared" si="2"/>
        <v>220</v>
      </c>
      <c r="K15" s="56">
        <v>14</v>
      </c>
      <c r="L15" s="57">
        <v>132</v>
      </c>
      <c r="M15" s="56">
        <v>74</v>
      </c>
      <c r="N15" s="60">
        <f t="shared" si="3"/>
        <v>224</v>
      </c>
      <c r="O15" s="56">
        <v>14</v>
      </c>
      <c r="P15" s="57">
        <v>133</v>
      </c>
      <c r="Q15" s="56">
        <v>77</v>
      </c>
    </row>
    <row r="16" spans="1:17" ht="30" customHeight="1">
      <c r="A16" s="49" t="s">
        <v>82</v>
      </c>
      <c r="B16" s="55">
        <f t="shared" si="4"/>
        <v>133</v>
      </c>
      <c r="C16" s="56">
        <v>7</v>
      </c>
      <c r="D16" s="57">
        <v>80</v>
      </c>
      <c r="E16" s="56">
        <v>46</v>
      </c>
      <c r="F16" s="59">
        <f t="shared" si="5"/>
        <v>134</v>
      </c>
      <c r="G16" s="56">
        <v>7</v>
      </c>
      <c r="H16" s="57">
        <v>80</v>
      </c>
      <c r="I16" s="56">
        <v>47</v>
      </c>
      <c r="J16" s="60">
        <f t="shared" si="2"/>
        <v>134</v>
      </c>
      <c r="K16" s="56">
        <v>7</v>
      </c>
      <c r="L16" s="57">
        <v>80</v>
      </c>
      <c r="M16" s="56">
        <v>47</v>
      </c>
      <c r="N16" s="60">
        <f t="shared" si="3"/>
        <v>133</v>
      </c>
      <c r="O16" s="56">
        <v>7</v>
      </c>
      <c r="P16" s="57">
        <v>80</v>
      </c>
      <c r="Q16" s="56">
        <v>46</v>
      </c>
    </row>
    <row r="17" spans="1:17" ht="30" customHeight="1">
      <c r="A17" s="41" t="s">
        <v>83</v>
      </c>
      <c r="B17" s="61">
        <f t="shared" si="4"/>
        <v>214</v>
      </c>
      <c r="C17" s="62">
        <v>10</v>
      </c>
      <c r="D17" s="63">
        <v>122</v>
      </c>
      <c r="E17" s="62">
        <v>82</v>
      </c>
      <c r="F17" s="61">
        <f t="shared" si="5"/>
        <v>216</v>
      </c>
      <c r="G17" s="62">
        <v>11</v>
      </c>
      <c r="H17" s="63">
        <v>124</v>
      </c>
      <c r="I17" s="62">
        <v>81</v>
      </c>
      <c r="J17" s="61">
        <f t="shared" si="2"/>
        <v>218</v>
      </c>
      <c r="K17" s="62">
        <v>11</v>
      </c>
      <c r="L17" s="63">
        <v>125</v>
      </c>
      <c r="M17" s="62">
        <v>82</v>
      </c>
      <c r="N17" s="61">
        <f t="shared" si="3"/>
        <v>222</v>
      </c>
      <c r="O17" s="62">
        <v>12</v>
      </c>
      <c r="P17" s="63">
        <v>130</v>
      </c>
      <c r="Q17" s="62">
        <v>80</v>
      </c>
    </row>
    <row r="28" s="64" customFormat="1" ht="30" customHeight="1">
      <c r="A28" s="48" t="s">
        <v>84</v>
      </c>
    </row>
    <row r="29" spans="1:20" ht="30" customHeight="1">
      <c r="A29" s="3"/>
      <c r="B29" s="3"/>
      <c r="C29" s="3"/>
      <c r="D29" s="3"/>
      <c r="E29" s="3"/>
      <c r="F29" s="3"/>
      <c r="G29" s="3"/>
      <c r="H29" s="3"/>
      <c r="I29" s="3"/>
      <c r="J29" s="3"/>
      <c r="K29" s="3"/>
      <c r="L29" s="3"/>
      <c r="M29" s="3"/>
      <c r="N29" s="3"/>
      <c r="P29" s="3"/>
      <c r="Q29" s="3"/>
      <c r="S29" s="3"/>
      <c r="T29" t="s">
        <v>85</v>
      </c>
    </row>
    <row r="30" spans="1:23" ht="30" customHeight="1">
      <c r="A30" s="4" t="s">
        <v>69</v>
      </c>
      <c r="B30" s="739" t="s">
        <v>23</v>
      </c>
      <c r="C30" s="740"/>
      <c r="D30" s="740"/>
      <c r="E30" s="740"/>
      <c r="F30" s="741"/>
      <c r="G30" s="739" t="s">
        <v>24</v>
      </c>
      <c r="H30" s="740"/>
      <c r="I30" s="740"/>
      <c r="J30" s="740"/>
      <c r="K30" s="741"/>
      <c r="L30" s="739" t="s">
        <v>25</v>
      </c>
      <c r="M30" s="740"/>
      <c r="N30" s="740"/>
      <c r="O30" s="740"/>
      <c r="P30" s="740"/>
      <c r="Q30" s="739" t="s">
        <v>26</v>
      </c>
      <c r="R30" s="740"/>
      <c r="S30" s="740"/>
      <c r="T30" s="740"/>
      <c r="U30" s="740"/>
      <c r="V30" s="742"/>
      <c r="W30" s="65"/>
    </row>
    <row r="31" spans="1:23" ht="30" customHeight="1">
      <c r="A31" s="24"/>
      <c r="B31" s="9" t="s">
        <v>28</v>
      </c>
      <c r="C31" s="9" t="s">
        <v>86</v>
      </c>
      <c r="D31" s="66" t="s">
        <v>87</v>
      </c>
      <c r="E31" s="9" t="s">
        <v>88</v>
      </c>
      <c r="F31" s="32" t="s">
        <v>70</v>
      </c>
      <c r="G31" s="5" t="s">
        <v>28</v>
      </c>
      <c r="H31" s="9" t="s">
        <v>86</v>
      </c>
      <c r="I31" s="66" t="s">
        <v>87</v>
      </c>
      <c r="J31" s="9" t="s">
        <v>88</v>
      </c>
      <c r="K31" s="7" t="s">
        <v>70</v>
      </c>
      <c r="L31" s="32" t="s">
        <v>28</v>
      </c>
      <c r="M31" s="9" t="s">
        <v>86</v>
      </c>
      <c r="N31" s="66" t="s">
        <v>87</v>
      </c>
      <c r="O31" s="9" t="s">
        <v>88</v>
      </c>
      <c r="P31" s="7" t="s">
        <v>70</v>
      </c>
      <c r="Q31" s="54" t="s">
        <v>28</v>
      </c>
      <c r="R31" s="10" t="s">
        <v>86</v>
      </c>
      <c r="S31" s="67" t="s">
        <v>87</v>
      </c>
      <c r="T31" s="10" t="s">
        <v>88</v>
      </c>
      <c r="U31" s="68" t="s">
        <v>89</v>
      </c>
      <c r="V31" s="69" t="s">
        <v>90</v>
      </c>
      <c r="W31" s="65"/>
    </row>
    <row r="32" spans="1:23" ht="30" customHeight="1">
      <c r="A32" s="49" t="s">
        <v>73</v>
      </c>
      <c r="B32" s="55">
        <f aca="true" t="shared" si="6" ref="B32:P32">SUM(B34:B43)</f>
        <v>64007</v>
      </c>
      <c r="C32" s="55">
        <f t="shared" si="6"/>
        <v>12046</v>
      </c>
      <c r="D32" s="55">
        <f t="shared" si="6"/>
        <v>258</v>
      </c>
      <c r="E32" s="55">
        <f t="shared" si="6"/>
        <v>1170</v>
      </c>
      <c r="F32" s="55">
        <f t="shared" si="6"/>
        <v>50533</v>
      </c>
      <c r="G32" s="55">
        <f t="shared" si="6"/>
        <v>64235</v>
      </c>
      <c r="H32" s="55">
        <f t="shared" si="6"/>
        <v>12041</v>
      </c>
      <c r="I32" s="55">
        <f t="shared" si="6"/>
        <v>108</v>
      </c>
      <c r="J32" s="55">
        <f t="shared" si="6"/>
        <v>1118</v>
      </c>
      <c r="K32" s="55">
        <f t="shared" si="6"/>
        <v>50968</v>
      </c>
      <c r="L32" s="55">
        <f t="shared" si="6"/>
        <v>64427</v>
      </c>
      <c r="M32" s="55">
        <f t="shared" si="6"/>
        <v>12041</v>
      </c>
      <c r="N32" s="55">
        <f t="shared" si="6"/>
        <v>42</v>
      </c>
      <c r="O32" s="55">
        <f t="shared" si="6"/>
        <v>1015</v>
      </c>
      <c r="P32" s="55">
        <f t="shared" si="6"/>
        <v>51329</v>
      </c>
      <c r="Q32" s="55">
        <f aca="true" t="shared" si="7" ref="Q32:V32">SUM(Q34:Q43)</f>
        <v>64761</v>
      </c>
      <c r="R32" s="55">
        <f t="shared" si="7"/>
        <v>11980</v>
      </c>
      <c r="S32" s="55">
        <f t="shared" si="7"/>
        <v>42</v>
      </c>
      <c r="T32" s="55">
        <f t="shared" si="7"/>
        <v>886</v>
      </c>
      <c r="U32" s="55">
        <f t="shared" si="7"/>
        <v>40194</v>
      </c>
      <c r="V32" s="59">
        <f t="shared" si="7"/>
        <v>11659</v>
      </c>
      <c r="W32" s="65"/>
    </row>
    <row r="33" spans="1:23" ht="30" customHeight="1">
      <c r="A33" s="49"/>
      <c r="B33" s="56"/>
      <c r="C33" s="56"/>
      <c r="D33" s="57"/>
      <c r="E33" s="56"/>
      <c r="F33" s="57"/>
      <c r="G33" s="58"/>
      <c r="H33" s="56"/>
      <c r="I33" s="57"/>
      <c r="J33" s="56"/>
      <c r="K33" s="70"/>
      <c r="L33" s="57"/>
      <c r="M33" s="56"/>
      <c r="N33" s="57"/>
      <c r="O33" s="56"/>
      <c r="P33" s="70"/>
      <c r="Q33" s="57"/>
      <c r="R33" s="56"/>
      <c r="S33" s="57"/>
      <c r="T33" s="56"/>
      <c r="U33" s="70"/>
      <c r="V33" s="65"/>
      <c r="W33" s="65"/>
    </row>
    <row r="34" spans="1:23" ht="30" customHeight="1">
      <c r="A34" s="49" t="s">
        <v>74</v>
      </c>
      <c r="B34" s="55">
        <f>SUM(C34:F34)</f>
        <v>19602</v>
      </c>
      <c r="C34" s="56">
        <v>3840</v>
      </c>
      <c r="D34" s="57">
        <v>38</v>
      </c>
      <c r="E34" s="56">
        <v>231</v>
      </c>
      <c r="F34" s="70">
        <v>15493</v>
      </c>
      <c r="G34" s="59">
        <f>SUM(H34:K34)</f>
        <v>19478</v>
      </c>
      <c r="H34" s="56">
        <v>3836</v>
      </c>
      <c r="I34" s="57">
        <v>10</v>
      </c>
      <c r="J34" s="56">
        <v>231</v>
      </c>
      <c r="K34" s="70">
        <v>15401</v>
      </c>
      <c r="L34" s="60">
        <f>SUM(M34:P34)</f>
        <v>19299</v>
      </c>
      <c r="M34" s="56">
        <v>3836</v>
      </c>
      <c r="N34" s="57">
        <v>10</v>
      </c>
      <c r="O34" s="56">
        <v>146</v>
      </c>
      <c r="P34" s="70">
        <v>15307</v>
      </c>
      <c r="Q34" s="60">
        <f>SUM(R34:V34)</f>
        <v>19030</v>
      </c>
      <c r="R34" s="56">
        <v>3753</v>
      </c>
      <c r="S34" s="57">
        <v>10</v>
      </c>
      <c r="T34" s="56">
        <v>100</v>
      </c>
      <c r="U34" s="70">
        <v>12354</v>
      </c>
      <c r="V34" s="57">
        <v>2813</v>
      </c>
      <c r="W34" s="65"/>
    </row>
    <row r="35" spans="1:23" ht="30" customHeight="1">
      <c r="A35" s="49" t="s">
        <v>75</v>
      </c>
      <c r="B35" s="55">
        <f aca="true" t="shared" si="8" ref="B35:B43">SUM(C35:F35)</f>
        <v>9636</v>
      </c>
      <c r="C35" s="56">
        <v>835</v>
      </c>
      <c r="D35" s="57">
        <v>25</v>
      </c>
      <c r="E35" s="56">
        <v>106</v>
      </c>
      <c r="F35" s="70">
        <v>8670</v>
      </c>
      <c r="G35" s="59">
        <f aca="true" t="shared" si="9" ref="G35:G43">SUM(H35:K35)</f>
        <v>9787</v>
      </c>
      <c r="H35" s="56">
        <v>835</v>
      </c>
      <c r="I35" s="57">
        <v>25</v>
      </c>
      <c r="J35" s="56">
        <v>106</v>
      </c>
      <c r="K35" s="70">
        <v>8821</v>
      </c>
      <c r="L35" s="60">
        <f aca="true" t="shared" si="10" ref="L35:L43">SUM(M35:P35)</f>
        <v>9756</v>
      </c>
      <c r="M35" s="56">
        <v>835</v>
      </c>
      <c r="N35" s="57"/>
      <c r="O35" s="56">
        <v>106</v>
      </c>
      <c r="P35" s="70">
        <v>8815</v>
      </c>
      <c r="Q35" s="60">
        <f aca="true" t="shared" si="11" ref="Q35:Q43">SUM(R35:V35)</f>
        <v>9712</v>
      </c>
      <c r="R35" s="56">
        <v>835</v>
      </c>
      <c r="S35" s="57"/>
      <c r="T35" s="56">
        <v>106</v>
      </c>
      <c r="U35" s="70">
        <v>7104</v>
      </c>
      <c r="V35" s="57">
        <v>1667</v>
      </c>
      <c r="W35" s="65"/>
    </row>
    <row r="36" spans="1:23" ht="30" customHeight="1">
      <c r="A36" s="49" t="s">
        <v>76</v>
      </c>
      <c r="B36" s="55">
        <f t="shared" si="8"/>
        <v>7679</v>
      </c>
      <c r="C36" s="56">
        <v>1482</v>
      </c>
      <c r="D36" s="57">
        <v>20</v>
      </c>
      <c r="E36" s="56">
        <v>312</v>
      </c>
      <c r="F36" s="70">
        <v>5865</v>
      </c>
      <c r="G36" s="59">
        <f t="shared" si="9"/>
        <v>7679</v>
      </c>
      <c r="H36" s="56">
        <v>1482</v>
      </c>
      <c r="I36" s="57">
        <v>20</v>
      </c>
      <c r="J36" s="56">
        <v>312</v>
      </c>
      <c r="K36" s="70">
        <v>5865</v>
      </c>
      <c r="L36" s="60">
        <f t="shared" si="10"/>
        <v>7665</v>
      </c>
      <c r="M36" s="56">
        <v>1482</v>
      </c>
      <c r="N36" s="57"/>
      <c r="O36" s="56">
        <v>312</v>
      </c>
      <c r="P36" s="70">
        <v>5871</v>
      </c>
      <c r="Q36" s="60">
        <f t="shared" si="11"/>
        <v>7895</v>
      </c>
      <c r="R36" s="56">
        <v>1482</v>
      </c>
      <c r="S36" s="57"/>
      <c r="T36" s="56">
        <v>312</v>
      </c>
      <c r="U36" s="70">
        <v>4471</v>
      </c>
      <c r="V36" s="57">
        <v>1630</v>
      </c>
      <c r="W36" s="65"/>
    </row>
    <row r="37" spans="1:23" ht="30" customHeight="1">
      <c r="A37" s="49" t="s">
        <v>77</v>
      </c>
      <c r="B37" s="55">
        <f t="shared" si="8"/>
        <v>7185</v>
      </c>
      <c r="C37" s="56">
        <v>1530</v>
      </c>
      <c r="D37" s="57">
        <v>25</v>
      </c>
      <c r="E37" s="56">
        <v>144</v>
      </c>
      <c r="F37" s="70">
        <v>5486</v>
      </c>
      <c r="G37" s="59">
        <f t="shared" si="9"/>
        <v>7202</v>
      </c>
      <c r="H37" s="56">
        <v>1530</v>
      </c>
      <c r="I37" s="57">
        <v>6</v>
      </c>
      <c r="J37" s="56">
        <v>144</v>
      </c>
      <c r="K37" s="70">
        <v>5522</v>
      </c>
      <c r="L37" s="60">
        <f t="shared" si="10"/>
        <v>7385</v>
      </c>
      <c r="M37" s="56">
        <v>1530</v>
      </c>
      <c r="N37" s="57">
        <v>6</v>
      </c>
      <c r="O37" s="56">
        <v>144</v>
      </c>
      <c r="P37" s="70">
        <v>5705</v>
      </c>
      <c r="Q37" s="60">
        <f t="shared" si="11"/>
        <v>7445</v>
      </c>
      <c r="R37" s="56">
        <v>1530</v>
      </c>
      <c r="S37" s="57">
        <v>6</v>
      </c>
      <c r="T37" s="56">
        <v>72</v>
      </c>
      <c r="U37" s="70">
        <v>4462</v>
      </c>
      <c r="V37" s="57">
        <v>1375</v>
      </c>
      <c r="W37" s="65"/>
    </row>
    <row r="38" spans="1:23" ht="30" customHeight="1">
      <c r="A38" s="49" t="s">
        <v>91</v>
      </c>
      <c r="B38" s="55">
        <f t="shared" si="8"/>
        <v>4339</v>
      </c>
      <c r="C38" s="56">
        <v>825</v>
      </c>
      <c r="D38" s="57">
        <v>25</v>
      </c>
      <c r="E38" s="56">
        <v>200</v>
      </c>
      <c r="F38" s="70">
        <v>3289</v>
      </c>
      <c r="G38" s="59">
        <f t="shared" si="9"/>
        <v>4398</v>
      </c>
      <c r="H38" s="56">
        <v>825</v>
      </c>
      <c r="I38" s="57">
        <v>16</v>
      </c>
      <c r="J38" s="56">
        <v>200</v>
      </c>
      <c r="K38" s="70">
        <v>3357</v>
      </c>
      <c r="L38" s="60">
        <f t="shared" si="10"/>
        <v>4365</v>
      </c>
      <c r="M38" s="56">
        <v>825</v>
      </c>
      <c r="N38" s="57">
        <v>6</v>
      </c>
      <c r="O38" s="56">
        <v>200</v>
      </c>
      <c r="P38" s="70">
        <v>3334</v>
      </c>
      <c r="Q38" s="60">
        <f t="shared" si="11"/>
        <v>4397</v>
      </c>
      <c r="R38" s="56">
        <v>847</v>
      </c>
      <c r="S38" s="57">
        <v>6</v>
      </c>
      <c r="T38" s="56">
        <v>200</v>
      </c>
      <c r="U38" s="70">
        <v>2198</v>
      </c>
      <c r="V38" s="57">
        <v>1146</v>
      </c>
      <c r="W38" s="65"/>
    </row>
    <row r="39" spans="1:23" ht="30" customHeight="1">
      <c r="A39" s="49" t="s">
        <v>79</v>
      </c>
      <c r="B39" s="55">
        <f t="shared" si="8"/>
        <v>6555</v>
      </c>
      <c r="C39" s="56">
        <v>1311</v>
      </c>
      <c r="D39" s="57">
        <v>50</v>
      </c>
      <c r="E39" s="56">
        <v>18</v>
      </c>
      <c r="F39" s="70">
        <v>5176</v>
      </c>
      <c r="G39" s="59">
        <f t="shared" si="9"/>
        <v>6539</v>
      </c>
      <c r="H39" s="56">
        <v>1311</v>
      </c>
      <c r="I39" s="57"/>
      <c r="J39" s="56">
        <v>18</v>
      </c>
      <c r="K39" s="70">
        <v>5210</v>
      </c>
      <c r="L39" s="60">
        <f t="shared" si="10"/>
        <v>6734</v>
      </c>
      <c r="M39" s="56">
        <v>1311</v>
      </c>
      <c r="N39" s="57"/>
      <c r="O39" s="56"/>
      <c r="P39" s="70">
        <v>5423</v>
      </c>
      <c r="Q39" s="60">
        <f t="shared" si="11"/>
        <v>6866</v>
      </c>
      <c r="R39" s="56">
        <v>1311</v>
      </c>
      <c r="S39" s="57"/>
      <c r="T39" s="56"/>
      <c r="U39" s="70">
        <v>4346</v>
      </c>
      <c r="V39" s="57">
        <v>1209</v>
      </c>
      <c r="W39" s="65"/>
    </row>
    <row r="40" spans="1:23" ht="30" customHeight="1">
      <c r="A40" s="49" t="s">
        <v>80</v>
      </c>
      <c r="B40" s="55">
        <f t="shared" si="8"/>
        <v>3435</v>
      </c>
      <c r="C40" s="56">
        <v>919</v>
      </c>
      <c r="D40" s="57">
        <v>30</v>
      </c>
      <c r="E40" s="56">
        <v>31</v>
      </c>
      <c r="F40" s="70">
        <v>2455</v>
      </c>
      <c r="G40" s="59">
        <f t="shared" si="9"/>
        <v>3422</v>
      </c>
      <c r="H40" s="56">
        <v>918</v>
      </c>
      <c r="I40" s="57">
        <v>4</v>
      </c>
      <c r="J40" s="56">
        <v>11</v>
      </c>
      <c r="K40" s="70">
        <v>2489</v>
      </c>
      <c r="L40" s="60">
        <f t="shared" si="10"/>
        <v>3445</v>
      </c>
      <c r="M40" s="56">
        <v>918</v>
      </c>
      <c r="N40" s="57">
        <v>4</v>
      </c>
      <c r="O40" s="56">
        <v>11</v>
      </c>
      <c r="P40" s="70">
        <v>2512</v>
      </c>
      <c r="Q40" s="60">
        <f t="shared" si="11"/>
        <v>3481</v>
      </c>
      <c r="R40" s="56">
        <v>918</v>
      </c>
      <c r="S40" s="57">
        <v>4</v>
      </c>
      <c r="T40" s="56"/>
      <c r="U40" s="70">
        <v>2055</v>
      </c>
      <c r="V40" s="57">
        <v>504</v>
      </c>
      <c r="W40" s="65"/>
    </row>
    <row r="41" spans="1:23" ht="30" customHeight="1">
      <c r="A41" s="49" t="s">
        <v>81</v>
      </c>
      <c r="B41" s="55">
        <f t="shared" si="8"/>
        <v>2465</v>
      </c>
      <c r="C41" s="56">
        <v>645</v>
      </c>
      <c r="D41" s="57">
        <v>20</v>
      </c>
      <c r="E41" s="56">
        <v>24</v>
      </c>
      <c r="F41" s="70">
        <v>1776</v>
      </c>
      <c r="G41" s="59">
        <f t="shared" si="9"/>
        <v>2449</v>
      </c>
      <c r="H41" s="56">
        <v>645</v>
      </c>
      <c r="I41" s="57">
        <v>8</v>
      </c>
      <c r="J41" s="56">
        <v>20</v>
      </c>
      <c r="K41" s="70">
        <v>1776</v>
      </c>
      <c r="L41" s="60">
        <f t="shared" si="10"/>
        <v>2432</v>
      </c>
      <c r="M41" s="56">
        <v>645</v>
      </c>
      <c r="N41" s="57">
        <v>8</v>
      </c>
      <c r="O41" s="56">
        <v>20</v>
      </c>
      <c r="P41" s="70">
        <v>1759</v>
      </c>
      <c r="Q41" s="60">
        <f t="shared" si="11"/>
        <v>2432</v>
      </c>
      <c r="R41" s="56">
        <v>645</v>
      </c>
      <c r="S41" s="57">
        <v>8</v>
      </c>
      <c r="T41" s="56">
        <v>20</v>
      </c>
      <c r="U41" s="70">
        <v>1589</v>
      </c>
      <c r="V41" s="57">
        <v>170</v>
      </c>
      <c r="W41" s="65"/>
    </row>
    <row r="42" spans="1:23" ht="30" customHeight="1">
      <c r="A42" s="49" t="s">
        <v>82</v>
      </c>
      <c r="B42" s="55">
        <f t="shared" si="8"/>
        <v>1570</v>
      </c>
      <c r="C42" s="56">
        <v>266</v>
      </c>
      <c r="D42" s="57">
        <v>15</v>
      </c>
      <c r="E42" s="56">
        <v>50</v>
      </c>
      <c r="F42" s="70">
        <v>1239</v>
      </c>
      <c r="G42" s="59">
        <f t="shared" si="9"/>
        <v>1570</v>
      </c>
      <c r="H42" s="56">
        <v>266</v>
      </c>
      <c r="I42" s="57">
        <v>15</v>
      </c>
      <c r="J42" s="56">
        <v>50</v>
      </c>
      <c r="K42" s="70">
        <v>1239</v>
      </c>
      <c r="L42" s="60">
        <f t="shared" si="10"/>
        <v>1559</v>
      </c>
      <c r="M42" s="56">
        <v>266</v>
      </c>
      <c r="N42" s="57">
        <v>4</v>
      </c>
      <c r="O42" s="56">
        <v>50</v>
      </c>
      <c r="P42" s="70">
        <v>1239</v>
      </c>
      <c r="Q42" s="60">
        <f t="shared" si="11"/>
        <v>1559</v>
      </c>
      <c r="R42" s="56">
        <v>266</v>
      </c>
      <c r="S42" s="57">
        <v>4</v>
      </c>
      <c r="T42" s="56">
        <v>50</v>
      </c>
      <c r="U42" s="70">
        <v>858</v>
      </c>
      <c r="V42" s="57">
        <v>381</v>
      </c>
      <c r="W42" s="65"/>
    </row>
    <row r="43" spans="1:23" ht="30" customHeight="1">
      <c r="A43" s="41" t="s">
        <v>83</v>
      </c>
      <c r="B43" s="61">
        <f t="shared" si="8"/>
        <v>1541</v>
      </c>
      <c r="C43" s="62">
        <v>393</v>
      </c>
      <c r="D43" s="63">
        <v>10</v>
      </c>
      <c r="E43" s="62">
        <v>54</v>
      </c>
      <c r="F43" s="71">
        <v>1084</v>
      </c>
      <c r="G43" s="61">
        <f t="shared" si="9"/>
        <v>1711</v>
      </c>
      <c r="H43" s="62">
        <v>393</v>
      </c>
      <c r="I43" s="63">
        <v>4</v>
      </c>
      <c r="J43" s="62">
        <v>26</v>
      </c>
      <c r="K43" s="71">
        <v>1288</v>
      </c>
      <c r="L43" s="61">
        <f t="shared" si="10"/>
        <v>1787</v>
      </c>
      <c r="M43" s="62">
        <v>393</v>
      </c>
      <c r="N43" s="63">
        <v>4</v>
      </c>
      <c r="O43" s="62">
        <v>26</v>
      </c>
      <c r="P43" s="71">
        <v>1364</v>
      </c>
      <c r="Q43" s="61">
        <f t="shared" si="11"/>
        <v>1944</v>
      </c>
      <c r="R43" s="62">
        <v>393</v>
      </c>
      <c r="S43" s="63">
        <v>4</v>
      </c>
      <c r="T43" s="62">
        <v>26</v>
      </c>
      <c r="U43" s="71">
        <v>757</v>
      </c>
      <c r="V43" s="63">
        <v>764</v>
      </c>
      <c r="W43" s="65"/>
    </row>
    <row r="44" ht="17.25" customHeight="1">
      <c r="A44" t="s">
        <v>92</v>
      </c>
    </row>
    <row r="45" ht="13.5">
      <c r="A45" t="s">
        <v>93</v>
      </c>
    </row>
  </sheetData>
  <mergeCells count="8">
    <mergeCell ref="N3:Q3"/>
    <mergeCell ref="B3:E3"/>
    <mergeCell ref="F3:I3"/>
    <mergeCell ref="J3:M3"/>
    <mergeCell ref="B30:F30"/>
    <mergeCell ref="G30:K30"/>
    <mergeCell ref="L30:P30"/>
    <mergeCell ref="Q30:V30"/>
  </mergeCells>
  <printOptions/>
  <pageMargins left="0.3937007874015748" right="0.1968503937007874" top="0.8661417322834646" bottom="0.984251968503937" header="0.5118110236220472" footer="0.5118110236220472"/>
  <pageSetup horizontalDpi="300" verticalDpi="300" orientation="portrait" paperSize="9" scale="60" r:id="rId1"/>
</worksheet>
</file>

<file path=xl/worksheets/sheet5.xml><?xml version="1.0" encoding="utf-8"?>
<worksheet xmlns="http://schemas.openxmlformats.org/spreadsheetml/2006/main" xmlns:r="http://schemas.openxmlformats.org/officeDocument/2006/relationships">
  <dimension ref="A1:L171"/>
  <sheetViews>
    <sheetView showOutlineSymbols="0" zoomScale="87" zoomScaleNormal="87" workbookViewId="0" topLeftCell="A1">
      <selection activeCell="A2" sqref="A2"/>
    </sheetView>
  </sheetViews>
  <sheetFormatPr defaultColWidth="9.00390625" defaultRowHeight="13.5"/>
  <cols>
    <col min="1" max="11" width="12.625" style="74" customWidth="1"/>
    <col min="12" max="12" width="2.75390625" style="74" customWidth="1"/>
    <col min="13" max="244" width="10.75390625" style="74" customWidth="1"/>
    <col min="245" max="16384" width="10.75390625" style="75" customWidth="1"/>
  </cols>
  <sheetData>
    <row r="1" spans="1:5" ht="24" customHeight="1">
      <c r="A1" s="72" t="s">
        <v>11</v>
      </c>
      <c r="B1" s="72" t="s">
        <v>184</v>
      </c>
      <c r="C1" s="73"/>
      <c r="D1" s="73"/>
      <c r="E1" s="73"/>
    </row>
    <row r="2" spans="1:11" ht="19.5" customHeight="1">
      <c r="A2" s="76"/>
      <c r="B2" s="76"/>
      <c r="C2" s="76"/>
      <c r="D2" s="76"/>
      <c r="E2" s="76"/>
      <c r="F2" s="76"/>
      <c r="G2" s="76"/>
      <c r="H2" s="76"/>
      <c r="I2" s="76"/>
      <c r="J2" s="76"/>
      <c r="K2" s="76"/>
    </row>
    <row r="3" spans="1:12" ht="21.75" customHeight="1">
      <c r="A3" s="77"/>
      <c r="B3" s="78"/>
      <c r="C3" s="748" t="s">
        <v>185</v>
      </c>
      <c r="D3" s="749"/>
      <c r="E3" s="749"/>
      <c r="F3" s="728"/>
      <c r="G3" s="79" t="s">
        <v>186</v>
      </c>
      <c r="H3" s="748" t="s">
        <v>187</v>
      </c>
      <c r="I3" s="749"/>
      <c r="J3" s="751"/>
      <c r="K3" s="745" t="s">
        <v>43</v>
      </c>
      <c r="L3" s="80"/>
    </row>
    <row r="4" spans="1:12" ht="19.5" customHeight="1">
      <c r="A4" s="77" t="s">
        <v>188</v>
      </c>
      <c r="B4" s="78" t="s">
        <v>189</v>
      </c>
      <c r="C4" s="727"/>
      <c r="D4" s="726"/>
      <c r="E4" s="726"/>
      <c r="F4" s="750"/>
      <c r="G4" s="78" t="s">
        <v>190</v>
      </c>
      <c r="H4" s="752"/>
      <c r="I4" s="753"/>
      <c r="J4" s="754"/>
      <c r="K4" s="746"/>
      <c r="L4" s="80"/>
    </row>
    <row r="5" spans="1:12" ht="19.5" customHeight="1">
      <c r="A5" s="81"/>
      <c r="B5" s="82"/>
      <c r="C5" s="83" t="s">
        <v>94</v>
      </c>
      <c r="D5" s="84" t="s">
        <v>95</v>
      </c>
      <c r="E5" s="84" t="s">
        <v>96</v>
      </c>
      <c r="F5" s="84" t="s">
        <v>97</v>
      </c>
      <c r="G5" s="85" t="s">
        <v>191</v>
      </c>
      <c r="H5" s="86" t="s">
        <v>28</v>
      </c>
      <c r="I5" s="87" t="s">
        <v>192</v>
      </c>
      <c r="J5" s="88" t="s">
        <v>193</v>
      </c>
      <c r="K5" s="747"/>
      <c r="L5" s="80"/>
    </row>
    <row r="6" spans="1:12" ht="19.5" customHeight="1">
      <c r="A6" s="89"/>
      <c r="B6" s="90" t="s">
        <v>194</v>
      </c>
      <c r="C6" s="91">
        <f aca="true" t="shared" si="0" ref="C6:K6">+C7+C17+C21+C28+C35+C51+C61+C89+C112+C121</f>
        <v>349</v>
      </c>
      <c r="D6" s="92">
        <f t="shared" si="0"/>
        <v>31</v>
      </c>
      <c r="E6" s="93">
        <v>0</v>
      </c>
      <c r="F6" s="92">
        <f t="shared" si="0"/>
        <v>318</v>
      </c>
      <c r="G6" s="91">
        <f t="shared" si="0"/>
        <v>140</v>
      </c>
      <c r="H6" s="94">
        <f t="shared" si="0"/>
        <v>4578</v>
      </c>
      <c r="I6" s="92">
        <f t="shared" si="0"/>
        <v>512</v>
      </c>
      <c r="J6" s="95">
        <f t="shared" si="0"/>
        <v>4066</v>
      </c>
      <c r="K6" s="96">
        <f t="shared" si="0"/>
        <v>2775</v>
      </c>
      <c r="L6" s="80"/>
    </row>
    <row r="7" spans="1:12" ht="19.5" customHeight="1">
      <c r="A7" s="97" t="s">
        <v>98</v>
      </c>
      <c r="B7" s="98" t="s">
        <v>98</v>
      </c>
      <c r="C7" s="99">
        <f aca="true" t="shared" si="1" ref="C7:C16">D7+F7</f>
        <v>106</v>
      </c>
      <c r="D7" s="100">
        <f>SUM(D8:D16)</f>
        <v>10</v>
      </c>
      <c r="E7" s="101">
        <v>0</v>
      </c>
      <c r="F7" s="102">
        <f>SUM(F8:F16)</f>
        <v>96</v>
      </c>
      <c r="G7" s="103">
        <f>SUM(G8:G16)</f>
        <v>35</v>
      </c>
      <c r="H7" s="104">
        <f>+SUM(I7:J7)</f>
        <v>1486</v>
      </c>
      <c r="I7" s="105">
        <f>SUM(I8:I16)</f>
        <v>125</v>
      </c>
      <c r="J7" s="99">
        <f>SUM(J8:J16)</f>
        <v>1361</v>
      </c>
      <c r="K7" s="104">
        <f>SUM(K8:K16)</f>
        <v>868</v>
      </c>
      <c r="L7" s="80"/>
    </row>
    <row r="8" spans="1:12" ht="19.5" customHeight="1">
      <c r="A8" s="81"/>
      <c r="B8" s="82" t="s">
        <v>195</v>
      </c>
      <c r="C8" s="106">
        <f t="shared" si="1"/>
        <v>5</v>
      </c>
      <c r="D8" s="107">
        <v>0</v>
      </c>
      <c r="E8" s="107">
        <v>0</v>
      </c>
      <c r="F8" s="108">
        <v>5</v>
      </c>
      <c r="G8" s="109">
        <v>3</v>
      </c>
      <c r="H8" s="110">
        <f>+SUM(I8:J8)</f>
        <v>195</v>
      </c>
      <c r="I8" s="111">
        <v>24</v>
      </c>
      <c r="J8" s="108">
        <v>171</v>
      </c>
      <c r="K8" s="110">
        <v>117</v>
      </c>
      <c r="L8" s="80"/>
    </row>
    <row r="9" spans="1:12" ht="19.5" customHeight="1">
      <c r="A9" s="81"/>
      <c r="B9" s="82" t="s">
        <v>196</v>
      </c>
      <c r="C9" s="106">
        <f t="shared" si="1"/>
        <v>8</v>
      </c>
      <c r="D9" s="107">
        <v>0</v>
      </c>
      <c r="E9" s="107">
        <v>0</v>
      </c>
      <c r="F9" s="108">
        <v>8</v>
      </c>
      <c r="G9" s="109">
        <v>5</v>
      </c>
      <c r="H9" s="110">
        <f>+SUM(I9:J9)</f>
        <v>169</v>
      </c>
      <c r="I9" s="111">
        <v>16</v>
      </c>
      <c r="J9" s="108">
        <v>153</v>
      </c>
      <c r="K9" s="110">
        <v>83</v>
      </c>
      <c r="L9" s="80"/>
    </row>
    <row r="10" spans="1:12" ht="19.5" customHeight="1">
      <c r="A10" s="81"/>
      <c r="B10" s="82" t="s">
        <v>197</v>
      </c>
      <c r="C10" s="106">
        <f t="shared" si="1"/>
        <v>11</v>
      </c>
      <c r="D10" s="109">
        <v>1</v>
      </c>
      <c r="E10" s="107">
        <v>0</v>
      </c>
      <c r="F10" s="108">
        <v>10</v>
      </c>
      <c r="G10" s="109">
        <v>3</v>
      </c>
      <c r="H10" s="110">
        <f aca="true" t="shared" si="2" ref="H10:H15">+SUM(I10:J10)</f>
        <v>149</v>
      </c>
      <c r="I10" s="111">
        <v>13</v>
      </c>
      <c r="J10" s="108">
        <v>136</v>
      </c>
      <c r="K10" s="110">
        <v>75</v>
      </c>
      <c r="L10" s="80"/>
    </row>
    <row r="11" spans="1:12" ht="19.5" customHeight="1">
      <c r="A11" s="81"/>
      <c r="B11" s="82" t="s">
        <v>198</v>
      </c>
      <c r="C11" s="106">
        <f t="shared" si="1"/>
        <v>10</v>
      </c>
      <c r="D11" s="107">
        <v>0</v>
      </c>
      <c r="E11" s="107">
        <v>0</v>
      </c>
      <c r="F11" s="108">
        <v>10</v>
      </c>
      <c r="G11" s="109">
        <v>4</v>
      </c>
      <c r="H11" s="110">
        <f t="shared" si="2"/>
        <v>140</v>
      </c>
      <c r="I11" s="111">
        <v>9</v>
      </c>
      <c r="J11" s="108">
        <v>131</v>
      </c>
      <c r="K11" s="110">
        <v>74</v>
      </c>
      <c r="L11" s="80"/>
    </row>
    <row r="12" spans="1:12" ht="19.5" customHeight="1">
      <c r="A12" s="81"/>
      <c r="B12" s="82" t="s">
        <v>199</v>
      </c>
      <c r="C12" s="106">
        <f t="shared" si="1"/>
        <v>11</v>
      </c>
      <c r="D12" s="107">
        <v>0</v>
      </c>
      <c r="E12" s="107">
        <v>0</v>
      </c>
      <c r="F12" s="108">
        <v>11</v>
      </c>
      <c r="G12" s="109">
        <v>5</v>
      </c>
      <c r="H12" s="110">
        <f t="shared" si="2"/>
        <v>130</v>
      </c>
      <c r="I12" s="111">
        <v>14</v>
      </c>
      <c r="J12" s="108">
        <v>116</v>
      </c>
      <c r="K12" s="110">
        <v>83</v>
      </c>
      <c r="L12" s="80"/>
    </row>
    <row r="13" spans="1:12" ht="19.5" customHeight="1">
      <c r="A13" s="81"/>
      <c r="B13" s="82" t="s">
        <v>200</v>
      </c>
      <c r="C13" s="106">
        <f t="shared" si="1"/>
        <v>6</v>
      </c>
      <c r="D13" s="107">
        <v>0</v>
      </c>
      <c r="E13" s="107">
        <v>0</v>
      </c>
      <c r="F13" s="108">
        <v>6</v>
      </c>
      <c r="G13" s="109">
        <v>1</v>
      </c>
      <c r="H13" s="110">
        <f t="shared" si="2"/>
        <v>164</v>
      </c>
      <c r="I13" s="111">
        <v>15</v>
      </c>
      <c r="J13" s="108">
        <v>149</v>
      </c>
      <c r="K13" s="110">
        <v>102</v>
      </c>
      <c r="L13" s="80"/>
    </row>
    <row r="14" spans="1:12" ht="19.5" customHeight="1">
      <c r="A14" s="81"/>
      <c r="B14" s="82" t="s">
        <v>201</v>
      </c>
      <c r="C14" s="106">
        <f t="shared" si="1"/>
        <v>18</v>
      </c>
      <c r="D14" s="109">
        <v>3</v>
      </c>
      <c r="E14" s="107">
        <v>0</v>
      </c>
      <c r="F14" s="108">
        <v>15</v>
      </c>
      <c r="G14" s="109">
        <v>7</v>
      </c>
      <c r="H14" s="110">
        <f t="shared" si="2"/>
        <v>134</v>
      </c>
      <c r="I14" s="111">
        <v>13</v>
      </c>
      <c r="J14" s="108">
        <v>121</v>
      </c>
      <c r="K14" s="110">
        <v>90</v>
      </c>
      <c r="L14" s="80"/>
    </row>
    <row r="15" spans="1:12" ht="19.5" customHeight="1">
      <c r="A15" s="81"/>
      <c r="B15" s="82" t="s">
        <v>202</v>
      </c>
      <c r="C15" s="106">
        <f t="shared" si="1"/>
        <v>21</v>
      </c>
      <c r="D15" s="109">
        <v>1</v>
      </c>
      <c r="E15" s="107">
        <v>0</v>
      </c>
      <c r="F15" s="108">
        <v>20</v>
      </c>
      <c r="G15" s="109">
        <v>5</v>
      </c>
      <c r="H15" s="110">
        <f t="shared" si="2"/>
        <v>272</v>
      </c>
      <c r="I15" s="111">
        <v>11</v>
      </c>
      <c r="J15" s="108">
        <v>261</v>
      </c>
      <c r="K15" s="110">
        <v>175</v>
      </c>
      <c r="L15" s="80"/>
    </row>
    <row r="16" spans="1:12" ht="19.5" customHeight="1">
      <c r="A16" s="81"/>
      <c r="B16" s="82" t="s">
        <v>203</v>
      </c>
      <c r="C16" s="106">
        <f t="shared" si="1"/>
        <v>16</v>
      </c>
      <c r="D16" s="109">
        <v>5</v>
      </c>
      <c r="E16" s="112">
        <v>0</v>
      </c>
      <c r="F16" s="109">
        <v>11</v>
      </c>
      <c r="G16" s="109">
        <v>2</v>
      </c>
      <c r="H16" s="110">
        <f>+SUM(I16:J16)</f>
        <v>133</v>
      </c>
      <c r="I16" s="111">
        <v>10</v>
      </c>
      <c r="J16" s="108">
        <v>123</v>
      </c>
      <c r="K16" s="110">
        <v>69</v>
      </c>
      <c r="L16" s="80"/>
    </row>
    <row r="17" spans="1:12" ht="19.5" customHeight="1">
      <c r="A17" s="113" t="s">
        <v>75</v>
      </c>
      <c r="B17" s="90"/>
      <c r="C17" s="114">
        <f aca="true" t="shared" si="3" ref="C17:K17">+SUM(C18:C20)</f>
        <v>52</v>
      </c>
      <c r="D17" s="92">
        <f t="shared" si="3"/>
        <v>2</v>
      </c>
      <c r="E17" s="107">
        <f t="shared" si="3"/>
        <v>0</v>
      </c>
      <c r="F17" s="92">
        <f t="shared" si="3"/>
        <v>50</v>
      </c>
      <c r="G17" s="115">
        <f t="shared" si="3"/>
        <v>26</v>
      </c>
      <c r="H17" s="116">
        <f t="shared" si="3"/>
        <v>1003</v>
      </c>
      <c r="I17" s="92">
        <f t="shared" si="3"/>
        <v>80</v>
      </c>
      <c r="J17" s="95">
        <f t="shared" si="3"/>
        <v>923</v>
      </c>
      <c r="K17" s="95">
        <f t="shared" si="3"/>
        <v>564</v>
      </c>
      <c r="L17" s="80"/>
    </row>
    <row r="18" spans="1:12" ht="19.5" customHeight="1">
      <c r="A18" s="97" t="s">
        <v>204</v>
      </c>
      <c r="B18" s="98" t="s">
        <v>99</v>
      </c>
      <c r="C18" s="117">
        <f aca="true" t="shared" si="4" ref="C18:C67">D18+F18</f>
        <v>27</v>
      </c>
      <c r="D18" s="107">
        <v>0</v>
      </c>
      <c r="E18" s="118">
        <v>0</v>
      </c>
      <c r="F18" s="103">
        <v>27</v>
      </c>
      <c r="G18" s="103">
        <v>14</v>
      </c>
      <c r="H18" s="119">
        <f>+SUM(I18:J18)</f>
        <v>493</v>
      </c>
      <c r="I18" s="120">
        <v>38</v>
      </c>
      <c r="J18" s="99">
        <v>455</v>
      </c>
      <c r="K18" s="104">
        <v>253</v>
      </c>
      <c r="L18" s="80"/>
    </row>
    <row r="19" spans="1:12" ht="19.5" customHeight="1">
      <c r="A19" s="97" t="s">
        <v>205</v>
      </c>
      <c r="B19" s="98" t="s">
        <v>100</v>
      </c>
      <c r="C19" s="117">
        <f t="shared" si="4"/>
        <v>22</v>
      </c>
      <c r="D19" s="103">
        <v>2</v>
      </c>
      <c r="E19" s="118">
        <v>0</v>
      </c>
      <c r="F19" s="103">
        <v>20</v>
      </c>
      <c r="G19" s="103">
        <v>11</v>
      </c>
      <c r="H19" s="121">
        <f>+SUM(I19:J19)</f>
        <v>411</v>
      </c>
      <c r="I19" s="120">
        <v>38</v>
      </c>
      <c r="J19" s="99">
        <v>373</v>
      </c>
      <c r="K19" s="104">
        <v>252</v>
      </c>
      <c r="L19" s="80"/>
    </row>
    <row r="20" spans="1:12" ht="19.5" customHeight="1">
      <c r="A20" s="122" t="s">
        <v>206</v>
      </c>
      <c r="B20" s="123" t="s">
        <v>101</v>
      </c>
      <c r="C20" s="124">
        <f t="shared" si="4"/>
        <v>3</v>
      </c>
      <c r="D20" s="125">
        <v>0</v>
      </c>
      <c r="E20" s="126">
        <v>0</v>
      </c>
      <c r="F20" s="127">
        <v>3</v>
      </c>
      <c r="G20" s="127">
        <v>1</v>
      </c>
      <c r="H20" s="121">
        <f>+SUM(I20:J20)</f>
        <v>99</v>
      </c>
      <c r="I20" s="128">
        <v>4</v>
      </c>
      <c r="J20" s="129">
        <v>95</v>
      </c>
      <c r="K20" s="130">
        <v>59</v>
      </c>
      <c r="L20" s="80"/>
    </row>
    <row r="21" spans="1:12" ht="19.5" customHeight="1">
      <c r="A21" s="131" t="s">
        <v>76</v>
      </c>
      <c r="B21" s="132"/>
      <c r="C21" s="133">
        <f>+C22+C23+C24+C27</f>
        <v>32</v>
      </c>
      <c r="D21" s="92">
        <f>+D22+D23+D24+D27</f>
        <v>4</v>
      </c>
      <c r="E21" s="107">
        <v>0</v>
      </c>
      <c r="F21" s="92">
        <f aca="true" t="shared" si="5" ref="F21:K21">+F22+F23+F24+F27</f>
        <v>28</v>
      </c>
      <c r="G21" s="133">
        <f t="shared" si="5"/>
        <v>9</v>
      </c>
      <c r="H21" s="116">
        <f t="shared" si="5"/>
        <v>474</v>
      </c>
      <c r="I21" s="92">
        <f t="shared" si="5"/>
        <v>41</v>
      </c>
      <c r="J21" s="134">
        <f t="shared" si="5"/>
        <v>433</v>
      </c>
      <c r="K21" s="133">
        <f t="shared" si="5"/>
        <v>308</v>
      </c>
      <c r="L21" s="80"/>
    </row>
    <row r="22" spans="1:12" ht="19.5" customHeight="1">
      <c r="A22" s="97" t="s">
        <v>207</v>
      </c>
      <c r="B22" s="135" t="s">
        <v>102</v>
      </c>
      <c r="C22" s="117">
        <f t="shared" si="4"/>
        <v>9</v>
      </c>
      <c r="D22" s="107">
        <v>0</v>
      </c>
      <c r="E22" s="118">
        <v>0</v>
      </c>
      <c r="F22" s="103">
        <v>9</v>
      </c>
      <c r="G22" s="103">
        <v>1</v>
      </c>
      <c r="H22" s="136">
        <f>+SUM(I22:J22)</f>
        <v>147</v>
      </c>
      <c r="I22" s="120">
        <v>13</v>
      </c>
      <c r="J22" s="99">
        <v>134</v>
      </c>
      <c r="K22" s="104">
        <v>96</v>
      </c>
      <c r="L22" s="80"/>
    </row>
    <row r="23" spans="1:12" ht="19.5" customHeight="1">
      <c r="A23" s="97" t="s">
        <v>208</v>
      </c>
      <c r="B23" s="98" t="s">
        <v>103</v>
      </c>
      <c r="C23" s="137">
        <f t="shared" si="4"/>
        <v>6</v>
      </c>
      <c r="D23" s="138">
        <v>0</v>
      </c>
      <c r="E23" s="118">
        <v>0</v>
      </c>
      <c r="F23" s="103">
        <v>6</v>
      </c>
      <c r="G23" s="103">
        <v>2</v>
      </c>
      <c r="H23" s="139">
        <f>+SUM(I23:J23)</f>
        <v>158</v>
      </c>
      <c r="I23" s="120">
        <v>14</v>
      </c>
      <c r="J23" s="99">
        <v>144</v>
      </c>
      <c r="K23" s="104">
        <v>103</v>
      </c>
      <c r="L23" s="80"/>
    </row>
    <row r="24" spans="1:12" ht="19.5" customHeight="1">
      <c r="A24" s="97" t="s">
        <v>209</v>
      </c>
      <c r="B24" s="140"/>
      <c r="C24" s="141">
        <f t="shared" si="4"/>
        <v>9</v>
      </c>
      <c r="D24" s="101">
        <v>0</v>
      </c>
      <c r="E24" s="118">
        <v>0</v>
      </c>
      <c r="F24" s="103">
        <f>SUM(F25:F26)</f>
        <v>9</v>
      </c>
      <c r="G24" s="103">
        <f>SUM(G25:G26)</f>
        <v>4</v>
      </c>
      <c r="H24" s="121">
        <f>SUM(H25:H26)</f>
        <v>110</v>
      </c>
      <c r="I24" s="120">
        <v>5</v>
      </c>
      <c r="J24" s="99">
        <f>+SUM(J25:J26)</f>
        <v>105</v>
      </c>
      <c r="K24" s="104">
        <f>SUM(K25:K26)</f>
        <v>72</v>
      </c>
      <c r="L24" s="80"/>
    </row>
    <row r="25" spans="1:12" ht="19.5" customHeight="1">
      <c r="A25" s="81"/>
      <c r="B25" s="82" t="s">
        <v>104</v>
      </c>
      <c r="C25" s="106">
        <f t="shared" si="4"/>
        <v>7</v>
      </c>
      <c r="D25" s="107">
        <v>0</v>
      </c>
      <c r="E25" s="107">
        <v>0</v>
      </c>
      <c r="F25" s="109">
        <v>7</v>
      </c>
      <c r="G25" s="109">
        <v>2</v>
      </c>
      <c r="H25" s="139">
        <f>+SUM(I25:J25)</f>
        <v>97</v>
      </c>
      <c r="I25" s="111">
        <v>5</v>
      </c>
      <c r="J25" s="108">
        <v>92</v>
      </c>
      <c r="K25" s="110">
        <v>66</v>
      </c>
      <c r="L25" s="80"/>
    </row>
    <row r="26" spans="1:12" ht="19.5" customHeight="1">
      <c r="A26" s="81"/>
      <c r="B26" s="142" t="s">
        <v>105</v>
      </c>
      <c r="C26" s="143">
        <f t="shared" si="4"/>
        <v>2</v>
      </c>
      <c r="D26" s="107">
        <v>0</v>
      </c>
      <c r="E26" s="107">
        <v>0</v>
      </c>
      <c r="F26" s="109">
        <v>2</v>
      </c>
      <c r="G26" s="109">
        <v>2</v>
      </c>
      <c r="H26" s="136">
        <f>+SUM(I26:J26)</f>
        <v>13</v>
      </c>
      <c r="I26" s="107">
        <v>0</v>
      </c>
      <c r="J26" s="108">
        <v>13</v>
      </c>
      <c r="K26" s="110">
        <v>6</v>
      </c>
      <c r="L26" s="80"/>
    </row>
    <row r="27" spans="1:12" ht="19.5" customHeight="1">
      <c r="A27" s="97" t="s">
        <v>210</v>
      </c>
      <c r="B27" s="140" t="s">
        <v>106</v>
      </c>
      <c r="C27" s="144">
        <f t="shared" si="4"/>
        <v>8</v>
      </c>
      <c r="D27" s="145">
        <v>4</v>
      </c>
      <c r="E27" s="126">
        <v>0</v>
      </c>
      <c r="F27" s="103">
        <v>4</v>
      </c>
      <c r="G27" s="103">
        <v>2</v>
      </c>
      <c r="H27" s="110">
        <f>+SUM(I27:J27)</f>
        <v>59</v>
      </c>
      <c r="I27" s="120">
        <v>9</v>
      </c>
      <c r="J27" s="99">
        <v>50</v>
      </c>
      <c r="K27" s="104">
        <v>37</v>
      </c>
      <c r="L27" s="80"/>
    </row>
    <row r="28" spans="1:12" ht="19.5" customHeight="1">
      <c r="A28" s="113" t="s">
        <v>77</v>
      </c>
      <c r="B28" s="90"/>
      <c r="C28" s="133">
        <f>+C29+C30+C34</f>
        <v>40</v>
      </c>
      <c r="D28" s="92">
        <f aca="true" t="shared" si="6" ref="D28:K28">+D29+D30+D34</f>
        <v>4</v>
      </c>
      <c r="E28" s="107">
        <f t="shared" si="6"/>
        <v>0</v>
      </c>
      <c r="F28" s="92">
        <f t="shared" si="6"/>
        <v>36</v>
      </c>
      <c r="G28" s="91">
        <f t="shared" si="6"/>
        <v>17</v>
      </c>
      <c r="H28" s="116">
        <f t="shared" si="6"/>
        <v>466</v>
      </c>
      <c r="I28" s="92">
        <f t="shared" si="6"/>
        <v>70</v>
      </c>
      <c r="J28" s="134">
        <f t="shared" si="6"/>
        <v>396</v>
      </c>
      <c r="K28" s="91">
        <f t="shared" si="6"/>
        <v>316</v>
      </c>
      <c r="L28" s="80"/>
    </row>
    <row r="29" spans="1:12" ht="19.5" customHeight="1">
      <c r="A29" s="146" t="s">
        <v>211</v>
      </c>
      <c r="B29" s="140" t="s">
        <v>107</v>
      </c>
      <c r="C29" s="141">
        <f t="shared" si="4"/>
        <v>22</v>
      </c>
      <c r="D29" s="99">
        <v>2</v>
      </c>
      <c r="E29" s="118">
        <v>0</v>
      </c>
      <c r="F29" s="147">
        <v>20</v>
      </c>
      <c r="G29" s="147">
        <v>10</v>
      </c>
      <c r="H29" s="110">
        <f>+SUM(I29:J29)</f>
        <v>223</v>
      </c>
      <c r="I29" s="120">
        <v>27</v>
      </c>
      <c r="J29" s="99">
        <v>196</v>
      </c>
      <c r="K29" s="148">
        <v>149</v>
      </c>
      <c r="L29" s="80"/>
    </row>
    <row r="30" spans="1:12" ht="19.5" customHeight="1">
      <c r="A30" s="146" t="s">
        <v>212</v>
      </c>
      <c r="B30" s="140"/>
      <c r="C30" s="141">
        <f t="shared" si="4"/>
        <v>17</v>
      </c>
      <c r="D30" s="99">
        <v>2</v>
      </c>
      <c r="E30" s="118">
        <v>0</v>
      </c>
      <c r="F30" s="147">
        <f aca="true" t="shared" si="7" ref="F30:K30">SUM(F31:F33)</f>
        <v>15</v>
      </c>
      <c r="G30" s="147">
        <f t="shared" si="7"/>
        <v>7</v>
      </c>
      <c r="H30" s="121">
        <f t="shared" si="7"/>
        <v>174</v>
      </c>
      <c r="I30" s="105">
        <f t="shared" si="7"/>
        <v>32</v>
      </c>
      <c r="J30" s="99">
        <f t="shared" si="7"/>
        <v>142</v>
      </c>
      <c r="K30" s="148">
        <f t="shared" si="7"/>
        <v>127</v>
      </c>
      <c r="L30" s="80"/>
    </row>
    <row r="31" spans="1:12" ht="19.5" customHeight="1">
      <c r="A31" s="149"/>
      <c r="B31" s="142" t="s">
        <v>108</v>
      </c>
      <c r="C31" s="143">
        <f t="shared" si="4"/>
        <v>15</v>
      </c>
      <c r="D31" s="108">
        <v>1</v>
      </c>
      <c r="E31" s="107">
        <v>0</v>
      </c>
      <c r="F31" s="150">
        <v>14</v>
      </c>
      <c r="G31" s="150">
        <v>6</v>
      </c>
      <c r="H31" s="110">
        <f>+SUM(I31:J31)</f>
        <v>140</v>
      </c>
      <c r="I31" s="111">
        <v>28</v>
      </c>
      <c r="J31" s="108">
        <v>112</v>
      </c>
      <c r="K31" s="151">
        <v>102</v>
      </c>
      <c r="L31" s="80"/>
    </row>
    <row r="32" spans="1:12" ht="19.5" customHeight="1">
      <c r="A32" s="149"/>
      <c r="B32" s="142" t="s">
        <v>109</v>
      </c>
      <c r="C32" s="143">
        <f t="shared" si="4"/>
        <v>2</v>
      </c>
      <c r="D32" s="108">
        <v>1</v>
      </c>
      <c r="E32" s="107">
        <v>0</v>
      </c>
      <c r="F32" s="150">
        <v>1</v>
      </c>
      <c r="G32" s="150">
        <v>1</v>
      </c>
      <c r="H32" s="110">
        <f>+SUM(I32:J32)</f>
        <v>15</v>
      </c>
      <c r="I32" s="111">
        <v>1</v>
      </c>
      <c r="J32" s="108">
        <v>14</v>
      </c>
      <c r="K32" s="151">
        <v>12</v>
      </c>
      <c r="L32" s="80"/>
    </row>
    <row r="33" spans="1:12" ht="19.5" customHeight="1">
      <c r="A33" s="149"/>
      <c r="B33" s="82" t="s">
        <v>110</v>
      </c>
      <c r="C33" s="152">
        <f t="shared" si="4"/>
        <v>0</v>
      </c>
      <c r="D33" s="153">
        <v>0</v>
      </c>
      <c r="E33" s="107">
        <v>0</v>
      </c>
      <c r="F33" s="107">
        <v>0</v>
      </c>
      <c r="G33" s="107">
        <v>0</v>
      </c>
      <c r="H33" s="110">
        <f>+SUM(I33:J33)</f>
        <v>19</v>
      </c>
      <c r="I33" s="111">
        <v>3</v>
      </c>
      <c r="J33" s="108">
        <v>16</v>
      </c>
      <c r="K33" s="151">
        <v>13</v>
      </c>
      <c r="L33" s="80"/>
    </row>
    <row r="34" spans="1:12" ht="19.5" customHeight="1">
      <c r="A34" s="122" t="s">
        <v>213</v>
      </c>
      <c r="B34" s="123" t="s">
        <v>111</v>
      </c>
      <c r="C34" s="124">
        <f t="shared" si="4"/>
        <v>1</v>
      </c>
      <c r="D34" s="107">
        <v>0</v>
      </c>
      <c r="E34" s="126">
        <v>0</v>
      </c>
      <c r="F34" s="127">
        <v>1</v>
      </c>
      <c r="G34" s="127"/>
      <c r="H34" s="121">
        <f>+SUM(I34:J34)</f>
        <v>69</v>
      </c>
      <c r="I34" s="128">
        <v>11</v>
      </c>
      <c r="J34" s="129">
        <v>58</v>
      </c>
      <c r="K34" s="130">
        <v>40</v>
      </c>
      <c r="L34" s="80"/>
    </row>
    <row r="35" spans="1:12" ht="19.5" customHeight="1">
      <c r="A35" s="131" t="s">
        <v>78</v>
      </c>
      <c r="B35" s="132"/>
      <c r="C35" s="133">
        <f>+C36+C42+C45+C46</f>
        <v>20</v>
      </c>
      <c r="D35" s="92">
        <f aca="true" t="shared" si="8" ref="D35:K35">+D36+D42+D45+D46</f>
        <v>2</v>
      </c>
      <c r="E35" s="107">
        <f t="shared" si="8"/>
        <v>0</v>
      </c>
      <c r="F35" s="92">
        <f t="shared" si="8"/>
        <v>18</v>
      </c>
      <c r="G35" s="95">
        <f t="shared" si="8"/>
        <v>9</v>
      </c>
      <c r="H35" s="116">
        <f t="shared" si="8"/>
        <v>213</v>
      </c>
      <c r="I35" s="92">
        <f t="shared" si="8"/>
        <v>33</v>
      </c>
      <c r="J35" s="134">
        <f t="shared" si="8"/>
        <v>180</v>
      </c>
      <c r="K35" s="133">
        <f t="shared" si="8"/>
        <v>128</v>
      </c>
      <c r="L35" s="80"/>
    </row>
    <row r="36" spans="1:12" ht="19.5" customHeight="1">
      <c r="A36" s="97" t="s">
        <v>214</v>
      </c>
      <c r="B36" s="98"/>
      <c r="C36" s="137">
        <f t="shared" si="4"/>
        <v>4</v>
      </c>
      <c r="D36" s="154">
        <v>0</v>
      </c>
      <c r="E36" s="118">
        <v>0</v>
      </c>
      <c r="F36" s="103">
        <f>SUM(F37:F41)</f>
        <v>4</v>
      </c>
      <c r="G36" s="107">
        <v>0</v>
      </c>
      <c r="H36" s="121">
        <f>SUM(H37:H41)</f>
        <v>56</v>
      </c>
      <c r="I36" s="105">
        <f>SUM(I37:I41)</f>
        <v>13</v>
      </c>
      <c r="J36" s="105">
        <f>SUM(J37:J41)</f>
        <v>43</v>
      </c>
      <c r="K36" s="104">
        <f>SUM(K37:K41)</f>
        <v>26</v>
      </c>
      <c r="L36" s="80"/>
    </row>
    <row r="37" spans="1:12" ht="19.5" customHeight="1">
      <c r="A37" s="81"/>
      <c r="B37" s="142" t="s">
        <v>112</v>
      </c>
      <c r="C37" s="155">
        <f t="shared" si="4"/>
        <v>1</v>
      </c>
      <c r="D37" s="107">
        <v>0</v>
      </c>
      <c r="E37" s="156">
        <v>0</v>
      </c>
      <c r="F37" s="109">
        <v>1</v>
      </c>
      <c r="G37" s="107">
        <v>0</v>
      </c>
      <c r="H37" s="139">
        <f>+SUM(I37:J37)</f>
        <v>39</v>
      </c>
      <c r="I37" s="111">
        <v>10</v>
      </c>
      <c r="J37" s="108">
        <v>29</v>
      </c>
      <c r="K37" s="110">
        <v>16</v>
      </c>
      <c r="L37" s="80"/>
    </row>
    <row r="38" spans="1:12" ht="19.5" customHeight="1">
      <c r="A38" s="81"/>
      <c r="B38" s="142" t="s">
        <v>113</v>
      </c>
      <c r="C38" s="155">
        <f t="shared" si="4"/>
        <v>2</v>
      </c>
      <c r="D38" s="107">
        <v>0</v>
      </c>
      <c r="E38" s="156">
        <v>0</v>
      </c>
      <c r="F38" s="109">
        <v>2</v>
      </c>
      <c r="G38" s="107">
        <v>0</v>
      </c>
      <c r="H38" s="139">
        <f>+SUM(I38:J38)</f>
        <v>6</v>
      </c>
      <c r="I38" s="111">
        <v>1</v>
      </c>
      <c r="J38" s="108">
        <v>5</v>
      </c>
      <c r="K38" s="110">
        <v>4</v>
      </c>
      <c r="L38" s="80"/>
    </row>
    <row r="39" spans="1:12" ht="19.5" customHeight="1">
      <c r="A39" s="81"/>
      <c r="B39" s="142" t="s">
        <v>114</v>
      </c>
      <c r="C39" s="155">
        <f t="shared" si="4"/>
        <v>0</v>
      </c>
      <c r="D39" s="107">
        <v>0</v>
      </c>
      <c r="E39" s="156">
        <v>0</v>
      </c>
      <c r="F39" s="107">
        <v>0</v>
      </c>
      <c r="G39" s="107">
        <v>0</v>
      </c>
      <c r="H39" s="139">
        <f>+SUM(I39:J39)</f>
        <v>3</v>
      </c>
      <c r="I39" s="107">
        <v>0</v>
      </c>
      <c r="J39" s="108">
        <v>3</v>
      </c>
      <c r="K39" s="110">
        <v>2</v>
      </c>
      <c r="L39" s="80"/>
    </row>
    <row r="40" spans="1:12" ht="19.5" customHeight="1">
      <c r="A40" s="81"/>
      <c r="B40" s="142" t="s">
        <v>115</v>
      </c>
      <c r="C40" s="155">
        <f t="shared" si="4"/>
        <v>0</v>
      </c>
      <c r="D40" s="107">
        <v>0</v>
      </c>
      <c r="E40" s="156">
        <v>0</v>
      </c>
      <c r="F40" s="107">
        <v>0</v>
      </c>
      <c r="G40" s="107">
        <v>0</v>
      </c>
      <c r="H40" s="139">
        <f>+SUM(I40:J40)</f>
        <v>3</v>
      </c>
      <c r="I40" s="111">
        <v>1</v>
      </c>
      <c r="J40" s="108">
        <v>2</v>
      </c>
      <c r="K40" s="110">
        <v>2</v>
      </c>
      <c r="L40" s="80"/>
    </row>
    <row r="41" spans="1:12" ht="19.5" customHeight="1">
      <c r="A41" s="81"/>
      <c r="B41" s="82" t="s">
        <v>116</v>
      </c>
      <c r="C41" s="152">
        <f t="shared" si="4"/>
        <v>1</v>
      </c>
      <c r="D41" s="153">
        <v>0</v>
      </c>
      <c r="E41" s="107">
        <v>0</v>
      </c>
      <c r="F41" s="109">
        <v>1</v>
      </c>
      <c r="G41" s="107">
        <v>0</v>
      </c>
      <c r="H41" s="139">
        <f>+SUM(I41:J41)</f>
        <v>5</v>
      </c>
      <c r="I41" s="111">
        <v>1</v>
      </c>
      <c r="J41" s="108">
        <v>4</v>
      </c>
      <c r="K41" s="110">
        <v>2</v>
      </c>
      <c r="L41" s="80"/>
    </row>
    <row r="42" spans="1:12" ht="19.5" customHeight="1">
      <c r="A42" s="97" t="s">
        <v>215</v>
      </c>
      <c r="B42" s="98"/>
      <c r="C42" s="137">
        <f t="shared" si="4"/>
        <v>7</v>
      </c>
      <c r="D42" s="103">
        <f>SUM(D43:D44)</f>
        <v>1</v>
      </c>
      <c r="E42" s="118">
        <v>0</v>
      </c>
      <c r="F42" s="103">
        <f>SUM(F43:F44)</f>
        <v>6</v>
      </c>
      <c r="G42" s="103">
        <f>SUM(G43:G44)</f>
        <v>5</v>
      </c>
      <c r="H42" s="121">
        <f>SUM(H43:H44)</f>
        <v>71</v>
      </c>
      <c r="I42" s="120">
        <f>+SUM(I43:I44)</f>
        <v>6</v>
      </c>
      <c r="J42" s="99">
        <f>+SUM(J43:J44)</f>
        <v>65</v>
      </c>
      <c r="K42" s="104">
        <f>SUM(K43:K44)</f>
        <v>46</v>
      </c>
      <c r="L42" s="80"/>
    </row>
    <row r="43" spans="1:12" ht="19.5" customHeight="1">
      <c r="A43" s="81"/>
      <c r="B43" s="142" t="s">
        <v>117</v>
      </c>
      <c r="C43" s="143">
        <f t="shared" si="4"/>
        <v>6</v>
      </c>
      <c r="D43" s="108">
        <v>1</v>
      </c>
      <c r="E43" s="107">
        <v>0</v>
      </c>
      <c r="F43" s="109">
        <v>5</v>
      </c>
      <c r="G43" s="109">
        <v>4</v>
      </c>
      <c r="H43" s="139">
        <f>+SUM(I43:J43)</f>
        <v>68</v>
      </c>
      <c r="I43" s="111">
        <v>6</v>
      </c>
      <c r="J43" s="108">
        <v>62</v>
      </c>
      <c r="K43" s="110">
        <v>42</v>
      </c>
      <c r="L43" s="80"/>
    </row>
    <row r="44" spans="1:12" ht="19.5" customHeight="1">
      <c r="A44" s="81"/>
      <c r="B44" s="82" t="s">
        <v>118</v>
      </c>
      <c r="C44" s="152">
        <f t="shared" si="4"/>
        <v>1</v>
      </c>
      <c r="D44" s="153">
        <v>0</v>
      </c>
      <c r="E44" s="107">
        <v>0</v>
      </c>
      <c r="F44" s="109">
        <v>1</v>
      </c>
      <c r="G44" s="109">
        <v>1</v>
      </c>
      <c r="H44" s="136">
        <f>+SUM(I44:J44)</f>
        <v>3</v>
      </c>
      <c r="I44" s="107">
        <v>0</v>
      </c>
      <c r="J44" s="108">
        <v>3</v>
      </c>
      <c r="K44" s="110">
        <v>4</v>
      </c>
      <c r="L44" s="80"/>
    </row>
    <row r="45" spans="1:12" ht="19.5" customHeight="1">
      <c r="A45" s="97" t="s">
        <v>216</v>
      </c>
      <c r="B45" s="98" t="s">
        <v>119</v>
      </c>
      <c r="C45" s="117">
        <f t="shared" si="4"/>
        <v>2</v>
      </c>
      <c r="D45" s="153">
        <v>0</v>
      </c>
      <c r="E45" s="118">
        <v>0</v>
      </c>
      <c r="F45" s="103">
        <v>2</v>
      </c>
      <c r="G45" s="103">
        <v>1</v>
      </c>
      <c r="H45" s="110">
        <f>+SUM(I45:J45)</f>
        <v>29</v>
      </c>
      <c r="I45" s="120">
        <v>2</v>
      </c>
      <c r="J45" s="99">
        <v>27</v>
      </c>
      <c r="K45" s="104">
        <v>18</v>
      </c>
      <c r="L45" s="80"/>
    </row>
    <row r="46" spans="1:12" ht="19.5" customHeight="1">
      <c r="A46" s="97" t="s">
        <v>217</v>
      </c>
      <c r="B46" s="98"/>
      <c r="C46" s="137">
        <f t="shared" si="4"/>
        <v>7</v>
      </c>
      <c r="D46" s="103">
        <f>SUM(D47:D50)</f>
        <v>1</v>
      </c>
      <c r="E46" s="118">
        <v>0</v>
      </c>
      <c r="F46" s="103">
        <f>SUM(F47:F50)</f>
        <v>6</v>
      </c>
      <c r="G46" s="103">
        <f>SUM(G47:G50)</f>
        <v>3</v>
      </c>
      <c r="H46" s="104">
        <f>SUM(H47:H50)</f>
        <v>57</v>
      </c>
      <c r="I46" s="105">
        <f>SUM(I47:I50)</f>
        <v>12</v>
      </c>
      <c r="J46" s="99">
        <f>SUM(J47:J50)</f>
        <v>45</v>
      </c>
      <c r="K46" s="104">
        <f>SUM(K47:K50)</f>
        <v>38</v>
      </c>
      <c r="L46" s="80"/>
    </row>
    <row r="47" spans="1:12" ht="19.5" customHeight="1">
      <c r="A47" s="81"/>
      <c r="B47" s="142" t="s">
        <v>120</v>
      </c>
      <c r="C47" s="143">
        <f t="shared" si="4"/>
        <v>4</v>
      </c>
      <c r="D47" s="154">
        <v>0</v>
      </c>
      <c r="E47" s="107">
        <v>0</v>
      </c>
      <c r="F47" s="109">
        <v>4</v>
      </c>
      <c r="G47" s="109">
        <v>2</v>
      </c>
      <c r="H47" s="110">
        <f>+SUM(I47:J47)</f>
        <v>33</v>
      </c>
      <c r="I47" s="111">
        <v>9</v>
      </c>
      <c r="J47" s="108">
        <v>24</v>
      </c>
      <c r="K47" s="110">
        <v>19</v>
      </c>
      <c r="L47" s="80"/>
    </row>
    <row r="48" spans="1:12" ht="19.5" customHeight="1">
      <c r="A48" s="81"/>
      <c r="B48" s="142" t="s">
        <v>121</v>
      </c>
      <c r="C48" s="155">
        <f t="shared" si="4"/>
        <v>2</v>
      </c>
      <c r="D48" s="107">
        <v>0</v>
      </c>
      <c r="E48" s="156">
        <v>0</v>
      </c>
      <c r="F48" s="109">
        <v>2</v>
      </c>
      <c r="G48" s="109">
        <v>1</v>
      </c>
      <c r="H48" s="110">
        <f>+SUM(I48:J48)</f>
        <v>13</v>
      </c>
      <c r="I48" s="111">
        <v>1</v>
      </c>
      <c r="J48" s="108">
        <v>12</v>
      </c>
      <c r="K48" s="110">
        <v>10</v>
      </c>
      <c r="L48" s="80"/>
    </row>
    <row r="49" spans="1:12" ht="19.5" customHeight="1">
      <c r="A49" s="81"/>
      <c r="B49" s="142" t="s">
        <v>122</v>
      </c>
      <c r="C49" s="143">
        <f t="shared" si="4"/>
        <v>1</v>
      </c>
      <c r="D49" s="108">
        <v>1</v>
      </c>
      <c r="E49" s="107">
        <v>0</v>
      </c>
      <c r="F49" s="107">
        <v>0</v>
      </c>
      <c r="G49" s="107">
        <v>0</v>
      </c>
      <c r="H49" s="110">
        <f>+SUM(I49:J49)</f>
        <v>8</v>
      </c>
      <c r="I49" s="111">
        <v>1</v>
      </c>
      <c r="J49" s="108">
        <v>7</v>
      </c>
      <c r="K49" s="110">
        <v>5</v>
      </c>
      <c r="L49" s="80"/>
    </row>
    <row r="50" spans="1:12" ht="19.5" customHeight="1">
      <c r="A50" s="81"/>
      <c r="B50" s="82" t="s">
        <v>123</v>
      </c>
      <c r="C50" s="152">
        <f t="shared" si="4"/>
        <v>0</v>
      </c>
      <c r="D50" s="153">
        <v>0</v>
      </c>
      <c r="E50" s="157">
        <v>0</v>
      </c>
      <c r="F50" s="107">
        <v>0</v>
      </c>
      <c r="G50" s="107">
        <v>0</v>
      </c>
      <c r="H50" s="110">
        <f>+SUM(I50:J50)</f>
        <v>3</v>
      </c>
      <c r="I50" s="111">
        <v>1</v>
      </c>
      <c r="J50" s="108">
        <v>2</v>
      </c>
      <c r="K50" s="110">
        <v>4</v>
      </c>
      <c r="L50" s="80"/>
    </row>
    <row r="51" spans="1:12" ht="19.5" customHeight="1">
      <c r="A51" s="113" t="s">
        <v>218</v>
      </c>
      <c r="B51" s="90"/>
      <c r="C51" s="158">
        <f aca="true" t="shared" si="9" ref="C51:K51">+C52+C53</f>
        <v>44</v>
      </c>
      <c r="D51" s="159">
        <f t="shared" si="9"/>
        <v>3</v>
      </c>
      <c r="E51" s="107">
        <f t="shared" si="9"/>
        <v>0</v>
      </c>
      <c r="F51" s="159">
        <f t="shared" si="9"/>
        <v>41</v>
      </c>
      <c r="G51" s="159">
        <f t="shared" si="9"/>
        <v>20</v>
      </c>
      <c r="H51" s="158">
        <f t="shared" si="9"/>
        <v>404</v>
      </c>
      <c r="I51" s="159">
        <f t="shared" si="9"/>
        <v>73</v>
      </c>
      <c r="J51" s="160">
        <f t="shared" si="9"/>
        <v>331</v>
      </c>
      <c r="K51" s="161">
        <f t="shared" si="9"/>
        <v>280</v>
      </c>
      <c r="L51" s="80"/>
    </row>
    <row r="52" spans="1:12" ht="19.5" customHeight="1">
      <c r="A52" s="97" t="s">
        <v>219</v>
      </c>
      <c r="B52" s="98" t="s">
        <v>124</v>
      </c>
      <c r="C52" s="117">
        <f t="shared" si="4"/>
        <v>40</v>
      </c>
      <c r="D52" s="103">
        <v>2</v>
      </c>
      <c r="E52" s="162">
        <v>0</v>
      </c>
      <c r="F52" s="103">
        <v>38</v>
      </c>
      <c r="G52" s="103">
        <v>18</v>
      </c>
      <c r="H52" s="119">
        <f>+SUM(I52:J52)</f>
        <v>345</v>
      </c>
      <c r="I52" s="120">
        <v>60</v>
      </c>
      <c r="J52" s="99">
        <v>285</v>
      </c>
      <c r="K52" s="104">
        <v>249</v>
      </c>
      <c r="L52" s="80"/>
    </row>
    <row r="53" spans="1:12" ht="19.5" customHeight="1">
      <c r="A53" s="146" t="s">
        <v>220</v>
      </c>
      <c r="B53" s="98"/>
      <c r="C53" s="163">
        <f t="shared" si="4"/>
        <v>4</v>
      </c>
      <c r="D53" s="105">
        <f>SUM(D54:D60)</f>
        <v>1</v>
      </c>
      <c r="E53" s="156">
        <v>0</v>
      </c>
      <c r="F53" s="147">
        <f>SUM(F54:F60)</f>
        <v>3</v>
      </c>
      <c r="G53" s="147">
        <f>+SUM(G54:G60)</f>
        <v>2</v>
      </c>
      <c r="H53" s="121">
        <f>SUM(H54:H60)</f>
        <v>59</v>
      </c>
      <c r="I53" s="105">
        <f>SUM(I54:I60)</f>
        <v>13</v>
      </c>
      <c r="J53" s="99">
        <f>SUM(J54:J60)</f>
        <v>46</v>
      </c>
      <c r="K53" s="148">
        <f>SUM(K54:K60)</f>
        <v>31</v>
      </c>
      <c r="L53" s="80"/>
    </row>
    <row r="54" spans="1:12" ht="19.5" customHeight="1">
      <c r="A54" s="149"/>
      <c r="B54" s="142" t="s">
        <v>125</v>
      </c>
      <c r="C54" s="155">
        <f t="shared" si="4"/>
        <v>0</v>
      </c>
      <c r="D54" s="164">
        <v>0</v>
      </c>
      <c r="E54" s="156">
        <v>0</v>
      </c>
      <c r="F54" s="107">
        <v>0</v>
      </c>
      <c r="G54" s="107">
        <v>0</v>
      </c>
      <c r="H54" s="110">
        <f aca="true" t="shared" si="10" ref="H54:H60">+SUM(I54:J54)</f>
        <v>4</v>
      </c>
      <c r="I54" s="107">
        <v>0</v>
      </c>
      <c r="J54" s="108">
        <v>4</v>
      </c>
      <c r="K54" s="151">
        <v>3</v>
      </c>
      <c r="L54" s="80"/>
    </row>
    <row r="55" spans="1:12" ht="19.5" customHeight="1">
      <c r="A55" s="149"/>
      <c r="B55" s="142" t="s">
        <v>126</v>
      </c>
      <c r="C55" s="155">
        <f t="shared" si="4"/>
        <v>1</v>
      </c>
      <c r="D55" s="164">
        <v>0</v>
      </c>
      <c r="E55" s="156">
        <v>0</v>
      </c>
      <c r="F55" s="150">
        <v>1</v>
      </c>
      <c r="G55" s="150">
        <v>1</v>
      </c>
      <c r="H55" s="110">
        <f t="shared" si="10"/>
        <v>10</v>
      </c>
      <c r="I55" s="111">
        <v>2</v>
      </c>
      <c r="J55" s="108">
        <v>8</v>
      </c>
      <c r="K55" s="151">
        <v>4</v>
      </c>
      <c r="L55" s="80"/>
    </row>
    <row r="56" spans="1:12" ht="19.5" customHeight="1">
      <c r="A56" s="149"/>
      <c r="B56" s="142" t="s">
        <v>127</v>
      </c>
      <c r="C56" s="155">
        <f t="shared" si="4"/>
        <v>1</v>
      </c>
      <c r="D56" s="164">
        <v>0</v>
      </c>
      <c r="E56" s="156">
        <v>0</v>
      </c>
      <c r="F56" s="150">
        <v>1</v>
      </c>
      <c r="G56" s="107">
        <v>0</v>
      </c>
      <c r="H56" s="110">
        <f t="shared" si="10"/>
        <v>5</v>
      </c>
      <c r="I56" s="107">
        <v>0</v>
      </c>
      <c r="J56" s="108">
        <v>5</v>
      </c>
      <c r="K56" s="151">
        <v>2</v>
      </c>
      <c r="L56" s="80"/>
    </row>
    <row r="57" spans="1:12" ht="19.5" customHeight="1">
      <c r="A57" s="149"/>
      <c r="B57" s="142" t="s">
        <v>128</v>
      </c>
      <c r="C57" s="155">
        <f t="shared" si="4"/>
        <v>0</v>
      </c>
      <c r="D57" s="164">
        <v>0</v>
      </c>
      <c r="E57" s="156">
        <v>0</v>
      </c>
      <c r="F57" s="107">
        <v>0</v>
      </c>
      <c r="G57" s="107">
        <v>0</v>
      </c>
      <c r="H57" s="110">
        <f t="shared" si="10"/>
        <v>6</v>
      </c>
      <c r="I57" s="107">
        <v>0</v>
      </c>
      <c r="J57" s="108">
        <v>6</v>
      </c>
      <c r="K57" s="151">
        <v>5</v>
      </c>
      <c r="L57" s="80"/>
    </row>
    <row r="58" spans="1:12" ht="19.5" customHeight="1">
      <c r="A58" s="149"/>
      <c r="B58" s="142" t="s">
        <v>129</v>
      </c>
      <c r="C58" s="155">
        <f t="shared" si="4"/>
        <v>2</v>
      </c>
      <c r="D58" s="165">
        <v>1</v>
      </c>
      <c r="E58" s="156">
        <v>0</v>
      </c>
      <c r="F58" s="150">
        <v>1</v>
      </c>
      <c r="G58" s="150">
        <v>1</v>
      </c>
      <c r="H58" s="110">
        <f t="shared" si="10"/>
        <v>18</v>
      </c>
      <c r="I58" s="111">
        <v>6</v>
      </c>
      <c r="J58" s="108">
        <v>12</v>
      </c>
      <c r="K58" s="151">
        <v>8</v>
      </c>
      <c r="L58" s="80"/>
    </row>
    <row r="59" spans="1:12" ht="19.5" customHeight="1">
      <c r="A59" s="149"/>
      <c r="B59" s="142" t="s">
        <v>130</v>
      </c>
      <c r="C59" s="155">
        <f t="shared" si="4"/>
        <v>0</v>
      </c>
      <c r="D59" s="164">
        <v>0</v>
      </c>
      <c r="E59" s="156">
        <v>0</v>
      </c>
      <c r="F59" s="107">
        <v>0</v>
      </c>
      <c r="G59" s="107">
        <v>0</v>
      </c>
      <c r="H59" s="110">
        <f t="shared" si="10"/>
        <v>11</v>
      </c>
      <c r="I59" s="111">
        <v>4</v>
      </c>
      <c r="J59" s="108">
        <v>7</v>
      </c>
      <c r="K59" s="151">
        <v>8</v>
      </c>
      <c r="L59" s="80"/>
    </row>
    <row r="60" spans="1:12" ht="19.5" customHeight="1">
      <c r="A60" s="166"/>
      <c r="B60" s="167" t="s">
        <v>131</v>
      </c>
      <c r="C60" s="168">
        <f t="shared" si="4"/>
        <v>0</v>
      </c>
      <c r="D60" s="153">
        <v>0</v>
      </c>
      <c r="E60" s="157">
        <v>0</v>
      </c>
      <c r="F60" s="107">
        <v>0</v>
      </c>
      <c r="G60" s="107">
        <v>0</v>
      </c>
      <c r="H60" s="110">
        <f t="shared" si="10"/>
        <v>5</v>
      </c>
      <c r="I60" s="169">
        <v>1</v>
      </c>
      <c r="J60" s="170">
        <v>4</v>
      </c>
      <c r="K60" s="171">
        <v>1</v>
      </c>
      <c r="L60" s="80"/>
    </row>
    <row r="61" spans="1:12" ht="19.5" customHeight="1">
      <c r="A61" s="172" t="s">
        <v>221</v>
      </c>
      <c r="B61" s="173"/>
      <c r="C61" s="174">
        <f t="shared" si="4"/>
        <v>22</v>
      </c>
      <c r="D61" s="175">
        <f aca="true" t="shared" si="11" ref="D61:K61">+D62+D74+D78+D83</f>
        <v>2</v>
      </c>
      <c r="E61" s="107">
        <f t="shared" si="11"/>
        <v>0</v>
      </c>
      <c r="F61" s="175">
        <f t="shared" si="11"/>
        <v>20</v>
      </c>
      <c r="G61" s="176">
        <f t="shared" si="11"/>
        <v>10</v>
      </c>
      <c r="H61" s="177">
        <f t="shared" si="11"/>
        <v>189</v>
      </c>
      <c r="I61" s="178">
        <f t="shared" si="11"/>
        <v>41</v>
      </c>
      <c r="J61" s="176">
        <f t="shared" si="11"/>
        <v>148</v>
      </c>
      <c r="K61" s="179">
        <f t="shared" si="11"/>
        <v>108</v>
      </c>
      <c r="L61" s="80"/>
    </row>
    <row r="62" spans="1:12" ht="19.5" customHeight="1">
      <c r="A62" s="146" t="s">
        <v>222</v>
      </c>
      <c r="B62" s="98"/>
      <c r="C62" s="137">
        <f t="shared" si="4"/>
        <v>10</v>
      </c>
      <c r="D62" s="150">
        <f>SUM(D63:D67)</f>
        <v>1</v>
      </c>
      <c r="E62" s="118">
        <v>0</v>
      </c>
      <c r="F62" s="150">
        <f>SUM(F63:F67)</f>
        <v>9</v>
      </c>
      <c r="G62" s="147">
        <f>+SUM(G63:G67)</f>
        <v>4</v>
      </c>
      <c r="H62" s="121">
        <f>SUM(H63:H67)</f>
        <v>59</v>
      </c>
      <c r="I62" s="105">
        <f>SUM(I63:I67)</f>
        <v>12</v>
      </c>
      <c r="J62" s="99">
        <f>SUM(J63:J67)</f>
        <v>47</v>
      </c>
      <c r="K62" s="148">
        <f>SUM(K63:K67)</f>
        <v>42</v>
      </c>
      <c r="L62" s="80"/>
    </row>
    <row r="63" spans="1:12" ht="19.5" customHeight="1">
      <c r="A63" s="149"/>
      <c r="B63" s="142" t="s">
        <v>132</v>
      </c>
      <c r="C63" s="143">
        <f t="shared" si="4"/>
        <v>5</v>
      </c>
      <c r="D63" s="154">
        <v>0</v>
      </c>
      <c r="E63" s="107">
        <v>0</v>
      </c>
      <c r="F63" s="150">
        <v>5</v>
      </c>
      <c r="G63" s="150">
        <v>2</v>
      </c>
      <c r="H63" s="110">
        <f>+SUM(I63:J63)</f>
        <v>24</v>
      </c>
      <c r="I63" s="111">
        <v>5</v>
      </c>
      <c r="J63" s="108">
        <v>19</v>
      </c>
      <c r="K63" s="151">
        <v>17</v>
      </c>
      <c r="L63" s="80"/>
    </row>
    <row r="64" spans="1:12" ht="19.5" customHeight="1">
      <c r="A64" s="149"/>
      <c r="B64" s="142" t="s">
        <v>133</v>
      </c>
      <c r="C64" s="155">
        <f t="shared" si="4"/>
        <v>2</v>
      </c>
      <c r="D64" s="107">
        <v>0</v>
      </c>
      <c r="E64" s="156">
        <v>0</v>
      </c>
      <c r="F64" s="150">
        <v>2</v>
      </c>
      <c r="G64" s="150">
        <v>1</v>
      </c>
      <c r="H64" s="110">
        <f>+SUM(I64:J64)</f>
        <v>5</v>
      </c>
      <c r="I64" s="107">
        <v>0</v>
      </c>
      <c r="J64" s="108">
        <v>5</v>
      </c>
      <c r="K64" s="151">
        <v>3</v>
      </c>
      <c r="L64" s="80"/>
    </row>
    <row r="65" spans="1:12" ht="19.5" customHeight="1">
      <c r="A65" s="149"/>
      <c r="B65" s="142" t="s">
        <v>134</v>
      </c>
      <c r="C65" s="155">
        <f t="shared" si="4"/>
        <v>1</v>
      </c>
      <c r="D65" s="111">
        <v>1</v>
      </c>
      <c r="E65" s="156">
        <v>0</v>
      </c>
      <c r="F65" s="107">
        <v>0</v>
      </c>
      <c r="G65" s="107">
        <v>0</v>
      </c>
      <c r="H65" s="110">
        <f>+SUM(I65:J65)</f>
        <v>7</v>
      </c>
      <c r="I65" s="107">
        <v>0</v>
      </c>
      <c r="J65" s="108">
        <v>7</v>
      </c>
      <c r="K65" s="151">
        <v>5</v>
      </c>
      <c r="L65" s="80"/>
    </row>
    <row r="66" spans="1:12" ht="19.5" customHeight="1">
      <c r="A66" s="149"/>
      <c r="B66" s="142" t="s">
        <v>135</v>
      </c>
      <c r="C66" s="155">
        <f t="shared" si="4"/>
        <v>1</v>
      </c>
      <c r="D66" s="107">
        <v>0</v>
      </c>
      <c r="E66" s="156">
        <v>0</v>
      </c>
      <c r="F66" s="150">
        <v>1</v>
      </c>
      <c r="G66" s="107">
        <v>0</v>
      </c>
      <c r="H66" s="110">
        <f>+SUM(I66:J66)</f>
        <v>6</v>
      </c>
      <c r="I66" s="107">
        <v>0</v>
      </c>
      <c r="J66" s="108">
        <v>6</v>
      </c>
      <c r="K66" s="151">
        <v>4</v>
      </c>
      <c r="L66" s="80"/>
    </row>
    <row r="67" spans="1:12" ht="19.5" customHeight="1">
      <c r="A67" s="166"/>
      <c r="B67" s="180" t="s">
        <v>136</v>
      </c>
      <c r="C67" s="181">
        <f t="shared" si="4"/>
        <v>1</v>
      </c>
      <c r="D67" s="182">
        <v>0</v>
      </c>
      <c r="E67" s="157">
        <v>0</v>
      </c>
      <c r="F67" s="183">
        <v>1</v>
      </c>
      <c r="G67" s="170">
        <v>1</v>
      </c>
      <c r="H67" s="184">
        <f>+SUM(I67:J67)</f>
        <v>17</v>
      </c>
      <c r="I67" s="169">
        <v>7</v>
      </c>
      <c r="J67" s="170">
        <v>10</v>
      </c>
      <c r="K67" s="171">
        <v>13</v>
      </c>
      <c r="L67" s="80"/>
    </row>
    <row r="68" spans="1:12" ht="19.5" customHeight="1">
      <c r="A68" s="185"/>
      <c r="B68" s="185"/>
      <c r="C68" s="108"/>
      <c r="D68" s="108"/>
      <c r="E68" s="108"/>
      <c r="F68" s="108"/>
      <c r="G68" s="108"/>
      <c r="H68" s="108"/>
      <c r="I68" s="108"/>
      <c r="J68" s="108"/>
      <c r="K68" s="108"/>
      <c r="L68" s="186"/>
    </row>
    <row r="69" spans="1:12" ht="19.5" customHeight="1">
      <c r="A69" s="185"/>
      <c r="B69" s="185"/>
      <c r="C69" s="108"/>
      <c r="D69" s="108"/>
      <c r="E69" s="108"/>
      <c r="F69" s="108"/>
      <c r="G69" s="108"/>
      <c r="H69" s="108"/>
      <c r="I69" s="108"/>
      <c r="J69" s="108"/>
      <c r="K69" s="108"/>
      <c r="L69" s="186"/>
    </row>
    <row r="70" spans="1:12" ht="17.25">
      <c r="A70" s="185"/>
      <c r="B70" s="185"/>
      <c r="C70" s="108"/>
      <c r="D70" s="108"/>
      <c r="E70" s="108"/>
      <c r="F70" s="108"/>
      <c r="G70" s="108"/>
      <c r="H70" s="108"/>
      <c r="I70" s="108"/>
      <c r="J70" s="187"/>
      <c r="K70" s="188" t="s">
        <v>223</v>
      </c>
      <c r="L70" s="186"/>
    </row>
    <row r="71" spans="1:12" ht="19.5" customHeight="1">
      <c r="A71" s="189"/>
      <c r="B71" s="79"/>
      <c r="C71" s="748" t="s">
        <v>185</v>
      </c>
      <c r="D71" s="749"/>
      <c r="E71" s="749"/>
      <c r="F71" s="728"/>
      <c r="G71" s="79" t="s">
        <v>186</v>
      </c>
      <c r="H71" s="748" t="s">
        <v>187</v>
      </c>
      <c r="I71" s="749"/>
      <c r="J71" s="751"/>
      <c r="K71" s="745" t="s">
        <v>43</v>
      </c>
      <c r="L71" s="186"/>
    </row>
    <row r="72" spans="1:12" ht="19.5" customHeight="1">
      <c r="A72" s="190" t="s">
        <v>188</v>
      </c>
      <c r="B72" s="78" t="s">
        <v>189</v>
      </c>
      <c r="C72" s="727"/>
      <c r="D72" s="726"/>
      <c r="E72" s="726"/>
      <c r="F72" s="750"/>
      <c r="G72" s="78" t="s">
        <v>190</v>
      </c>
      <c r="H72" s="752"/>
      <c r="I72" s="753"/>
      <c r="J72" s="754"/>
      <c r="K72" s="746"/>
      <c r="L72" s="186"/>
    </row>
    <row r="73" spans="1:12" ht="19.5" customHeight="1">
      <c r="A73" s="180"/>
      <c r="B73" s="167"/>
      <c r="C73" s="191" t="s">
        <v>94</v>
      </c>
      <c r="D73" s="192" t="s">
        <v>95</v>
      </c>
      <c r="E73" s="84" t="s">
        <v>96</v>
      </c>
      <c r="F73" s="84" t="s">
        <v>97</v>
      </c>
      <c r="G73" s="85" t="s">
        <v>191</v>
      </c>
      <c r="H73" s="86" t="s">
        <v>28</v>
      </c>
      <c r="I73" s="87" t="s">
        <v>192</v>
      </c>
      <c r="J73" s="88" t="s">
        <v>193</v>
      </c>
      <c r="K73" s="747"/>
      <c r="L73" s="186"/>
    </row>
    <row r="74" spans="1:12" ht="19.5" customHeight="1">
      <c r="A74" s="149" t="s">
        <v>224</v>
      </c>
      <c r="B74" s="82"/>
      <c r="C74" s="106">
        <f aca="true" t="shared" si="12" ref="C74:C88">D74+F74</f>
        <v>8</v>
      </c>
      <c r="D74" s="150">
        <f>SUM(D75:D79)</f>
        <v>1</v>
      </c>
      <c r="E74" s="193">
        <v>0</v>
      </c>
      <c r="F74" s="194">
        <f>SUM(F75:F77)</f>
        <v>7</v>
      </c>
      <c r="G74" s="108">
        <f>+SUM(G75:G77)</f>
        <v>4</v>
      </c>
      <c r="H74" s="139">
        <f>SUM(H75:H77)</f>
        <v>84</v>
      </c>
      <c r="I74" s="105">
        <f>SUM(I75:I77)</f>
        <v>19</v>
      </c>
      <c r="J74" s="108">
        <f>SUM(J75:J77)</f>
        <v>65</v>
      </c>
      <c r="K74" s="139">
        <f>SUM(K75:K77)</f>
        <v>42</v>
      </c>
      <c r="L74" s="80"/>
    </row>
    <row r="75" spans="1:12" ht="19.5" customHeight="1">
      <c r="A75" s="81"/>
      <c r="B75" s="142" t="s">
        <v>137</v>
      </c>
      <c r="C75" s="143">
        <f t="shared" si="12"/>
        <v>4</v>
      </c>
      <c r="D75" s="107">
        <v>0</v>
      </c>
      <c r="E75" s="107">
        <v>0</v>
      </c>
      <c r="F75" s="109">
        <v>4</v>
      </c>
      <c r="G75" s="109">
        <v>2</v>
      </c>
      <c r="H75" s="110">
        <f>+SUM(I75:J75)</f>
        <v>23</v>
      </c>
      <c r="I75" s="111">
        <v>5</v>
      </c>
      <c r="J75" s="108">
        <v>18</v>
      </c>
      <c r="K75" s="110">
        <v>16</v>
      </c>
      <c r="L75" s="80"/>
    </row>
    <row r="76" spans="1:12" ht="19.5" customHeight="1">
      <c r="A76" s="81"/>
      <c r="B76" s="142" t="s">
        <v>138</v>
      </c>
      <c r="C76" s="143">
        <f t="shared" si="12"/>
        <v>4</v>
      </c>
      <c r="D76" s="108">
        <v>1</v>
      </c>
      <c r="E76" s="107">
        <v>0</v>
      </c>
      <c r="F76" s="109">
        <v>3</v>
      </c>
      <c r="G76" s="109">
        <v>2</v>
      </c>
      <c r="H76" s="110">
        <f>+SUM(I76:J76)</f>
        <v>45</v>
      </c>
      <c r="I76" s="111">
        <v>9</v>
      </c>
      <c r="J76" s="108">
        <v>36</v>
      </c>
      <c r="K76" s="110">
        <v>19</v>
      </c>
      <c r="L76" s="80"/>
    </row>
    <row r="77" spans="1:12" ht="19.5" customHeight="1">
      <c r="A77" s="81"/>
      <c r="B77" s="82" t="s">
        <v>139</v>
      </c>
      <c r="C77" s="152">
        <f t="shared" si="12"/>
        <v>0</v>
      </c>
      <c r="D77" s="153">
        <v>0</v>
      </c>
      <c r="E77" s="195">
        <v>0</v>
      </c>
      <c r="F77" s="107">
        <v>0</v>
      </c>
      <c r="G77" s="107">
        <v>0</v>
      </c>
      <c r="H77" s="110">
        <f>+SUM(I77:J77)</f>
        <v>16</v>
      </c>
      <c r="I77" s="111">
        <v>5</v>
      </c>
      <c r="J77" s="108">
        <v>11</v>
      </c>
      <c r="K77" s="110">
        <v>7</v>
      </c>
      <c r="L77" s="80"/>
    </row>
    <row r="78" spans="1:12" ht="19.5" customHeight="1">
      <c r="A78" s="97" t="s">
        <v>225</v>
      </c>
      <c r="B78" s="98"/>
      <c r="C78" s="137">
        <f t="shared" si="12"/>
        <v>3</v>
      </c>
      <c r="D78" s="107">
        <v>0</v>
      </c>
      <c r="E78" s="107">
        <v>0</v>
      </c>
      <c r="F78" s="103">
        <f>SUM(F79:F82)</f>
        <v>3</v>
      </c>
      <c r="G78" s="103">
        <f>+SUM(G79:G82)</f>
        <v>2</v>
      </c>
      <c r="H78" s="104">
        <f>SUM(H79:H82)</f>
        <v>14</v>
      </c>
      <c r="I78" s="105">
        <f>SUM(I79:I82)</f>
        <v>2</v>
      </c>
      <c r="J78" s="99">
        <f>SUM(J79:J82)</f>
        <v>12</v>
      </c>
      <c r="K78" s="104">
        <f>SUM(K79:K82)</f>
        <v>6</v>
      </c>
      <c r="L78" s="80"/>
    </row>
    <row r="79" spans="1:12" ht="19.5" customHeight="1">
      <c r="A79" s="81"/>
      <c r="B79" s="142" t="s">
        <v>140</v>
      </c>
      <c r="C79" s="143">
        <f t="shared" si="12"/>
        <v>2</v>
      </c>
      <c r="D79" s="107">
        <v>0</v>
      </c>
      <c r="E79" s="107">
        <v>0</v>
      </c>
      <c r="F79" s="109">
        <v>2</v>
      </c>
      <c r="G79" s="109">
        <v>1</v>
      </c>
      <c r="H79" s="110">
        <f>+SUM(I79:J79)</f>
        <v>4</v>
      </c>
      <c r="I79" s="111">
        <v>1</v>
      </c>
      <c r="J79" s="108">
        <v>3</v>
      </c>
      <c r="K79" s="110">
        <v>3</v>
      </c>
      <c r="L79" s="80"/>
    </row>
    <row r="80" spans="1:12" ht="19.5" customHeight="1">
      <c r="A80" s="81"/>
      <c r="B80" s="142" t="s">
        <v>141</v>
      </c>
      <c r="C80" s="143">
        <f t="shared" si="12"/>
        <v>0</v>
      </c>
      <c r="D80" s="107">
        <v>0</v>
      </c>
      <c r="E80" s="107">
        <v>0</v>
      </c>
      <c r="F80" s="107">
        <v>0</v>
      </c>
      <c r="G80" s="107">
        <v>0</v>
      </c>
      <c r="H80" s="110">
        <f>+SUM(I80:J80)</f>
        <v>4</v>
      </c>
      <c r="I80" s="111">
        <v>1</v>
      </c>
      <c r="J80" s="108">
        <v>3</v>
      </c>
      <c r="K80" s="110">
        <v>1</v>
      </c>
      <c r="L80" s="80"/>
    </row>
    <row r="81" spans="1:12" ht="19.5" customHeight="1">
      <c r="A81" s="81"/>
      <c r="B81" s="142" t="s">
        <v>142</v>
      </c>
      <c r="C81" s="143">
        <f t="shared" si="12"/>
        <v>1</v>
      </c>
      <c r="D81" s="107">
        <v>0</v>
      </c>
      <c r="E81" s="107">
        <v>0</v>
      </c>
      <c r="F81" s="109">
        <v>1</v>
      </c>
      <c r="G81" s="109">
        <v>1</v>
      </c>
      <c r="H81" s="110">
        <f>+SUM(I81:J81)</f>
        <v>3</v>
      </c>
      <c r="I81" s="107">
        <v>0</v>
      </c>
      <c r="J81" s="108">
        <v>3</v>
      </c>
      <c r="K81" s="110">
        <v>1</v>
      </c>
      <c r="L81" s="80"/>
    </row>
    <row r="82" spans="1:12" ht="19.5" customHeight="1">
      <c r="A82" s="196"/>
      <c r="B82" s="197" t="s">
        <v>143</v>
      </c>
      <c r="C82" s="152">
        <f t="shared" si="12"/>
        <v>0</v>
      </c>
      <c r="D82" s="153">
        <v>0</v>
      </c>
      <c r="E82" s="195">
        <v>0</v>
      </c>
      <c r="F82" s="107">
        <v>0</v>
      </c>
      <c r="G82" s="107">
        <v>0</v>
      </c>
      <c r="H82" s="198">
        <f>+SUM(I82:J82)</f>
        <v>3</v>
      </c>
      <c r="I82" s="199">
        <v>0</v>
      </c>
      <c r="J82" s="200">
        <v>3</v>
      </c>
      <c r="K82" s="201">
        <v>1</v>
      </c>
      <c r="L82" s="80"/>
    </row>
    <row r="83" spans="1:12" ht="19.5" customHeight="1">
      <c r="A83" s="149" t="s">
        <v>226</v>
      </c>
      <c r="B83" s="82"/>
      <c r="C83" s="137">
        <f t="shared" si="12"/>
        <v>1</v>
      </c>
      <c r="D83" s="107">
        <v>0</v>
      </c>
      <c r="E83" s="107">
        <v>0</v>
      </c>
      <c r="F83" s="202">
        <f>SUM(F84:F88)</f>
        <v>1</v>
      </c>
      <c r="G83" s="203">
        <v>0</v>
      </c>
      <c r="H83" s="139">
        <f>SUM(H84:H88)</f>
        <v>32</v>
      </c>
      <c r="I83" s="165">
        <f>SUM(I84:I88)</f>
        <v>8</v>
      </c>
      <c r="J83" s="108">
        <f>SUM(J84:J88)</f>
        <v>24</v>
      </c>
      <c r="K83" s="139">
        <f>SUM(K84:K88)</f>
        <v>18</v>
      </c>
      <c r="L83" s="80"/>
    </row>
    <row r="84" spans="1:12" ht="19.5" customHeight="1">
      <c r="A84" s="81"/>
      <c r="B84" s="142" t="s">
        <v>144</v>
      </c>
      <c r="C84" s="143">
        <f t="shared" si="12"/>
        <v>1</v>
      </c>
      <c r="D84" s="107">
        <v>0</v>
      </c>
      <c r="E84" s="107">
        <v>0</v>
      </c>
      <c r="F84" s="109">
        <v>1</v>
      </c>
      <c r="G84" s="107">
        <v>0</v>
      </c>
      <c r="H84" s="110">
        <f>+SUM(I84:J84)</f>
        <v>16</v>
      </c>
      <c r="I84" s="165">
        <v>4</v>
      </c>
      <c r="J84" s="108">
        <v>12</v>
      </c>
      <c r="K84" s="110">
        <v>10</v>
      </c>
      <c r="L84" s="80"/>
    </row>
    <row r="85" spans="1:12" ht="19.5" customHeight="1">
      <c r="A85" s="81"/>
      <c r="B85" s="142" t="s">
        <v>145</v>
      </c>
      <c r="C85" s="143">
        <f t="shared" si="12"/>
        <v>0</v>
      </c>
      <c r="D85" s="107">
        <v>0</v>
      </c>
      <c r="E85" s="107">
        <v>0</v>
      </c>
      <c r="F85" s="107">
        <v>0</v>
      </c>
      <c r="G85" s="107">
        <v>0</v>
      </c>
      <c r="H85" s="110">
        <f>+SUM(I85:J85)</f>
        <v>2</v>
      </c>
      <c r="I85" s="107">
        <v>0</v>
      </c>
      <c r="J85" s="108">
        <v>2</v>
      </c>
      <c r="K85" s="110">
        <v>2</v>
      </c>
      <c r="L85" s="80"/>
    </row>
    <row r="86" spans="1:12" ht="19.5" customHeight="1">
      <c r="A86" s="81"/>
      <c r="B86" s="142" t="s">
        <v>146</v>
      </c>
      <c r="C86" s="143">
        <f t="shared" si="12"/>
        <v>0</v>
      </c>
      <c r="D86" s="107">
        <v>0</v>
      </c>
      <c r="E86" s="107">
        <v>0</v>
      </c>
      <c r="F86" s="107">
        <v>0</v>
      </c>
      <c r="G86" s="107">
        <v>0</v>
      </c>
      <c r="H86" s="110">
        <f>+SUM(I86:J86)</f>
        <v>8</v>
      </c>
      <c r="I86" s="165">
        <v>2</v>
      </c>
      <c r="J86" s="108">
        <v>6</v>
      </c>
      <c r="K86" s="110">
        <v>3</v>
      </c>
      <c r="L86" s="80"/>
    </row>
    <row r="87" spans="1:12" ht="19.5" customHeight="1">
      <c r="A87" s="81"/>
      <c r="B87" s="142" t="s">
        <v>147</v>
      </c>
      <c r="C87" s="143">
        <f t="shared" si="12"/>
        <v>0</v>
      </c>
      <c r="D87" s="107">
        <v>0</v>
      </c>
      <c r="E87" s="107">
        <v>0</v>
      </c>
      <c r="F87" s="107">
        <v>0</v>
      </c>
      <c r="G87" s="107">
        <v>0</v>
      </c>
      <c r="H87" s="110">
        <f>+SUM(I87:J87)</f>
        <v>3</v>
      </c>
      <c r="I87" s="165">
        <v>2</v>
      </c>
      <c r="J87" s="108">
        <v>1</v>
      </c>
      <c r="K87" s="110">
        <v>1</v>
      </c>
      <c r="L87" s="80"/>
    </row>
    <row r="88" spans="1:12" ht="19.5" customHeight="1">
      <c r="A88" s="81"/>
      <c r="B88" s="82" t="s">
        <v>148</v>
      </c>
      <c r="C88" s="152">
        <f t="shared" si="12"/>
        <v>0</v>
      </c>
      <c r="D88" s="107">
        <v>0</v>
      </c>
      <c r="E88" s="157">
        <v>0</v>
      </c>
      <c r="F88" s="107">
        <v>0</v>
      </c>
      <c r="G88" s="107">
        <v>0</v>
      </c>
      <c r="H88" s="110">
        <f>+SUM(I88:J88)</f>
        <v>3</v>
      </c>
      <c r="I88" s="107">
        <v>0</v>
      </c>
      <c r="J88" s="108">
        <v>3</v>
      </c>
      <c r="K88" s="110">
        <v>2</v>
      </c>
      <c r="L88" s="80"/>
    </row>
    <row r="89" spans="1:12" ht="19.5" customHeight="1">
      <c r="A89" s="113" t="s">
        <v>227</v>
      </c>
      <c r="B89" s="90"/>
      <c r="C89" s="158">
        <f>+C90+C98+C103</f>
        <v>14</v>
      </c>
      <c r="D89" s="160">
        <f aca="true" t="shared" si="13" ref="D89:K89">+D90+D98+D103</f>
        <v>2</v>
      </c>
      <c r="E89" s="204">
        <f t="shared" si="13"/>
        <v>0</v>
      </c>
      <c r="F89" s="159">
        <f t="shared" si="13"/>
        <v>12</v>
      </c>
      <c r="G89" s="205">
        <f t="shared" si="13"/>
        <v>2</v>
      </c>
      <c r="H89" s="158">
        <f t="shared" si="13"/>
        <v>133</v>
      </c>
      <c r="I89" s="159">
        <f t="shared" si="13"/>
        <v>12</v>
      </c>
      <c r="J89" s="205">
        <f t="shared" si="13"/>
        <v>121</v>
      </c>
      <c r="K89" s="206">
        <f t="shared" si="13"/>
        <v>77</v>
      </c>
      <c r="L89" s="80"/>
    </row>
    <row r="90" spans="1:12" ht="19.5" customHeight="1">
      <c r="A90" s="146" t="s">
        <v>228</v>
      </c>
      <c r="B90" s="98"/>
      <c r="C90" s="137">
        <f aca="true" t="shared" si="14" ref="C90:C111">D90+F90</f>
        <v>5</v>
      </c>
      <c r="D90" s="107">
        <v>0</v>
      </c>
      <c r="E90" s="107">
        <v>0</v>
      </c>
      <c r="F90" s="147">
        <f>SUM(F91:F97)</f>
        <v>5</v>
      </c>
      <c r="G90" s="203">
        <v>0</v>
      </c>
      <c r="H90" s="121">
        <f>SUM(H91:H97)</f>
        <v>65</v>
      </c>
      <c r="I90" s="105">
        <f>SUM(I91:I97)</f>
        <v>6</v>
      </c>
      <c r="J90" s="99">
        <f>SUM(J91:J97)</f>
        <v>59</v>
      </c>
      <c r="K90" s="148">
        <f>SUM(K91:K97)</f>
        <v>41</v>
      </c>
      <c r="L90" s="80"/>
    </row>
    <row r="91" spans="1:12" ht="19.5" customHeight="1">
      <c r="A91" s="149"/>
      <c r="B91" s="142" t="s">
        <v>149</v>
      </c>
      <c r="C91" s="143">
        <f t="shared" si="14"/>
        <v>2</v>
      </c>
      <c r="D91" s="107">
        <v>0</v>
      </c>
      <c r="E91" s="107">
        <v>0</v>
      </c>
      <c r="F91" s="150">
        <v>2</v>
      </c>
      <c r="G91" s="107">
        <v>0</v>
      </c>
      <c r="H91" s="110">
        <f aca="true" t="shared" si="15" ref="H91:H97">+SUM(I91:J91)</f>
        <v>30</v>
      </c>
      <c r="I91" s="165">
        <v>5</v>
      </c>
      <c r="J91" s="108">
        <v>25</v>
      </c>
      <c r="K91" s="151">
        <v>17</v>
      </c>
      <c r="L91" s="80"/>
    </row>
    <row r="92" spans="1:12" ht="19.5" customHeight="1">
      <c r="A92" s="149"/>
      <c r="B92" s="142" t="s">
        <v>150</v>
      </c>
      <c r="C92" s="143">
        <f t="shared" si="14"/>
        <v>0</v>
      </c>
      <c r="D92" s="107">
        <v>0</v>
      </c>
      <c r="E92" s="107">
        <v>0</v>
      </c>
      <c r="F92" s="107">
        <v>0</v>
      </c>
      <c r="G92" s="107">
        <v>0</v>
      </c>
      <c r="H92" s="110">
        <f t="shared" si="15"/>
        <v>2</v>
      </c>
      <c r="I92" s="107">
        <v>0</v>
      </c>
      <c r="J92" s="108">
        <v>2</v>
      </c>
      <c r="K92" s="151">
        <v>1</v>
      </c>
      <c r="L92" s="80"/>
    </row>
    <row r="93" spans="1:12" ht="19.5" customHeight="1">
      <c r="A93" s="149"/>
      <c r="B93" s="142" t="s">
        <v>151</v>
      </c>
      <c r="C93" s="143">
        <f t="shared" si="14"/>
        <v>0</v>
      </c>
      <c r="D93" s="107">
        <v>0</v>
      </c>
      <c r="E93" s="107">
        <v>0</v>
      </c>
      <c r="F93" s="107">
        <v>0</v>
      </c>
      <c r="G93" s="107">
        <v>0</v>
      </c>
      <c r="H93" s="110">
        <f t="shared" si="15"/>
        <v>4</v>
      </c>
      <c r="I93" s="107">
        <v>0</v>
      </c>
      <c r="J93" s="108">
        <v>4</v>
      </c>
      <c r="K93" s="151">
        <v>2</v>
      </c>
      <c r="L93" s="80"/>
    </row>
    <row r="94" spans="1:12" ht="19.5" customHeight="1">
      <c r="A94" s="149"/>
      <c r="B94" s="142" t="s">
        <v>152</v>
      </c>
      <c r="C94" s="143">
        <f t="shared" si="14"/>
        <v>1</v>
      </c>
      <c r="D94" s="107">
        <v>0</v>
      </c>
      <c r="E94" s="107">
        <v>0</v>
      </c>
      <c r="F94" s="150">
        <v>1</v>
      </c>
      <c r="G94" s="107">
        <v>0</v>
      </c>
      <c r="H94" s="110">
        <f t="shared" si="15"/>
        <v>7</v>
      </c>
      <c r="I94" s="107">
        <v>0</v>
      </c>
      <c r="J94" s="108">
        <v>7</v>
      </c>
      <c r="K94" s="151">
        <v>7</v>
      </c>
      <c r="L94" s="80"/>
    </row>
    <row r="95" spans="1:12" ht="19.5" customHeight="1">
      <c r="A95" s="149"/>
      <c r="B95" s="142" t="s">
        <v>153</v>
      </c>
      <c r="C95" s="143">
        <f t="shared" si="14"/>
        <v>1</v>
      </c>
      <c r="D95" s="107">
        <v>0</v>
      </c>
      <c r="E95" s="107">
        <v>0</v>
      </c>
      <c r="F95" s="150">
        <v>1</v>
      </c>
      <c r="G95" s="107">
        <v>0</v>
      </c>
      <c r="H95" s="110">
        <f t="shared" si="15"/>
        <v>9</v>
      </c>
      <c r="I95" s="107">
        <v>0</v>
      </c>
      <c r="J95" s="108">
        <v>9</v>
      </c>
      <c r="K95" s="151">
        <v>7</v>
      </c>
      <c r="L95" s="80"/>
    </row>
    <row r="96" spans="1:12" ht="19.5" customHeight="1">
      <c r="A96" s="149"/>
      <c r="B96" s="142" t="s">
        <v>154</v>
      </c>
      <c r="C96" s="143">
        <f t="shared" si="14"/>
        <v>1</v>
      </c>
      <c r="D96" s="107">
        <v>0</v>
      </c>
      <c r="E96" s="107">
        <v>0</v>
      </c>
      <c r="F96" s="150">
        <v>1</v>
      </c>
      <c r="G96" s="107">
        <v>0</v>
      </c>
      <c r="H96" s="110">
        <f t="shared" si="15"/>
        <v>9</v>
      </c>
      <c r="I96" s="107">
        <v>0</v>
      </c>
      <c r="J96" s="108">
        <v>9</v>
      </c>
      <c r="K96" s="151">
        <v>5</v>
      </c>
      <c r="L96" s="80"/>
    </row>
    <row r="97" spans="1:12" ht="19.5" customHeight="1">
      <c r="A97" s="149"/>
      <c r="B97" s="82" t="s">
        <v>155</v>
      </c>
      <c r="C97" s="152">
        <f t="shared" si="14"/>
        <v>0</v>
      </c>
      <c r="D97" s="153">
        <v>0</v>
      </c>
      <c r="E97" s="195">
        <v>0</v>
      </c>
      <c r="F97" s="107">
        <v>0</v>
      </c>
      <c r="G97" s="107">
        <v>0</v>
      </c>
      <c r="H97" s="110">
        <f t="shared" si="15"/>
        <v>4</v>
      </c>
      <c r="I97" s="165">
        <v>1</v>
      </c>
      <c r="J97" s="108">
        <v>3</v>
      </c>
      <c r="K97" s="151">
        <v>2</v>
      </c>
      <c r="L97" s="80"/>
    </row>
    <row r="98" spans="1:12" ht="19.5" customHeight="1">
      <c r="A98" s="146" t="s">
        <v>229</v>
      </c>
      <c r="B98" s="98"/>
      <c r="C98" s="137">
        <f t="shared" si="14"/>
        <v>4</v>
      </c>
      <c r="D98" s="107">
        <v>0</v>
      </c>
      <c r="E98" s="107">
        <v>0</v>
      </c>
      <c r="F98" s="147">
        <f>SUM(F99:F102)</f>
        <v>4</v>
      </c>
      <c r="G98" s="147">
        <f>+SUM(G99:G102)</f>
        <v>2</v>
      </c>
      <c r="H98" s="121">
        <f>SUM(H99:H102)</f>
        <v>19</v>
      </c>
      <c r="I98" s="105">
        <f>SUM(I99:I102)</f>
        <v>2</v>
      </c>
      <c r="J98" s="99">
        <f>SUM(J99:J102)</f>
        <v>17</v>
      </c>
      <c r="K98" s="148">
        <f>SUM(K99:K102)</f>
        <v>7</v>
      </c>
      <c r="L98" s="80"/>
    </row>
    <row r="99" spans="1:12" ht="19.5" customHeight="1">
      <c r="A99" s="149"/>
      <c r="B99" s="142" t="s">
        <v>156</v>
      </c>
      <c r="C99" s="143">
        <f t="shared" si="14"/>
        <v>1</v>
      </c>
      <c r="D99" s="107">
        <v>0</v>
      </c>
      <c r="E99" s="107">
        <v>0</v>
      </c>
      <c r="F99" s="150">
        <v>1</v>
      </c>
      <c r="G99" s="107">
        <v>0</v>
      </c>
      <c r="H99" s="110">
        <f>+SUM(I99:J99)</f>
        <v>6</v>
      </c>
      <c r="I99" s="165">
        <v>1</v>
      </c>
      <c r="J99" s="108">
        <v>5</v>
      </c>
      <c r="K99" s="151">
        <v>2</v>
      </c>
      <c r="L99" s="80"/>
    </row>
    <row r="100" spans="1:12" ht="19.5" customHeight="1">
      <c r="A100" s="149"/>
      <c r="B100" s="142" t="s">
        <v>157</v>
      </c>
      <c r="C100" s="143">
        <f t="shared" si="14"/>
        <v>2</v>
      </c>
      <c r="D100" s="107">
        <v>0</v>
      </c>
      <c r="E100" s="107">
        <v>0</v>
      </c>
      <c r="F100" s="150">
        <v>2</v>
      </c>
      <c r="G100" s="150">
        <v>1</v>
      </c>
      <c r="H100" s="110">
        <f>+SUM(I100:J100)</f>
        <v>5</v>
      </c>
      <c r="I100" s="107">
        <v>0</v>
      </c>
      <c r="J100" s="108">
        <v>5</v>
      </c>
      <c r="K100" s="151">
        <v>3</v>
      </c>
      <c r="L100" s="80"/>
    </row>
    <row r="101" spans="1:12" ht="19.5" customHeight="1">
      <c r="A101" s="149"/>
      <c r="B101" s="142" t="s">
        <v>158</v>
      </c>
      <c r="C101" s="143">
        <f t="shared" si="14"/>
        <v>0</v>
      </c>
      <c r="D101" s="107">
        <v>0</v>
      </c>
      <c r="E101" s="107">
        <v>0</v>
      </c>
      <c r="F101" s="107">
        <v>0</v>
      </c>
      <c r="G101" s="107">
        <v>0</v>
      </c>
      <c r="H101" s="110">
        <f>+SUM(I101:J101)</f>
        <v>2</v>
      </c>
      <c r="I101" s="165">
        <v>1</v>
      </c>
      <c r="J101" s="108">
        <v>1</v>
      </c>
      <c r="K101" s="107">
        <v>0</v>
      </c>
      <c r="L101" s="80"/>
    </row>
    <row r="102" spans="1:12" ht="19.5" customHeight="1">
      <c r="A102" s="149"/>
      <c r="B102" s="82" t="s">
        <v>159</v>
      </c>
      <c r="C102" s="152">
        <f t="shared" si="14"/>
        <v>1</v>
      </c>
      <c r="D102" s="107">
        <v>0</v>
      </c>
      <c r="E102" s="195">
        <v>0</v>
      </c>
      <c r="F102" s="150">
        <v>1</v>
      </c>
      <c r="G102" s="150">
        <v>1</v>
      </c>
      <c r="H102" s="110">
        <f>+SUM(I102:J102)</f>
        <v>6</v>
      </c>
      <c r="I102" s="107">
        <v>0</v>
      </c>
      <c r="J102" s="108">
        <v>6</v>
      </c>
      <c r="K102" s="151">
        <v>2</v>
      </c>
      <c r="L102" s="80"/>
    </row>
    <row r="103" spans="1:12" ht="19.5" customHeight="1">
      <c r="A103" s="146" t="s">
        <v>230</v>
      </c>
      <c r="B103" s="98"/>
      <c r="C103" s="137">
        <f t="shared" si="14"/>
        <v>5</v>
      </c>
      <c r="D103" s="147">
        <f>SUM(D104:D111)</f>
        <v>2</v>
      </c>
      <c r="E103" s="107">
        <v>0</v>
      </c>
      <c r="F103" s="147">
        <f>SUM(F104:F111)</f>
        <v>3</v>
      </c>
      <c r="G103" s="203">
        <v>0</v>
      </c>
      <c r="H103" s="121">
        <f>SUM(H104:H111)</f>
        <v>49</v>
      </c>
      <c r="I103" s="105">
        <f>SUM(I104:I111)</f>
        <v>4</v>
      </c>
      <c r="J103" s="99">
        <f>SUM(J104:J111)</f>
        <v>45</v>
      </c>
      <c r="K103" s="148">
        <f>SUM(K104:K111)</f>
        <v>29</v>
      </c>
      <c r="L103" s="80"/>
    </row>
    <row r="104" spans="1:12" ht="19.5" customHeight="1">
      <c r="A104" s="149"/>
      <c r="B104" s="142" t="s">
        <v>160</v>
      </c>
      <c r="C104" s="143">
        <f t="shared" si="14"/>
        <v>2</v>
      </c>
      <c r="D104" s="108">
        <v>1</v>
      </c>
      <c r="E104" s="107">
        <v>0</v>
      </c>
      <c r="F104" s="150">
        <v>1</v>
      </c>
      <c r="G104" s="107">
        <v>0</v>
      </c>
      <c r="H104" s="110">
        <f aca="true" t="shared" si="16" ref="H104:H111">+SUM(I104:J104)</f>
        <v>7</v>
      </c>
      <c r="I104" s="107">
        <v>0</v>
      </c>
      <c r="J104" s="108">
        <v>7</v>
      </c>
      <c r="K104" s="151">
        <v>5</v>
      </c>
      <c r="L104" s="80"/>
    </row>
    <row r="105" spans="1:12" ht="19.5" customHeight="1">
      <c r="A105" s="149"/>
      <c r="B105" s="142" t="s">
        <v>161</v>
      </c>
      <c r="C105" s="143">
        <f t="shared" si="14"/>
        <v>0</v>
      </c>
      <c r="D105" s="107">
        <v>0</v>
      </c>
      <c r="E105" s="107">
        <v>0</v>
      </c>
      <c r="F105" s="107">
        <v>0</v>
      </c>
      <c r="G105" s="107">
        <v>0</v>
      </c>
      <c r="H105" s="110">
        <f t="shared" si="16"/>
        <v>6</v>
      </c>
      <c r="I105" s="165">
        <v>1</v>
      </c>
      <c r="J105" s="108">
        <v>5</v>
      </c>
      <c r="K105" s="151">
        <v>2</v>
      </c>
      <c r="L105" s="80"/>
    </row>
    <row r="106" spans="1:12" ht="19.5" customHeight="1">
      <c r="A106" s="149"/>
      <c r="B106" s="142" t="s">
        <v>162</v>
      </c>
      <c r="C106" s="143">
        <f t="shared" si="14"/>
        <v>0</v>
      </c>
      <c r="D106" s="107">
        <v>0</v>
      </c>
      <c r="E106" s="107">
        <v>0</v>
      </c>
      <c r="F106" s="107">
        <v>0</v>
      </c>
      <c r="G106" s="107">
        <v>0</v>
      </c>
      <c r="H106" s="110">
        <f t="shared" si="16"/>
        <v>5</v>
      </c>
      <c r="I106" s="107">
        <v>0</v>
      </c>
      <c r="J106" s="108">
        <v>5</v>
      </c>
      <c r="K106" s="151">
        <v>2</v>
      </c>
      <c r="L106" s="80"/>
    </row>
    <row r="107" spans="1:12" ht="19.5" customHeight="1">
      <c r="A107" s="149"/>
      <c r="B107" s="142" t="s">
        <v>163</v>
      </c>
      <c r="C107" s="143">
        <f t="shared" si="14"/>
        <v>0</v>
      </c>
      <c r="D107" s="107">
        <v>0</v>
      </c>
      <c r="E107" s="107">
        <v>0</v>
      </c>
      <c r="F107" s="107">
        <v>0</v>
      </c>
      <c r="G107" s="107">
        <v>0</v>
      </c>
      <c r="H107" s="110">
        <f t="shared" si="16"/>
        <v>3</v>
      </c>
      <c r="I107" s="107">
        <v>0</v>
      </c>
      <c r="J107" s="108">
        <v>3</v>
      </c>
      <c r="K107" s="151">
        <v>1</v>
      </c>
      <c r="L107" s="80"/>
    </row>
    <row r="108" spans="1:12" ht="19.5" customHeight="1">
      <c r="A108" s="149"/>
      <c r="B108" s="142" t="s">
        <v>164</v>
      </c>
      <c r="C108" s="143">
        <f t="shared" si="14"/>
        <v>0</v>
      </c>
      <c r="D108" s="107">
        <v>0</v>
      </c>
      <c r="E108" s="107">
        <v>0</v>
      </c>
      <c r="F108" s="107">
        <v>0</v>
      </c>
      <c r="G108" s="107">
        <v>0</v>
      </c>
      <c r="H108" s="110">
        <f t="shared" si="16"/>
        <v>5</v>
      </c>
      <c r="I108" s="107">
        <v>0</v>
      </c>
      <c r="J108" s="108">
        <v>5</v>
      </c>
      <c r="K108" s="151">
        <v>2</v>
      </c>
      <c r="L108" s="80"/>
    </row>
    <row r="109" spans="1:12" ht="19.5" customHeight="1">
      <c r="A109" s="149"/>
      <c r="B109" s="142" t="s">
        <v>165</v>
      </c>
      <c r="C109" s="143">
        <f t="shared" si="14"/>
        <v>1</v>
      </c>
      <c r="D109" s="107">
        <v>0</v>
      </c>
      <c r="E109" s="107">
        <v>0</v>
      </c>
      <c r="F109" s="150">
        <v>1</v>
      </c>
      <c r="G109" s="107">
        <v>0</v>
      </c>
      <c r="H109" s="110">
        <f t="shared" si="16"/>
        <v>15</v>
      </c>
      <c r="I109" s="165">
        <v>1</v>
      </c>
      <c r="J109" s="108">
        <v>14</v>
      </c>
      <c r="K109" s="151">
        <v>11</v>
      </c>
      <c r="L109" s="80"/>
    </row>
    <row r="110" spans="1:12" ht="19.5" customHeight="1">
      <c r="A110" s="149"/>
      <c r="B110" s="142" t="s">
        <v>166</v>
      </c>
      <c r="C110" s="143">
        <f t="shared" si="14"/>
        <v>1</v>
      </c>
      <c r="D110" s="107">
        <v>0</v>
      </c>
      <c r="E110" s="107">
        <v>0</v>
      </c>
      <c r="F110" s="150">
        <v>1</v>
      </c>
      <c r="G110" s="107">
        <v>0</v>
      </c>
      <c r="H110" s="110">
        <f t="shared" si="16"/>
        <v>4</v>
      </c>
      <c r="I110" s="165">
        <v>1</v>
      </c>
      <c r="J110" s="108">
        <v>3</v>
      </c>
      <c r="K110" s="151">
        <v>3</v>
      </c>
      <c r="L110" s="80"/>
    </row>
    <row r="111" spans="1:12" ht="19.5" customHeight="1">
      <c r="A111" s="207"/>
      <c r="B111" s="208" t="s">
        <v>167</v>
      </c>
      <c r="C111" s="168">
        <f t="shared" si="14"/>
        <v>1</v>
      </c>
      <c r="D111" s="209">
        <v>1</v>
      </c>
      <c r="E111" s="157">
        <v>0</v>
      </c>
      <c r="F111" s="107">
        <v>0</v>
      </c>
      <c r="G111" s="210">
        <v>0</v>
      </c>
      <c r="H111" s="110">
        <f t="shared" si="16"/>
        <v>4</v>
      </c>
      <c r="I111" s="211">
        <v>1</v>
      </c>
      <c r="J111" s="212">
        <v>3</v>
      </c>
      <c r="K111" s="213">
        <v>3</v>
      </c>
      <c r="L111" s="80"/>
    </row>
    <row r="112" spans="1:12" ht="19.5" customHeight="1">
      <c r="A112" s="214" t="s">
        <v>231</v>
      </c>
      <c r="B112" s="132"/>
      <c r="C112" s="215">
        <f>+C113+C120</f>
        <v>7</v>
      </c>
      <c r="D112" s="160">
        <f aca="true" t="shared" si="17" ref="D112:K112">+D113+D120</f>
        <v>1</v>
      </c>
      <c r="E112" s="107">
        <f t="shared" si="17"/>
        <v>0</v>
      </c>
      <c r="F112" s="159">
        <f t="shared" si="17"/>
        <v>6</v>
      </c>
      <c r="G112" s="216">
        <f t="shared" si="17"/>
        <v>4</v>
      </c>
      <c r="H112" s="177">
        <f t="shared" si="17"/>
        <v>80</v>
      </c>
      <c r="I112" s="159">
        <f t="shared" si="17"/>
        <v>13</v>
      </c>
      <c r="J112" s="216">
        <f t="shared" si="17"/>
        <v>67</v>
      </c>
      <c r="K112" s="217">
        <f t="shared" si="17"/>
        <v>46</v>
      </c>
      <c r="L112" s="80"/>
    </row>
    <row r="113" spans="1:12" ht="19.5" customHeight="1">
      <c r="A113" s="97" t="s">
        <v>232</v>
      </c>
      <c r="B113" s="98"/>
      <c r="C113" s="137">
        <f aca="true" t="shared" si="18" ref="C113:C120">D113+F113</f>
        <v>4</v>
      </c>
      <c r="D113" s="103">
        <f>SUM(D114:D119)</f>
        <v>1</v>
      </c>
      <c r="E113" s="118">
        <v>0</v>
      </c>
      <c r="F113" s="103">
        <f aca="true" t="shared" si="19" ref="F113:K113">SUM(F114:F119)</f>
        <v>3</v>
      </c>
      <c r="G113" s="103">
        <f t="shared" si="19"/>
        <v>1</v>
      </c>
      <c r="H113" s="121">
        <f t="shared" si="19"/>
        <v>50</v>
      </c>
      <c r="I113" s="105">
        <f t="shared" si="19"/>
        <v>8</v>
      </c>
      <c r="J113" s="99">
        <f t="shared" si="19"/>
        <v>42</v>
      </c>
      <c r="K113" s="104">
        <f t="shared" si="19"/>
        <v>31</v>
      </c>
      <c r="L113" s="80"/>
    </row>
    <row r="114" spans="1:12" ht="19.5" customHeight="1">
      <c r="A114" s="81"/>
      <c r="B114" s="142" t="s">
        <v>168</v>
      </c>
      <c r="C114" s="143">
        <f t="shared" si="18"/>
        <v>2</v>
      </c>
      <c r="D114" s="107">
        <v>0</v>
      </c>
      <c r="E114" s="107">
        <v>0</v>
      </c>
      <c r="F114" s="109">
        <v>2</v>
      </c>
      <c r="G114" s="107">
        <v>0</v>
      </c>
      <c r="H114" s="139">
        <f aca="true" t="shared" si="20" ref="H114:H120">+SUM(I114:J114)</f>
        <v>14</v>
      </c>
      <c r="I114" s="165">
        <v>4</v>
      </c>
      <c r="J114" s="108">
        <v>10</v>
      </c>
      <c r="K114" s="110">
        <v>5</v>
      </c>
      <c r="L114" s="80"/>
    </row>
    <row r="115" spans="1:12" ht="19.5" customHeight="1">
      <c r="A115" s="81"/>
      <c r="B115" s="142" t="s">
        <v>169</v>
      </c>
      <c r="C115" s="143">
        <f t="shared" si="18"/>
        <v>2</v>
      </c>
      <c r="D115" s="108">
        <v>1</v>
      </c>
      <c r="E115" s="107">
        <v>0</v>
      </c>
      <c r="F115" s="109">
        <v>1</v>
      </c>
      <c r="G115" s="109">
        <v>1</v>
      </c>
      <c r="H115" s="139">
        <f t="shared" si="20"/>
        <v>12</v>
      </c>
      <c r="I115" s="165">
        <v>2</v>
      </c>
      <c r="J115" s="108">
        <v>10</v>
      </c>
      <c r="K115" s="110">
        <v>10</v>
      </c>
      <c r="L115" s="80"/>
    </row>
    <row r="116" spans="1:12" ht="19.5" customHeight="1">
      <c r="A116" s="81"/>
      <c r="B116" s="142" t="s">
        <v>170</v>
      </c>
      <c r="C116" s="143">
        <f t="shared" si="18"/>
        <v>0</v>
      </c>
      <c r="D116" s="107">
        <v>0</v>
      </c>
      <c r="E116" s="107">
        <v>0</v>
      </c>
      <c r="F116" s="107">
        <v>0</v>
      </c>
      <c r="G116" s="107">
        <v>0</v>
      </c>
      <c r="H116" s="139">
        <f t="shared" si="20"/>
        <v>4</v>
      </c>
      <c r="I116" s="165">
        <v>1</v>
      </c>
      <c r="J116" s="108">
        <v>3</v>
      </c>
      <c r="K116" s="110">
        <v>4</v>
      </c>
      <c r="L116" s="80"/>
    </row>
    <row r="117" spans="1:12" ht="19.5" customHeight="1">
      <c r="A117" s="81"/>
      <c r="B117" s="142" t="s">
        <v>171</v>
      </c>
      <c r="C117" s="143">
        <f t="shared" si="18"/>
        <v>0</v>
      </c>
      <c r="D117" s="107">
        <v>0</v>
      </c>
      <c r="E117" s="107">
        <v>0</v>
      </c>
      <c r="F117" s="107">
        <v>0</v>
      </c>
      <c r="G117" s="107">
        <v>0</v>
      </c>
      <c r="H117" s="139">
        <f t="shared" si="20"/>
        <v>7</v>
      </c>
      <c r="I117" s="165">
        <v>1</v>
      </c>
      <c r="J117" s="108">
        <v>6</v>
      </c>
      <c r="K117" s="110">
        <v>3</v>
      </c>
      <c r="L117" s="80"/>
    </row>
    <row r="118" spans="1:12" ht="19.5" customHeight="1">
      <c r="A118" s="81"/>
      <c r="B118" s="142" t="s">
        <v>172</v>
      </c>
      <c r="C118" s="143">
        <f t="shared" si="18"/>
        <v>0</v>
      </c>
      <c r="D118" s="107">
        <v>0</v>
      </c>
      <c r="E118" s="107">
        <v>0</v>
      </c>
      <c r="F118" s="107">
        <v>0</v>
      </c>
      <c r="G118" s="107">
        <v>0</v>
      </c>
      <c r="H118" s="139">
        <f t="shared" si="20"/>
        <v>7</v>
      </c>
      <c r="I118" s="107">
        <v>0</v>
      </c>
      <c r="J118" s="108">
        <v>7</v>
      </c>
      <c r="K118" s="110">
        <v>4</v>
      </c>
      <c r="L118" s="80"/>
    </row>
    <row r="119" spans="1:12" ht="19.5" customHeight="1">
      <c r="A119" s="196"/>
      <c r="B119" s="197" t="s">
        <v>173</v>
      </c>
      <c r="C119" s="152">
        <f t="shared" si="18"/>
        <v>0</v>
      </c>
      <c r="D119" s="153">
        <v>0</v>
      </c>
      <c r="E119" s="107">
        <v>0</v>
      </c>
      <c r="F119" s="199">
        <v>0</v>
      </c>
      <c r="G119" s="107">
        <v>0</v>
      </c>
      <c r="H119" s="218">
        <f t="shared" si="20"/>
        <v>6</v>
      </c>
      <c r="I119" s="199">
        <v>0</v>
      </c>
      <c r="J119" s="200">
        <v>6</v>
      </c>
      <c r="K119" s="201">
        <v>5</v>
      </c>
      <c r="L119" s="80"/>
    </row>
    <row r="120" spans="1:12" ht="19.5" customHeight="1">
      <c r="A120" s="149" t="s">
        <v>233</v>
      </c>
      <c r="B120" s="82" t="s">
        <v>234</v>
      </c>
      <c r="C120" s="117">
        <f t="shared" si="18"/>
        <v>3</v>
      </c>
      <c r="D120" s="107">
        <v>0</v>
      </c>
      <c r="E120" s="126">
        <v>0</v>
      </c>
      <c r="F120" s="150">
        <v>3</v>
      </c>
      <c r="G120" s="219">
        <v>3</v>
      </c>
      <c r="H120" s="110">
        <f t="shared" si="20"/>
        <v>30</v>
      </c>
      <c r="I120" s="165">
        <v>5</v>
      </c>
      <c r="J120" s="108">
        <v>25</v>
      </c>
      <c r="K120" s="151">
        <v>15</v>
      </c>
      <c r="L120" s="186"/>
    </row>
    <row r="121" spans="1:12" ht="19.5" customHeight="1">
      <c r="A121" s="113" t="s">
        <v>235</v>
      </c>
      <c r="B121" s="90"/>
      <c r="C121" s="91">
        <f>+C122+C123+C130</f>
        <v>12</v>
      </c>
      <c r="D121" s="115">
        <f aca="true" t="shared" si="21" ref="D121:K121">+D122+D123+D130</f>
        <v>1</v>
      </c>
      <c r="E121" s="107">
        <f t="shared" si="21"/>
        <v>0</v>
      </c>
      <c r="F121" s="92">
        <f t="shared" si="21"/>
        <v>11</v>
      </c>
      <c r="G121" s="91">
        <f t="shared" si="21"/>
        <v>8</v>
      </c>
      <c r="H121" s="94">
        <f t="shared" si="21"/>
        <v>130</v>
      </c>
      <c r="I121" s="92">
        <f t="shared" si="21"/>
        <v>24</v>
      </c>
      <c r="J121" s="91">
        <f t="shared" si="21"/>
        <v>106</v>
      </c>
      <c r="K121" s="220">
        <f t="shared" si="21"/>
        <v>80</v>
      </c>
      <c r="L121" s="186"/>
    </row>
    <row r="122" spans="1:12" ht="19.5" customHeight="1">
      <c r="A122" s="146" t="s">
        <v>236</v>
      </c>
      <c r="B122" s="98" t="s">
        <v>237</v>
      </c>
      <c r="C122" s="117">
        <f aca="true" t="shared" si="22" ref="C122:C134">D122+F122</f>
        <v>3</v>
      </c>
      <c r="D122" s="147">
        <v>1</v>
      </c>
      <c r="E122" s="118">
        <v>0</v>
      </c>
      <c r="F122" s="147">
        <v>2</v>
      </c>
      <c r="G122" s="147">
        <v>1</v>
      </c>
      <c r="H122" s="110">
        <f>+SUM(I122:J122)</f>
        <v>44</v>
      </c>
      <c r="I122" s="105">
        <v>11</v>
      </c>
      <c r="J122" s="99">
        <v>33</v>
      </c>
      <c r="K122" s="148">
        <v>27</v>
      </c>
      <c r="L122" s="186"/>
    </row>
    <row r="123" spans="1:12" ht="19.5" customHeight="1">
      <c r="A123" s="146" t="s">
        <v>238</v>
      </c>
      <c r="B123" s="98"/>
      <c r="C123" s="137">
        <f t="shared" si="22"/>
        <v>4</v>
      </c>
      <c r="D123" s="138">
        <v>0</v>
      </c>
      <c r="E123" s="118">
        <v>0</v>
      </c>
      <c r="F123" s="147">
        <f aca="true" t="shared" si="23" ref="F123:K123">SUM(F124:F129)</f>
        <v>4</v>
      </c>
      <c r="G123" s="147">
        <f t="shared" si="23"/>
        <v>2</v>
      </c>
      <c r="H123" s="121">
        <f t="shared" si="23"/>
        <v>51</v>
      </c>
      <c r="I123" s="105">
        <f t="shared" si="23"/>
        <v>9</v>
      </c>
      <c r="J123" s="99">
        <f t="shared" si="23"/>
        <v>42</v>
      </c>
      <c r="K123" s="148">
        <f t="shared" si="23"/>
        <v>26</v>
      </c>
      <c r="L123" s="186"/>
    </row>
    <row r="124" spans="1:12" ht="19.5" customHeight="1">
      <c r="A124" s="149"/>
      <c r="B124" s="142" t="s">
        <v>174</v>
      </c>
      <c r="C124" s="143">
        <f t="shared" si="22"/>
        <v>1</v>
      </c>
      <c r="D124" s="107">
        <v>0</v>
      </c>
      <c r="E124" s="107">
        <v>0</v>
      </c>
      <c r="F124" s="150">
        <v>1</v>
      </c>
      <c r="G124" s="150">
        <v>1</v>
      </c>
      <c r="H124" s="110">
        <f aca="true" t="shared" si="24" ref="H124:H129">+SUM(I124:J124)</f>
        <v>19</v>
      </c>
      <c r="I124" s="165">
        <v>3</v>
      </c>
      <c r="J124" s="108">
        <v>16</v>
      </c>
      <c r="K124" s="151">
        <v>9</v>
      </c>
      <c r="L124" s="186"/>
    </row>
    <row r="125" spans="1:12" ht="19.5" customHeight="1">
      <c r="A125" s="149"/>
      <c r="B125" s="142" t="s">
        <v>175</v>
      </c>
      <c r="C125" s="143">
        <f t="shared" si="22"/>
        <v>1</v>
      </c>
      <c r="D125" s="107">
        <v>0</v>
      </c>
      <c r="E125" s="107">
        <v>0</v>
      </c>
      <c r="F125" s="150">
        <v>1</v>
      </c>
      <c r="G125" s="107">
        <v>0</v>
      </c>
      <c r="H125" s="110">
        <f t="shared" si="24"/>
        <v>5</v>
      </c>
      <c r="I125" s="107">
        <v>0</v>
      </c>
      <c r="J125" s="108">
        <v>5</v>
      </c>
      <c r="K125" s="151">
        <v>3</v>
      </c>
      <c r="L125" s="186"/>
    </row>
    <row r="126" spans="1:12" ht="19.5" customHeight="1">
      <c r="A126" s="149"/>
      <c r="B126" s="142" t="s">
        <v>176</v>
      </c>
      <c r="C126" s="143">
        <f t="shared" si="22"/>
        <v>0</v>
      </c>
      <c r="D126" s="107">
        <v>0</v>
      </c>
      <c r="E126" s="107">
        <v>0</v>
      </c>
      <c r="F126" s="107">
        <v>0</v>
      </c>
      <c r="G126" s="107">
        <v>0</v>
      </c>
      <c r="H126" s="110">
        <f t="shared" si="24"/>
        <v>8</v>
      </c>
      <c r="I126" s="165">
        <v>2</v>
      </c>
      <c r="J126" s="108">
        <v>6</v>
      </c>
      <c r="K126" s="151">
        <v>5</v>
      </c>
      <c r="L126" s="186"/>
    </row>
    <row r="127" spans="1:12" ht="19.5" customHeight="1">
      <c r="A127" s="149"/>
      <c r="B127" s="142" t="s">
        <v>146</v>
      </c>
      <c r="C127" s="143">
        <f t="shared" si="22"/>
        <v>1</v>
      </c>
      <c r="D127" s="107">
        <v>0</v>
      </c>
      <c r="E127" s="107">
        <v>0</v>
      </c>
      <c r="F127" s="150">
        <v>1</v>
      </c>
      <c r="G127" s="107">
        <v>0</v>
      </c>
      <c r="H127" s="110">
        <f t="shared" si="24"/>
        <v>5</v>
      </c>
      <c r="I127" s="107">
        <v>0</v>
      </c>
      <c r="J127" s="108">
        <v>5</v>
      </c>
      <c r="K127" s="151">
        <v>2</v>
      </c>
      <c r="L127" s="186"/>
    </row>
    <row r="128" spans="1:12" ht="19.5" customHeight="1">
      <c r="A128" s="149"/>
      <c r="B128" s="142" t="s">
        <v>177</v>
      </c>
      <c r="C128" s="143">
        <f t="shared" si="22"/>
        <v>0</v>
      </c>
      <c r="D128" s="107">
        <v>0</v>
      </c>
      <c r="E128" s="107">
        <v>0</v>
      </c>
      <c r="F128" s="107">
        <v>0</v>
      </c>
      <c r="G128" s="107">
        <v>0</v>
      </c>
      <c r="H128" s="110">
        <f t="shared" si="24"/>
        <v>10</v>
      </c>
      <c r="I128" s="165">
        <v>4</v>
      </c>
      <c r="J128" s="108">
        <v>6</v>
      </c>
      <c r="K128" s="151">
        <v>3</v>
      </c>
      <c r="L128" s="186"/>
    </row>
    <row r="129" spans="1:12" ht="19.5" customHeight="1">
      <c r="A129" s="149"/>
      <c r="B129" s="82" t="s">
        <v>178</v>
      </c>
      <c r="C129" s="152">
        <f t="shared" si="22"/>
        <v>1</v>
      </c>
      <c r="D129" s="107">
        <v>0</v>
      </c>
      <c r="E129" s="107">
        <v>0</v>
      </c>
      <c r="F129" s="150">
        <v>1</v>
      </c>
      <c r="G129" s="150">
        <v>1</v>
      </c>
      <c r="H129" s="110">
        <f t="shared" si="24"/>
        <v>4</v>
      </c>
      <c r="I129" s="107">
        <v>0</v>
      </c>
      <c r="J129" s="108">
        <v>4</v>
      </c>
      <c r="K129" s="151">
        <v>4</v>
      </c>
      <c r="L129" s="186"/>
    </row>
    <row r="130" spans="1:12" ht="19.5" customHeight="1">
      <c r="A130" s="146" t="s">
        <v>239</v>
      </c>
      <c r="B130" s="98"/>
      <c r="C130" s="137">
        <f t="shared" si="22"/>
        <v>5</v>
      </c>
      <c r="D130" s="138">
        <v>0</v>
      </c>
      <c r="E130" s="118">
        <v>0</v>
      </c>
      <c r="F130" s="147">
        <f aca="true" t="shared" si="25" ref="F130:K130">SUM(F131:F134)</f>
        <v>5</v>
      </c>
      <c r="G130" s="147">
        <f t="shared" si="25"/>
        <v>5</v>
      </c>
      <c r="H130" s="121">
        <f t="shared" si="25"/>
        <v>35</v>
      </c>
      <c r="I130" s="105">
        <f t="shared" si="25"/>
        <v>4</v>
      </c>
      <c r="J130" s="99">
        <f t="shared" si="25"/>
        <v>31</v>
      </c>
      <c r="K130" s="148">
        <f t="shared" si="25"/>
        <v>27</v>
      </c>
      <c r="L130" s="186"/>
    </row>
    <row r="131" spans="1:12" ht="19.5" customHeight="1">
      <c r="A131" s="149"/>
      <c r="B131" s="142" t="s">
        <v>179</v>
      </c>
      <c r="C131" s="143">
        <f t="shared" si="22"/>
        <v>1</v>
      </c>
      <c r="D131" s="107">
        <v>0</v>
      </c>
      <c r="E131" s="107">
        <v>0</v>
      </c>
      <c r="F131" s="150">
        <v>1</v>
      </c>
      <c r="G131" s="150">
        <v>1</v>
      </c>
      <c r="H131" s="110">
        <f>+SUM(I131:J131)</f>
        <v>5</v>
      </c>
      <c r="I131" s="107">
        <v>0</v>
      </c>
      <c r="J131" s="108">
        <v>5</v>
      </c>
      <c r="K131" s="151">
        <v>2</v>
      </c>
      <c r="L131" s="186"/>
    </row>
    <row r="132" spans="1:12" ht="19.5" customHeight="1">
      <c r="A132" s="149"/>
      <c r="B132" s="142" t="s">
        <v>180</v>
      </c>
      <c r="C132" s="143">
        <f t="shared" si="22"/>
        <v>0</v>
      </c>
      <c r="D132" s="107">
        <v>0</v>
      </c>
      <c r="E132" s="107">
        <v>0</v>
      </c>
      <c r="F132" s="107">
        <v>0</v>
      </c>
      <c r="G132" s="107">
        <v>0</v>
      </c>
      <c r="H132" s="110">
        <f>+SUM(I132:J132)</f>
        <v>7</v>
      </c>
      <c r="I132" s="107">
        <v>0</v>
      </c>
      <c r="J132" s="108">
        <v>7</v>
      </c>
      <c r="K132" s="151">
        <v>6</v>
      </c>
      <c r="L132" s="186"/>
    </row>
    <row r="133" spans="1:12" ht="19.5" customHeight="1">
      <c r="A133" s="149"/>
      <c r="B133" s="142" t="s">
        <v>181</v>
      </c>
      <c r="C133" s="143">
        <f t="shared" si="22"/>
        <v>3</v>
      </c>
      <c r="D133" s="107">
        <v>0</v>
      </c>
      <c r="E133" s="107">
        <v>0</v>
      </c>
      <c r="F133" s="150">
        <v>3</v>
      </c>
      <c r="G133" s="150">
        <v>3</v>
      </c>
      <c r="H133" s="110">
        <f>+SUM(I133:J133)</f>
        <v>10</v>
      </c>
      <c r="I133" s="165">
        <v>3</v>
      </c>
      <c r="J133" s="108">
        <v>7</v>
      </c>
      <c r="K133" s="151">
        <v>11</v>
      </c>
      <c r="L133" s="186"/>
    </row>
    <row r="134" spans="1:12" ht="19.5" customHeight="1">
      <c r="A134" s="207"/>
      <c r="B134" s="221" t="s">
        <v>182</v>
      </c>
      <c r="C134" s="181">
        <f t="shared" si="22"/>
        <v>1</v>
      </c>
      <c r="D134" s="182">
        <v>0</v>
      </c>
      <c r="E134" s="157">
        <v>0</v>
      </c>
      <c r="F134" s="209">
        <v>1</v>
      </c>
      <c r="G134" s="209">
        <v>1</v>
      </c>
      <c r="H134" s="222">
        <f>+SUM(I134:J134)</f>
        <v>13</v>
      </c>
      <c r="I134" s="211">
        <v>1</v>
      </c>
      <c r="J134" s="212">
        <v>12</v>
      </c>
      <c r="K134" s="213">
        <v>8</v>
      </c>
      <c r="L134" s="186"/>
    </row>
    <row r="135" spans="1:11" ht="19.5" customHeight="1">
      <c r="A135" s="186"/>
      <c r="B135" s="186"/>
      <c r="C135" s="223"/>
      <c r="D135" s="223"/>
      <c r="E135" s="223"/>
      <c r="F135" s="223"/>
      <c r="G135" s="223"/>
      <c r="H135" s="223"/>
      <c r="I135" s="223"/>
      <c r="J135" s="223"/>
      <c r="K135" s="223"/>
    </row>
    <row r="136" spans="3:11" ht="17.25">
      <c r="C136" s="224"/>
      <c r="D136" s="224"/>
      <c r="E136" s="224"/>
      <c r="F136" s="224"/>
      <c r="G136" s="224"/>
      <c r="H136" s="224"/>
      <c r="I136" s="224"/>
      <c r="J136" s="224"/>
      <c r="K136" s="224" t="s">
        <v>183</v>
      </c>
    </row>
    <row r="137" spans="3:11" ht="17.25">
      <c r="C137" s="224"/>
      <c r="D137" s="224"/>
      <c r="E137" s="224"/>
      <c r="F137" s="224"/>
      <c r="G137" s="224"/>
      <c r="H137" s="224"/>
      <c r="I137" s="224"/>
      <c r="J137" s="224"/>
      <c r="K137" s="224"/>
    </row>
    <row r="138" spans="3:11" ht="17.25">
      <c r="C138" s="224"/>
      <c r="D138" s="224"/>
      <c r="E138" s="224"/>
      <c r="F138" s="224"/>
      <c r="G138" s="224"/>
      <c r="H138" s="224"/>
      <c r="I138" s="224"/>
      <c r="J138" s="224"/>
      <c r="K138" s="224"/>
    </row>
    <row r="139" spans="3:11" ht="17.25">
      <c r="C139" s="224"/>
      <c r="D139" s="224"/>
      <c r="E139" s="224"/>
      <c r="F139" s="224"/>
      <c r="G139" s="224"/>
      <c r="H139" s="224"/>
      <c r="I139" s="224"/>
      <c r="J139" s="224"/>
      <c r="K139" s="224"/>
    </row>
    <row r="140" spans="3:11" ht="17.25">
      <c r="C140" s="224"/>
      <c r="D140" s="224"/>
      <c r="E140" s="224"/>
      <c r="F140" s="224"/>
      <c r="G140" s="224"/>
      <c r="H140" s="224"/>
      <c r="I140" s="224"/>
      <c r="J140" s="224"/>
      <c r="K140" s="224"/>
    </row>
    <row r="141" spans="3:11" ht="17.25">
      <c r="C141" s="224"/>
      <c r="D141" s="224"/>
      <c r="E141" s="224"/>
      <c r="F141" s="224"/>
      <c r="G141" s="224"/>
      <c r="H141" s="224"/>
      <c r="I141" s="224"/>
      <c r="J141" s="224"/>
      <c r="K141" s="224"/>
    </row>
    <row r="142" spans="3:11" ht="17.25">
      <c r="C142" s="224"/>
      <c r="D142" s="224"/>
      <c r="E142" s="224"/>
      <c r="F142" s="224"/>
      <c r="G142" s="224"/>
      <c r="H142" s="224"/>
      <c r="I142" s="224"/>
      <c r="J142" s="224"/>
      <c r="K142" s="224"/>
    </row>
    <row r="143" spans="3:11" ht="17.25">
      <c r="C143" s="224"/>
      <c r="D143" s="224"/>
      <c r="E143" s="224"/>
      <c r="F143" s="224"/>
      <c r="G143" s="224"/>
      <c r="H143" s="224"/>
      <c r="I143" s="224"/>
      <c r="J143" s="224"/>
      <c r="K143" s="224"/>
    </row>
    <row r="144" spans="3:11" ht="17.25">
      <c r="C144" s="224"/>
      <c r="D144" s="224"/>
      <c r="E144" s="224"/>
      <c r="F144" s="224"/>
      <c r="G144" s="224"/>
      <c r="H144" s="224"/>
      <c r="I144" s="224"/>
      <c r="J144" s="224"/>
      <c r="K144" s="224"/>
    </row>
    <row r="145" spans="3:11" ht="17.25">
      <c r="C145" s="224"/>
      <c r="D145" s="224"/>
      <c r="E145" s="224"/>
      <c r="F145" s="224"/>
      <c r="G145" s="224"/>
      <c r="H145" s="224"/>
      <c r="I145" s="224"/>
      <c r="J145" s="224"/>
      <c r="K145" s="224"/>
    </row>
    <row r="146" spans="3:11" ht="17.25">
      <c r="C146" s="224"/>
      <c r="D146" s="224"/>
      <c r="E146" s="224"/>
      <c r="F146" s="224"/>
      <c r="G146" s="224"/>
      <c r="H146" s="224"/>
      <c r="I146" s="224"/>
      <c r="J146" s="224"/>
      <c r="K146" s="224"/>
    </row>
    <row r="147" spans="3:11" ht="17.25">
      <c r="C147" s="224"/>
      <c r="D147" s="224"/>
      <c r="E147" s="224"/>
      <c r="F147" s="224"/>
      <c r="G147" s="224"/>
      <c r="H147" s="224"/>
      <c r="I147" s="224"/>
      <c r="J147" s="224"/>
      <c r="K147" s="224"/>
    </row>
    <row r="148" spans="3:11" ht="17.25">
      <c r="C148" s="224"/>
      <c r="D148" s="224"/>
      <c r="E148" s="224"/>
      <c r="F148" s="224"/>
      <c r="G148" s="224"/>
      <c r="H148" s="224"/>
      <c r="I148" s="224"/>
      <c r="J148" s="224"/>
      <c r="K148" s="224"/>
    </row>
    <row r="149" spans="3:11" ht="17.25">
      <c r="C149" s="224"/>
      <c r="D149" s="224"/>
      <c r="E149" s="224"/>
      <c r="F149" s="224"/>
      <c r="G149" s="224"/>
      <c r="H149" s="224"/>
      <c r="I149" s="224"/>
      <c r="J149" s="224"/>
      <c r="K149" s="224"/>
    </row>
    <row r="150" spans="3:11" ht="17.25">
      <c r="C150" s="224"/>
      <c r="D150" s="224"/>
      <c r="E150" s="224"/>
      <c r="F150" s="224"/>
      <c r="G150" s="224"/>
      <c r="H150" s="224"/>
      <c r="I150" s="224"/>
      <c r="J150" s="224"/>
      <c r="K150" s="224"/>
    </row>
    <row r="151" spans="3:11" ht="17.25">
      <c r="C151" s="224"/>
      <c r="D151" s="224"/>
      <c r="E151" s="224"/>
      <c r="F151" s="224"/>
      <c r="G151" s="224"/>
      <c r="H151" s="224"/>
      <c r="I151" s="224"/>
      <c r="J151" s="224"/>
      <c r="K151" s="224"/>
    </row>
    <row r="152" spans="3:11" ht="17.25">
      <c r="C152" s="224"/>
      <c r="D152" s="224"/>
      <c r="E152" s="224"/>
      <c r="F152" s="224"/>
      <c r="G152" s="224"/>
      <c r="H152" s="224"/>
      <c r="I152" s="224"/>
      <c r="J152" s="224"/>
      <c r="K152" s="224"/>
    </row>
    <row r="153" spans="3:11" ht="17.25">
      <c r="C153" s="224"/>
      <c r="D153" s="224"/>
      <c r="E153" s="224"/>
      <c r="F153" s="224"/>
      <c r="G153" s="224"/>
      <c r="H153" s="224"/>
      <c r="I153" s="224"/>
      <c r="J153" s="224"/>
      <c r="K153" s="224"/>
    </row>
    <row r="154" spans="3:11" ht="17.25">
      <c r="C154" s="224"/>
      <c r="D154" s="224"/>
      <c r="E154" s="224"/>
      <c r="F154" s="224"/>
      <c r="G154" s="224"/>
      <c r="H154" s="224"/>
      <c r="I154" s="224"/>
      <c r="J154" s="224"/>
      <c r="K154" s="224"/>
    </row>
    <row r="155" spans="3:11" ht="17.25">
      <c r="C155" s="224"/>
      <c r="D155" s="224"/>
      <c r="E155" s="224"/>
      <c r="F155" s="224"/>
      <c r="G155" s="224"/>
      <c r="H155" s="224"/>
      <c r="I155" s="224"/>
      <c r="J155" s="224"/>
      <c r="K155" s="224"/>
    </row>
    <row r="156" spans="3:11" ht="17.25">
      <c r="C156" s="225"/>
      <c r="D156" s="225"/>
      <c r="E156" s="225"/>
      <c r="F156" s="225"/>
      <c r="G156" s="225"/>
      <c r="H156" s="225"/>
      <c r="I156" s="225"/>
      <c r="J156" s="225"/>
      <c r="K156" s="225"/>
    </row>
    <row r="157" spans="3:11" ht="17.25">
      <c r="C157" s="225"/>
      <c r="D157" s="225"/>
      <c r="E157" s="225"/>
      <c r="F157" s="225"/>
      <c r="G157" s="225"/>
      <c r="H157" s="225"/>
      <c r="I157" s="225"/>
      <c r="J157" s="225"/>
      <c r="K157" s="225"/>
    </row>
    <row r="158" spans="3:11" ht="17.25">
      <c r="C158" s="225"/>
      <c r="D158" s="225"/>
      <c r="E158" s="225"/>
      <c r="F158" s="225"/>
      <c r="G158" s="225"/>
      <c r="H158" s="225"/>
      <c r="I158" s="225"/>
      <c r="J158" s="225"/>
      <c r="K158" s="225"/>
    </row>
    <row r="159" spans="3:11" ht="17.25">
      <c r="C159" s="225"/>
      <c r="D159" s="225"/>
      <c r="E159" s="225"/>
      <c r="F159" s="225"/>
      <c r="G159" s="225"/>
      <c r="H159" s="225"/>
      <c r="I159" s="225"/>
      <c r="J159" s="225"/>
      <c r="K159" s="225"/>
    </row>
    <row r="160" spans="3:11" ht="17.25">
      <c r="C160" s="225"/>
      <c r="D160" s="225"/>
      <c r="E160" s="225"/>
      <c r="F160" s="225"/>
      <c r="G160" s="225"/>
      <c r="H160" s="225"/>
      <c r="I160" s="225"/>
      <c r="J160" s="225"/>
      <c r="K160" s="225"/>
    </row>
    <row r="161" spans="3:11" ht="17.25">
      <c r="C161" s="225"/>
      <c r="D161" s="225"/>
      <c r="E161" s="225"/>
      <c r="F161" s="225"/>
      <c r="G161" s="225"/>
      <c r="H161" s="225"/>
      <c r="I161" s="225"/>
      <c r="J161" s="225"/>
      <c r="K161" s="225"/>
    </row>
    <row r="162" spans="3:11" ht="17.25">
      <c r="C162" s="225"/>
      <c r="D162" s="225"/>
      <c r="E162" s="225"/>
      <c r="F162" s="225"/>
      <c r="G162" s="225"/>
      <c r="H162" s="225"/>
      <c r="I162" s="225"/>
      <c r="J162" s="225"/>
      <c r="K162" s="225"/>
    </row>
    <row r="163" spans="3:11" ht="17.25">
      <c r="C163" s="225"/>
      <c r="D163" s="225"/>
      <c r="E163" s="225"/>
      <c r="F163" s="225"/>
      <c r="G163" s="225"/>
      <c r="H163" s="225"/>
      <c r="I163" s="225"/>
      <c r="J163" s="225"/>
      <c r="K163" s="225"/>
    </row>
    <row r="164" spans="3:11" ht="17.25">
      <c r="C164" s="225"/>
      <c r="D164" s="225"/>
      <c r="E164" s="225"/>
      <c r="F164" s="225"/>
      <c r="G164" s="225"/>
      <c r="H164" s="225"/>
      <c r="I164" s="225"/>
      <c r="J164" s="225"/>
      <c r="K164" s="225"/>
    </row>
    <row r="165" spans="3:11" ht="17.25">
      <c r="C165" s="225"/>
      <c r="D165" s="225"/>
      <c r="E165" s="225"/>
      <c r="F165" s="225"/>
      <c r="G165" s="225"/>
      <c r="H165" s="225"/>
      <c r="I165" s="225"/>
      <c r="J165" s="225"/>
      <c r="K165" s="225"/>
    </row>
    <row r="166" spans="3:11" ht="17.25">
      <c r="C166" s="225"/>
      <c r="D166" s="225"/>
      <c r="E166" s="225"/>
      <c r="F166" s="225"/>
      <c r="G166" s="225"/>
      <c r="H166" s="225"/>
      <c r="I166" s="225"/>
      <c r="J166" s="225"/>
      <c r="K166" s="225"/>
    </row>
    <row r="167" spans="3:11" ht="17.25">
      <c r="C167" s="225"/>
      <c r="D167" s="225"/>
      <c r="E167" s="225"/>
      <c r="F167" s="225"/>
      <c r="G167" s="225"/>
      <c r="H167" s="225"/>
      <c r="I167" s="225"/>
      <c r="J167" s="225"/>
      <c r="K167" s="225"/>
    </row>
    <row r="168" spans="3:11" ht="17.25">
      <c r="C168" s="225"/>
      <c r="D168" s="225"/>
      <c r="E168" s="225"/>
      <c r="F168" s="225"/>
      <c r="G168" s="225"/>
      <c r="H168" s="225"/>
      <c r="I168" s="225"/>
      <c r="J168" s="225"/>
      <c r="K168" s="225"/>
    </row>
    <row r="169" spans="3:11" ht="17.25">
      <c r="C169" s="225"/>
      <c r="D169" s="225"/>
      <c r="E169" s="225"/>
      <c r="F169" s="225"/>
      <c r="G169" s="225"/>
      <c r="H169" s="225"/>
      <c r="I169" s="225"/>
      <c r="J169" s="225"/>
      <c r="K169" s="225"/>
    </row>
    <row r="170" spans="3:11" ht="17.25">
      <c r="C170" s="225"/>
      <c r="D170" s="225"/>
      <c r="E170" s="225"/>
      <c r="F170" s="225"/>
      <c r="G170" s="225"/>
      <c r="H170" s="225"/>
      <c r="I170" s="225"/>
      <c r="J170" s="225"/>
      <c r="K170" s="225"/>
    </row>
    <row r="171" spans="3:11" ht="17.25">
      <c r="C171" s="225"/>
      <c r="D171" s="225"/>
      <c r="E171" s="225"/>
      <c r="F171" s="225"/>
      <c r="G171" s="225"/>
      <c r="H171" s="225"/>
      <c r="I171" s="225"/>
      <c r="J171" s="225"/>
      <c r="K171" s="225"/>
    </row>
  </sheetData>
  <mergeCells count="6">
    <mergeCell ref="K71:K73"/>
    <mergeCell ref="C3:F4"/>
    <mergeCell ref="H3:J4"/>
    <mergeCell ref="K3:K5"/>
    <mergeCell ref="C71:F72"/>
    <mergeCell ref="H71:J72"/>
  </mergeCells>
  <printOptions horizontalCentered="1" verticalCentered="1"/>
  <pageMargins left="0.5" right="0.2" top="0.5" bottom="0.5" header="0" footer="0"/>
  <pageSetup horizontalDpi="300" verticalDpi="300" orientation="portrait" paperSize="9" scale="60" r:id="rId1"/>
</worksheet>
</file>

<file path=xl/worksheets/sheet6.xml><?xml version="1.0" encoding="utf-8"?>
<worksheet xmlns="http://schemas.openxmlformats.org/spreadsheetml/2006/main" xmlns:r="http://schemas.openxmlformats.org/officeDocument/2006/relationships">
  <dimension ref="A1:IN142"/>
  <sheetViews>
    <sheetView showOutlineSymbols="0" zoomScale="87" zoomScaleNormal="87"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2" width="10.75390625" style="229" customWidth="1"/>
    <col min="3" max="8" width="8.125" style="229" customWidth="1"/>
    <col min="9" max="9" width="9.375" style="229" customWidth="1"/>
    <col min="10" max="10" width="8.125" style="229" hidden="1" customWidth="1"/>
    <col min="11" max="15" width="8.125" style="229" customWidth="1"/>
    <col min="16" max="16" width="8.25390625" style="229" customWidth="1"/>
    <col min="17" max="248" width="10.75390625" style="229" customWidth="1"/>
    <col min="249" max="16384" width="10.75390625" style="230" customWidth="1"/>
  </cols>
  <sheetData>
    <row r="1" spans="1:16" ht="21.75" customHeight="1">
      <c r="A1" s="226" t="s">
        <v>13</v>
      </c>
      <c r="B1" s="226" t="s">
        <v>244</v>
      </c>
      <c r="C1" s="227"/>
      <c r="D1" s="227"/>
      <c r="E1" s="227"/>
      <c r="F1" s="227"/>
      <c r="G1" s="228"/>
      <c r="H1" s="228"/>
      <c r="I1" s="228"/>
      <c r="J1" s="228"/>
      <c r="K1" s="228"/>
      <c r="L1" s="228"/>
      <c r="M1" s="228"/>
      <c r="N1" s="228"/>
      <c r="O1" s="228"/>
      <c r="P1" s="228"/>
    </row>
    <row r="2" spans="1:16" ht="16.5" customHeight="1">
      <c r="A2" s="231"/>
      <c r="B2" s="231"/>
      <c r="C2" s="231" t="s">
        <v>240</v>
      </c>
      <c r="D2" s="231"/>
      <c r="E2" s="231"/>
      <c r="F2" s="231"/>
      <c r="G2" s="231"/>
      <c r="H2" s="231"/>
      <c r="I2" s="231"/>
      <c r="J2" s="231"/>
      <c r="K2" s="231"/>
      <c r="L2" s="231"/>
      <c r="M2" s="231"/>
      <c r="N2" s="231"/>
      <c r="O2" s="231"/>
      <c r="P2" s="228"/>
    </row>
    <row r="3" spans="1:17" ht="16.5" customHeight="1">
      <c r="A3" s="771" t="s">
        <v>188</v>
      </c>
      <c r="B3" s="774" t="s">
        <v>189</v>
      </c>
      <c r="C3" s="774" t="s">
        <v>241</v>
      </c>
      <c r="D3" s="756"/>
      <c r="E3" s="756"/>
      <c r="F3" s="756"/>
      <c r="G3" s="756"/>
      <c r="H3" s="780"/>
      <c r="I3" s="777" t="s">
        <v>245</v>
      </c>
      <c r="J3" s="232"/>
      <c r="K3" s="755" t="s">
        <v>242</v>
      </c>
      <c r="L3" s="756"/>
      <c r="M3" s="756"/>
      <c r="N3" s="756"/>
      <c r="O3" s="756"/>
      <c r="P3" s="761"/>
      <c r="Q3" s="233"/>
    </row>
    <row r="4" spans="1:17" ht="16.5" customHeight="1">
      <c r="A4" s="772"/>
      <c r="B4" s="775"/>
      <c r="C4" s="781"/>
      <c r="D4" s="769"/>
      <c r="E4" s="769"/>
      <c r="F4" s="769"/>
      <c r="G4" s="769"/>
      <c r="H4" s="782"/>
      <c r="I4" s="778"/>
      <c r="J4" s="234" t="s">
        <v>96</v>
      </c>
      <c r="K4" s="768"/>
      <c r="L4" s="769"/>
      <c r="M4" s="769"/>
      <c r="N4" s="769"/>
      <c r="O4" s="769"/>
      <c r="P4" s="770"/>
      <c r="Q4" s="233"/>
    </row>
    <row r="5" spans="1:17" ht="16.5" customHeight="1">
      <c r="A5" s="773"/>
      <c r="B5" s="776"/>
      <c r="C5" s="235" t="s">
        <v>94</v>
      </c>
      <c r="D5" s="236" t="s">
        <v>95</v>
      </c>
      <c r="E5" s="236" t="s">
        <v>87</v>
      </c>
      <c r="F5" s="236" t="s">
        <v>96</v>
      </c>
      <c r="G5" s="237" t="s">
        <v>246</v>
      </c>
      <c r="H5" s="238" t="s">
        <v>247</v>
      </c>
      <c r="I5" s="779"/>
      <c r="J5" s="234" t="s">
        <v>243</v>
      </c>
      <c r="K5" s="235" t="s">
        <v>94</v>
      </c>
      <c r="L5" s="236" t="s">
        <v>95</v>
      </c>
      <c r="M5" s="236" t="s">
        <v>87</v>
      </c>
      <c r="N5" s="236" t="s">
        <v>96</v>
      </c>
      <c r="O5" s="237" t="s">
        <v>246</v>
      </c>
      <c r="P5" s="239" t="s">
        <v>247</v>
      </c>
      <c r="Q5" s="233"/>
    </row>
    <row r="6" spans="1:248" s="251" customFormat="1" ht="16.5" customHeight="1">
      <c r="A6" s="240"/>
      <c r="B6" s="241" t="s">
        <v>194</v>
      </c>
      <c r="C6" s="242">
        <f aca="true" t="shared" si="0" ref="C6:H6">+C7+C17+C21+C28+C35+C51+C61+C88+C111+C120</f>
        <v>64761</v>
      </c>
      <c r="D6" s="243">
        <f t="shared" si="0"/>
        <v>11980</v>
      </c>
      <c r="E6" s="243">
        <f t="shared" si="0"/>
        <v>42</v>
      </c>
      <c r="F6" s="243">
        <f t="shared" si="0"/>
        <v>886</v>
      </c>
      <c r="G6" s="243">
        <f t="shared" si="0"/>
        <v>40194</v>
      </c>
      <c r="H6" s="244">
        <f t="shared" si="0"/>
        <v>11659</v>
      </c>
      <c r="I6" s="245">
        <f aca="true" t="shared" si="1" ref="I6:P6">+I7+I17+I21+I28+I35+I51+I61+I88+I111+I120</f>
        <v>10172</v>
      </c>
      <c r="J6" s="246">
        <f t="shared" si="1"/>
        <v>0</v>
      </c>
      <c r="K6" s="247">
        <f t="shared" si="1"/>
        <v>54589</v>
      </c>
      <c r="L6" s="243">
        <f t="shared" si="1"/>
        <v>1808</v>
      </c>
      <c r="M6" s="243">
        <f t="shared" si="1"/>
        <v>42</v>
      </c>
      <c r="N6" s="243">
        <f t="shared" si="1"/>
        <v>886</v>
      </c>
      <c r="O6" s="243">
        <f t="shared" si="1"/>
        <v>40194</v>
      </c>
      <c r="P6" s="248">
        <f t="shared" si="1"/>
        <v>11659</v>
      </c>
      <c r="Q6" s="249"/>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I6" s="250"/>
      <c r="HJ6" s="250"/>
      <c r="HK6" s="250"/>
      <c r="HL6" s="250"/>
      <c r="HM6" s="250"/>
      <c r="HN6" s="250"/>
      <c r="HO6" s="250"/>
      <c r="HP6" s="250"/>
      <c r="HQ6" s="250"/>
      <c r="HR6" s="250"/>
      <c r="HS6" s="250"/>
      <c r="HT6" s="250"/>
      <c r="HU6" s="250"/>
      <c r="HV6" s="250"/>
      <c r="HW6" s="250"/>
      <c r="HX6" s="250"/>
      <c r="HY6" s="250"/>
      <c r="HZ6" s="250"/>
      <c r="IA6" s="250"/>
      <c r="IB6" s="250"/>
      <c r="IC6" s="250"/>
      <c r="ID6" s="250"/>
      <c r="IE6" s="250"/>
      <c r="IF6" s="250"/>
      <c r="IG6" s="250"/>
      <c r="IH6" s="250"/>
      <c r="II6" s="250"/>
      <c r="IJ6" s="250"/>
      <c r="IK6" s="250"/>
      <c r="IL6" s="250"/>
      <c r="IM6" s="250"/>
      <c r="IN6" s="250"/>
    </row>
    <row r="7" spans="1:17" ht="16.5" customHeight="1">
      <c r="A7" s="252" t="s">
        <v>98</v>
      </c>
      <c r="B7" s="253" t="s">
        <v>98</v>
      </c>
      <c r="C7" s="254">
        <f aca="true" t="shared" si="2" ref="C7:I7">SUM(C8:C16)</f>
        <v>19030</v>
      </c>
      <c r="D7" s="255">
        <f t="shared" si="2"/>
        <v>3753</v>
      </c>
      <c r="E7" s="255">
        <f t="shared" si="2"/>
        <v>10</v>
      </c>
      <c r="F7" s="255">
        <f t="shared" si="2"/>
        <v>100</v>
      </c>
      <c r="G7" s="255">
        <f t="shared" si="2"/>
        <v>12354</v>
      </c>
      <c r="H7" s="256">
        <f t="shared" si="2"/>
        <v>2813</v>
      </c>
      <c r="I7" s="257">
        <f t="shared" si="2"/>
        <v>3311</v>
      </c>
      <c r="J7" s="258"/>
      <c r="K7" s="258">
        <f>SUM(K8:K16)</f>
        <v>15719</v>
      </c>
      <c r="L7" s="256">
        <f>SUM(L8:L16)</f>
        <v>442</v>
      </c>
      <c r="M7" s="256">
        <f>SUM(M8:M16)</f>
        <v>10</v>
      </c>
      <c r="N7" s="256">
        <f>SUM(N8:N16)</f>
        <v>100</v>
      </c>
      <c r="O7" s="256">
        <f>SUM(O8:O16)</f>
        <v>12354</v>
      </c>
      <c r="P7" s="259">
        <f>SUM(P8:P16)</f>
        <v>2813</v>
      </c>
      <c r="Q7" s="233"/>
    </row>
    <row r="8" spans="1:17" ht="16.5" customHeight="1">
      <c r="A8" s="260"/>
      <c r="B8" s="261" t="s">
        <v>248</v>
      </c>
      <c r="C8" s="262">
        <f>D8+E8+F8+G8+H8</f>
        <v>1074</v>
      </c>
      <c r="D8" s="263">
        <v>0</v>
      </c>
      <c r="E8" s="263">
        <v>0</v>
      </c>
      <c r="F8" s="263">
        <v>0</v>
      </c>
      <c r="G8" s="264">
        <v>807</v>
      </c>
      <c r="H8" s="265">
        <v>267</v>
      </c>
      <c r="I8" s="266">
        <v>0</v>
      </c>
      <c r="J8" s="267"/>
      <c r="K8" s="267">
        <f aca="true" t="shared" si="3" ref="K8:K16">SUM(L8:P8)</f>
        <v>1074</v>
      </c>
      <c r="L8" s="263">
        <v>0</v>
      </c>
      <c r="M8" s="263">
        <v>0</v>
      </c>
      <c r="N8" s="263">
        <v>0</v>
      </c>
      <c r="O8" s="268">
        <v>807</v>
      </c>
      <c r="P8" s="269">
        <v>267</v>
      </c>
      <c r="Q8" s="233"/>
    </row>
    <row r="9" spans="1:17" ht="16.5" customHeight="1">
      <c r="A9" s="260"/>
      <c r="B9" s="261" t="s">
        <v>249</v>
      </c>
      <c r="C9" s="262">
        <f aca="true" t="shared" si="4" ref="C9:C16">D9+E9+F9+G9+H9</f>
        <v>998</v>
      </c>
      <c r="D9" s="263">
        <v>0</v>
      </c>
      <c r="E9" s="263">
        <v>0</v>
      </c>
      <c r="F9" s="263">
        <v>0</v>
      </c>
      <c r="G9" s="264">
        <v>661</v>
      </c>
      <c r="H9" s="265">
        <v>337</v>
      </c>
      <c r="I9" s="266">
        <v>0</v>
      </c>
      <c r="J9" s="267"/>
      <c r="K9" s="267">
        <f t="shared" si="3"/>
        <v>998</v>
      </c>
      <c r="L9" s="263">
        <v>0</v>
      </c>
      <c r="M9" s="263">
        <v>0</v>
      </c>
      <c r="N9" s="263">
        <v>0</v>
      </c>
      <c r="O9" s="268">
        <v>661</v>
      </c>
      <c r="P9" s="269">
        <v>337</v>
      </c>
      <c r="Q9" s="233"/>
    </row>
    <row r="10" spans="1:17" ht="16.5" customHeight="1">
      <c r="A10" s="260"/>
      <c r="B10" s="261" t="s">
        <v>250</v>
      </c>
      <c r="C10" s="262">
        <f t="shared" si="4"/>
        <v>1776</v>
      </c>
      <c r="D10" s="268">
        <v>400</v>
      </c>
      <c r="E10" s="263">
        <v>0</v>
      </c>
      <c r="F10" s="263">
        <v>0</v>
      </c>
      <c r="G10" s="264">
        <v>1201</v>
      </c>
      <c r="H10" s="265">
        <v>175</v>
      </c>
      <c r="I10" s="270">
        <v>400</v>
      </c>
      <c r="J10" s="267"/>
      <c r="K10" s="267">
        <f t="shared" si="3"/>
        <v>1376</v>
      </c>
      <c r="L10" s="263">
        <v>0</v>
      </c>
      <c r="M10" s="263">
        <v>0</v>
      </c>
      <c r="N10" s="263">
        <v>0</v>
      </c>
      <c r="O10" s="268">
        <v>1201</v>
      </c>
      <c r="P10" s="269">
        <v>175</v>
      </c>
      <c r="Q10" s="233"/>
    </row>
    <row r="11" spans="1:17" ht="16.5" customHeight="1">
      <c r="A11" s="260"/>
      <c r="B11" s="261" t="s">
        <v>251</v>
      </c>
      <c r="C11" s="262">
        <f t="shared" si="4"/>
        <v>1368</v>
      </c>
      <c r="D11" s="263">
        <v>0</v>
      </c>
      <c r="E11" s="263">
        <v>0</v>
      </c>
      <c r="F11" s="263">
        <v>0</v>
      </c>
      <c r="G11" s="264">
        <v>1152</v>
      </c>
      <c r="H11" s="265">
        <v>216</v>
      </c>
      <c r="I11" s="266">
        <v>0</v>
      </c>
      <c r="J11" s="267"/>
      <c r="K11" s="267">
        <f t="shared" si="3"/>
        <v>1368</v>
      </c>
      <c r="L11" s="263">
        <v>0</v>
      </c>
      <c r="M11" s="263">
        <v>0</v>
      </c>
      <c r="N11" s="263">
        <v>0</v>
      </c>
      <c r="O11" s="268">
        <v>1152</v>
      </c>
      <c r="P11" s="269">
        <v>216</v>
      </c>
      <c r="Q11" s="233"/>
    </row>
    <row r="12" spans="1:17" ht="16.5" customHeight="1">
      <c r="A12" s="260"/>
      <c r="B12" s="261" t="s">
        <v>252</v>
      </c>
      <c r="C12" s="262">
        <f t="shared" si="4"/>
        <v>1805</v>
      </c>
      <c r="D12" s="263">
        <v>0</v>
      </c>
      <c r="E12" s="263">
        <v>0</v>
      </c>
      <c r="F12" s="263">
        <v>0</v>
      </c>
      <c r="G12" s="264">
        <v>1382</v>
      </c>
      <c r="H12" s="265">
        <v>423</v>
      </c>
      <c r="I12" s="266">
        <v>0</v>
      </c>
      <c r="J12" s="267"/>
      <c r="K12" s="267">
        <f t="shared" si="3"/>
        <v>1805</v>
      </c>
      <c r="L12" s="263">
        <v>0</v>
      </c>
      <c r="M12" s="263">
        <v>0</v>
      </c>
      <c r="N12" s="263">
        <v>0</v>
      </c>
      <c r="O12" s="268">
        <v>1382</v>
      </c>
      <c r="P12" s="269">
        <v>423</v>
      </c>
      <c r="Q12" s="233"/>
    </row>
    <row r="13" spans="1:17" ht="16.5" customHeight="1">
      <c r="A13" s="260"/>
      <c r="B13" s="261" t="s">
        <v>253</v>
      </c>
      <c r="C13" s="262">
        <f t="shared" si="4"/>
        <v>957</v>
      </c>
      <c r="D13" s="263">
        <v>0</v>
      </c>
      <c r="E13" s="263">
        <v>0</v>
      </c>
      <c r="F13" s="263">
        <v>0</v>
      </c>
      <c r="G13" s="264">
        <v>897</v>
      </c>
      <c r="H13" s="265">
        <v>60</v>
      </c>
      <c r="I13" s="266">
        <v>0</v>
      </c>
      <c r="J13" s="267"/>
      <c r="K13" s="267">
        <f t="shared" si="3"/>
        <v>957</v>
      </c>
      <c r="L13" s="263">
        <v>0</v>
      </c>
      <c r="M13" s="263">
        <v>0</v>
      </c>
      <c r="N13" s="263">
        <v>0</v>
      </c>
      <c r="O13" s="268">
        <v>897</v>
      </c>
      <c r="P13" s="269">
        <v>60</v>
      </c>
      <c r="Q13" s="233"/>
    </row>
    <row r="14" spans="1:17" ht="16.5" customHeight="1">
      <c r="A14" s="260"/>
      <c r="B14" s="261" t="s">
        <v>254</v>
      </c>
      <c r="C14" s="262">
        <f t="shared" si="4"/>
        <v>3602</v>
      </c>
      <c r="D14" s="268">
        <v>1463</v>
      </c>
      <c r="E14" s="263">
        <v>0</v>
      </c>
      <c r="F14" s="263">
        <v>0</v>
      </c>
      <c r="G14" s="264">
        <v>1271</v>
      </c>
      <c r="H14" s="265">
        <v>868</v>
      </c>
      <c r="I14" s="271">
        <v>1067</v>
      </c>
      <c r="J14" s="267"/>
      <c r="K14" s="267">
        <f t="shared" si="3"/>
        <v>2535</v>
      </c>
      <c r="L14" s="265">
        <v>396</v>
      </c>
      <c r="M14" s="263">
        <v>0</v>
      </c>
      <c r="N14" s="263">
        <v>0</v>
      </c>
      <c r="O14" s="268">
        <v>1271</v>
      </c>
      <c r="P14" s="269">
        <v>868</v>
      </c>
      <c r="Q14" s="233"/>
    </row>
    <row r="15" spans="1:17" ht="16.5" customHeight="1">
      <c r="A15" s="260"/>
      <c r="B15" s="261" t="s">
        <v>255</v>
      </c>
      <c r="C15" s="262">
        <f t="shared" si="4"/>
        <v>3944</v>
      </c>
      <c r="D15" s="268">
        <v>247</v>
      </c>
      <c r="E15" s="268">
        <v>10</v>
      </c>
      <c r="F15" s="263">
        <v>0</v>
      </c>
      <c r="G15" s="268">
        <v>3396</v>
      </c>
      <c r="H15" s="265">
        <v>291</v>
      </c>
      <c r="I15" s="271">
        <v>201</v>
      </c>
      <c r="J15" s="267"/>
      <c r="K15" s="267">
        <f t="shared" si="3"/>
        <v>3743</v>
      </c>
      <c r="L15" s="265">
        <v>46</v>
      </c>
      <c r="M15" s="265">
        <v>10</v>
      </c>
      <c r="N15" s="263">
        <v>0</v>
      </c>
      <c r="O15" s="268">
        <v>3396</v>
      </c>
      <c r="P15" s="269">
        <v>291</v>
      </c>
      <c r="Q15" s="233"/>
    </row>
    <row r="16" spans="1:17" ht="16.5" customHeight="1">
      <c r="A16" s="260"/>
      <c r="B16" s="261" t="s">
        <v>256</v>
      </c>
      <c r="C16" s="262">
        <f t="shared" si="4"/>
        <v>3506</v>
      </c>
      <c r="D16" s="268">
        <v>1643</v>
      </c>
      <c r="E16" s="272">
        <v>0</v>
      </c>
      <c r="F16" s="268">
        <v>100</v>
      </c>
      <c r="G16" s="268">
        <v>1587</v>
      </c>
      <c r="H16" s="265">
        <v>176</v>
      </c>
      <c r="I16" s="271">
        <v>1643</v>
      </c>
      <c r="J16" s="267"/>
      <c r="K16" s="267">
        <f t="shared" si="3"/>
        <v>1863</v>
      </c>
      <c r="L16" s="263">
        <v>0</v>
      </c>
      <c r="M16" s="263">
        <v>0</v>
      </c>
      <c r="N16" s="268">
        <v>100</v>
      </c>
      <c r="O16" s="268">
        <v>1587</v>
      </c>
      <c r="P16" s="273">
        <v>176</v>
      </c>
      <c r="Q16" s="233"/>
    </row>
    <row r="17" spans="1:248" s="251" customFormat="1" ht="16.5" customHeight="1">
      <c r="A17" s="274" t="s">
        <v>75</v>
      </c>
      <c r="B17" s="275"/>
      <c r="C17" s="276">
        <f>+SUM(C18:C20)</f>
        <v>9712</v>
      </c>
      <c r="D17" s="277">
        <f aca="true" t="shared" si="5" ref="D17:P17">+SUM(D18:D20)</f>
        <v>835</v>
      </c>
      <c r="E17" s="278">
        <v>0</v>
      </c>
      <c r="F17" s="277">
        <f t="shared" si="5"/>
        <v>106</v>
      </c>
      <c r="G17" s="277">
        <f t="shared" si="5"/>
        <v>7104</v>
      </c>
      <c r="H17" s="279">
        <f t="shared" si="5"/>
        <v>1667</v>
      </c>
      <c r="I17" s="280">
        <f t="shared" si="5"/>
        <v>751</v>
      </c>
      <c r="J17" s="276">
        <f t="shared" si="5"/>
        <v>0</v>
      </c>
      <c r="K17" s="276">
        <f t="shared" si="5"/>
        <v>8961</v>
      </c>
      <c r="L17" s="277">
        <f t="shared" si="5"/>
        <v>84</v>
      </c>
      <c r="M17" s="281">
        <f t="shared" si="5"/>
        <v>0</v>
      </c>
      <c r="N17" s="277">
        <f t="shared" si="5"/>
        <v>106</v>
      </c>
      <c r="O17" s="279">
        <f t="shared" si="5"/>
        <v>7104</v>
      </c>
      <c r="P17" s="282">
        <f t="shared" si="5"/>
        <v>1667</v>
      </c>
      <c r="Q17" s="249"/>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250"/>
      <c r="DN17" s="250"/>
      <c r="DO17" s="250"/>
      <c r="DP17" s="250"/>
      <c r="DQ17" s="250"/>
      <c r="DR17" s="250"/>
      <c r="DS17" s="250"/>
      <c r="DT17" s="250"/>
      <c r="DU17" s="250"/>
      <c r="DV17" s="250"/>
      <c r="DW17" s="250"/>
      <c r="DX17" s="250"/>
      <c r="DY17" s="250"/>
      <c r="DZ17" s="250"/>
      <c r="EA17" s="250"/>
      <c r="EB17" s="250"/>
      <c r="EC17" s="250"/>
      <c r="ED17" s="250"/>
      <c r="EE17" s="250"/>
      <c r="EF17" s="250"/>
      <c r="EG17" s="250"/>
      <c r="EH17" s="250"/>
      <c r="EI17" s="250"/>
      <c r="EJ17" s="250"/>
      <c r="EK17" s="250"/>
      <c r="EL17" s="250"/>
      <c r="EM17" s="250"/>
      <c r="EN17" s="250"/>
      <c r="EO17" s="250"/>
      <c r="EP17" s="250"/>
      <c r="EQ17" s="250"/>
      <c r="ER17" s="250"/>
      <c r="ES17" s="250"/>
      <c r="ET17" s="250"/>
      <c r="EU17" s="250"/>
      <c r="EV17" s="250"/>
      <c r="EW17" s="250"/>
      <c r="EX17" s="250"/>
      <c r="EY17" s="250"/>
      <c r="EZ17" s="250"/>
      <c r="FA17" s="250"/>
      <c r="FB17" s="250"/>
      <c r="FC17" s="250"/>
      <c r="FD17" s="250"/>
      <c r="FE17" s="250"/>
      <c r="FF17" s="250"/>
      <c r="FG17" s="250"/>
      <c r="FH17" s="250"/>
      <c r="FI17" s="250"/>
      <c r="FJ17" s="250"/>
      <c r="FK17" s="250"/>
      <c r="FL17" s="250"/>
      <c r="FM17" s="250"/>
      <c r="FN17" s="250"/>
      <c r="FO17" s="250"/>
      <c r="FP17" s="250"/>
      <c r="FQ17" s="250"/>
      <c r="FR17" s="250"/>
      <c r="FS17" s="250"/>
      <c r="FT17" s="250"/>
      <c r="FU17" s="250"/>
      <c r="FV17" s="250"/>
      <c r="FW17" s="250"/>
      <c r="FX17" s="250"/>
      <c r="FY17" s="250"/>
      <c r="FZ17" s="250"/>
      <c r="GA17" s="250"/>
      <c r="GB17" s="250"/>
      <c r="GC17" s="250"/>
      <c r="GD17" s="250"/>
      <c r="GE17" s="250"/>
      <c r="GF17" s="250"/>
      <c r="GG17" s="250"/>
      <c r="GH17" s="250"/>
      <c r="GI17" s="250"/>
      <c r="GJ17" s="250"/>
      <c r="GK17" s="250"/>
      <c r="GL17" s="250"/>
      <c r="GM17" s="250"/>
      <c r="GN17" s="250"/>
      <c r="GO17" s="250"/>
      <c r="GP17" s="250"/>
      <c r="GQ17" s="250"/>
      <c r="GR17" s="250"/>
      <c r="GS17" s="250"/>
      <c r="GT17" s="250"/>
      <c r="GU17" s="250"/>
      <c r="GV17" s="250"/>
      <c r="GW17" s="250"/>
      <c r="GX17" s="250"/>
      <c r="GY17" s="250"/>
      <c r="GZ17" s="250"/>
      <c r="HA17" s="250"/>
      <c r="HB17" s="250"/>
      <c r="HC17" s="250"/>
      <c r="HD17" s="250"/>
      <c r="HE17" s="250"/>
      <c r="HF17" s="250"/>
      <c r="HG17" s="250"/>
      <c r="HH17" s="250"/>
      <c r="HI17" s="250"/>
      <c r="HJ17" s="250"/>
      <c r="HK17" s="250"/>
      <c r="HL17" s="250"/>
      <c r="HM17" s="250"/>
      <c r="HN17" s="250"/>
      <c r="HO17" s="250"/>
      <c r="HP17" s="250"/>
      <c r="HQ17" s="250"/>
      <c r="HR17" s="250"/>
      <c r="HS17" s="250"/>
      <c r="HT17" s="250"/>
      <c r="HU17" s="250"/>
      <c r="HV17" s="250"/>
      <c r="HW17" s="250"/>
      <c r="HX17" s="250"/>
      <c r="HY17" s="250"/>
      <c r="HZ17" s="250"/>
      <c r="IA17" s="250"/>
      <c r="IB17" s="250"/>
      <c r="IC17" s="250"/>
      <c r="ID17" s="250"/>
      <c r="IE17" s="250"/>
      <c r="IF17" s="250"/>
      <c r="IG17" s="250"/>
      <c r="IH17" s="250"/>
      <c r="II17" s="250"/>
      <c r="IJ17" s="250"/>
      <c r="IK17" s="250"/>
      <c r="IL17" s="250"/>
      <c r="IM17" s="250"/>
      <c r="IN17" s="250"/>
    </row>
    <row r="18" spans="1:17" ht="16.5" customHeight="1">
      <c r="A18" s="252" t="s">
        <v>204</v>
      </c>
      <c r="B18" s="253" t="s">
        <v>99</v>
      </c>
      <c r="C18" s="254">
        <f>D18+E18+F18+G18+H18</f>
        <v>4117</v>
      </c>
      <c r="D18" s="263">
        <v>0</v>
      </c>
      <c r="E18" s="283">
        <v>0</v>
      </c>
      <c r="F18" s="263">
        <v>0</v>
      </c>
      <c r="G18" s="255">
        <v>3160</v>
      </c>
      <c r="H18" s="256">
        <v>957</v>
      </c>
      <c r="I18" s="284">
        <v>0</v>
      </c>
      <c r="J18" s="258"/>
      <c r="K18" s="258">
        <f>SUM(L18:P18)</f>
        <v>4117</v>
      </c>
      <c r="L18" s="263">
        <v>0</v>
      </c>
      <c r="M18" s="283">
        <v>0</v>
      </c>
      <c r="N18" s="263">
        <v>0</v>
      </c>
      <c r="O18" s="255">
        <v>3160</v>
      </c>
      <c r="P18" s="285">
        <v>957</v>
      </c>
      <c r="Q18" s="233"/>
    </row>
    <row r="19" spans="1:17" ht="16.5" customHeight="1">
      <c r="A19" s="252" t="s">
        <v>205</v>
      </c>
      <c r="B19" s="253" t="s">
        <v>100</v>
      </c>
      <c r="C19" s="254">
        <f>D19+E19+F19+G19+H19</f>
        <v>5183</v>
      </c>
      <c r="D19" s="286">
        <v>835</v>
      </c>
      <c r="E19" s="287">
        <v>0</v>
      </c>
      <c r="F19" s="286">
        <v>106</v>
      </c>
      <c r="G19" s="286">
        <v>3572</v>
      </c>
      <c r="H19" s="286">
        <v>670</v>
      </c>
      <c r="I19" s="288">
        <v>751</v>
      </c>
      <c r="J19" s="289"/>
      <c r="K19" s="289">
        <f>SUM(L19:P19)</f>
        <v>4432</v>
      </c>
      <c r="L19" s="286">
        <v>84</v>
      </c>
      <c r="M19" s="287">
        <v>0</v>
      </c>
      <c r="N19" s="290">
        <v>106</v>
      </c>
      <c r="O19" s="255">
        <v>3572</v>
      </c>
      <c r="P19" s="285">
        <v>670</v>
      </c>
      <c r="Q19" s="233"/>
    </row>
    <row r="20" spans="1:17" ht="16.5" customHeight="1">
      <c r="A20" s="291" t="s">
        <v>257</v>
      </c>
      <c r="B20" s="292" t="s">
        <v>101</v>
      </c>
      <c r="C20" s="293">
        <f>D20+E20+F20+G20+H20</f>
        <v>412</v>
      </c>
      <c r="D20" s="263">
        <v>0</v>
      </c>
      <c r="E20" s="294">
        <v>0</v>
      </c>
      <c r="F20" s="263">
        <v>0</v>
      </c>
      <c r="G20" s="295">
        <v>372</v>
      </c>
      <c r="H20" s="296">
        <v>40</v>
      </c>
      <c r="I20" s="297">
        <v>0</v>
      </c>
      <c r="J20" s="298"/>
      <c r="K20" s="298">
        <f>SUM(L20:P20)</f>
        <v>412</v>
      </c>
      <c r="L20" s="263">
        <v>0</v>
      </c>
      <c r="M20" s="294">
        <v>0</v>
      </c>
      <c r="N20" s="263">
        <v>0</v>
      </c>
      <c r="O20" s="299">
        <v>372</v>
      </c>
      <c r="P20" s="273">
        <v>40</v>
      </c>
      <c r="Q20" s="233"/>
    </row>
    <row r="21" spans="1:248" s="251" customFormat="1" ht="16.5" customHeight="1">
      <c r="A21" s="300" t="s">
        <v>76</v>
      </c>
      <c r="B21" s="301"/>
      <c r="C21" s="302">
        <f>+C22+C23+C24+C27</f>
        <v>7895</v>
      </c>
      <c r="D21" s="277">
        <f>+D22+D23+D24+D27</f>
        <v>1482</v>
      </c>
      <c r="E21" s="303">
        <v>0</v>
      </c>
      <c r="F21" s="277">
        <f>+F22+F23+F24+F27</f>
        <v>312</v>
      </c>
      <c r="G21" s="277">
        <f aca="true" t="shared" si="6" ref="G21:P21">+G22+G23+G24+G27</f>
        <v>4471</v>
      </c>
      <c r="H21" s="304">
        <f t="shared" si="6"/>
        <v>1630</v>
      </c>
      <c r="I21" s="305">
        <f t="shared" si="6"/>
        <v>1226</v>
      </c>
      <c r="J21" s="302">
        <f t="shared" si="6"/>
        <v>0</v>
      </c>
      <c r="K21" s="302">
        <f t="shared" si="6"/>
        <v>6669</v>
      </c>
      <c r="L21" s="277">
        <f t="shared" si="6"/>
        <v>256</v>
      </c>
      <c r="M21" s="303">
        <v>0</v>
      </c>
      <c r="N21" s="277">
        <f t="shared" si="6"/>
        <v>312</v>
      </c>
      <c r="O21" s="306">
        <f t="shared" si="6"/>
        <v>4471</v>
      </c>
      <c r="P21" s="307">
        <f t="shared" si="6"/>
        <v>1630</v>
      </c>
      <c r="Q21" s="249"/>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250"/>
      <c r="CO21" s="250"/>
      <c r="CP21" s="250"/>
      <c r="CQ21" s="250"/>
      <c r="CR21" s="250"/>
      <c r="CS21" s="250"/>
      <c r="CT21" s="250"/>
      <c r="CU21" s="250"/>
      <c r="CV21" s="250"/>
      <c r="CW21" s="250"/>
      <c r="CX21" s="250"/>
      <c r="CY21" s="250"/>
      <c r="CZ21" s="250"/>
      <c r="DA21" s="250"/>
      <c r="DB21" s="250"/>
      <c r="DC21" s="250"/>
      <c r="DD21" s="250"/>
      <c r="DE21" s="250"/>
      <c r="DF21" s="250"/>
      <c r="DG21" s="250"/>
      <c r="DH21" s="250"/>
      <c r="DI21" s="250"/>
      <c r="DJ21" s="250"/>
      <c r="DK21" s="250"/>
      <c r="DL21" s="250"/>
      <c r="DM21" s="250"/>
      <c r="DN21" s="250"/>
      <c r="DO21" s="250"/>
      <c r="DP21" s="250"/>
      <c r="DQ21" s="250"/>
      <c r="DR21" s="250"/>
      <c r="DS21" s="250"/>
      <c r="DT21" s="250"/>
      <c r="DU21" s="250"/>
      <c r="DV21" s="250"/>
      <c r="DW21" s="250"/>
      <c r="DX21" s="250"/>
      <c r="DY21" s="250"/>
      <c r="DZ21" s="250"/>
      <c r="EA21" s="250"/>
      <c r="EB21" s="250"/>
      <c r="EC21" s="250"/>
      <c r="ED21" s="250"/>
      <c r="EE21" s="250"/>
      <c r="EF21" s="250"/>
      <c r="EG21" s="250"/>
      <c r="EH21" s="250"/>
      <c r="EI21" s="250"/>
      <c r="EJ21" s="250"/>
      <c r="EK21" s="250"/>
      <c r="EL21" s="250"/>
      <c r="EM21" s="250"/>
      <c r="EN21" s="250"/>
      <c r="EO21" s="250"/>
      <c r="EP21" s="250"/>
      <c r="EQ21" s="250"/>
      <c r="ER21" s="250"/>
      <c r="ES21" s="250"/>
      <c r="ET21" s="250"/>
      <c r="EU21" s="250"/>
      <c r="EV21" s="250"/>
      <c r="EW21" s="250"/>
      <c r="EX21" s="250"/>
      <c r="EY21" s="250"/>
      <c r="EZ21" s="250"/>
      <c r="FA21" s="250"/>
      <c r="FB21" s="250"/>
      <c r="FC21" s="250"/>
      <c r="FD21" s="250"/>
      <c r="FE21" s="250"/>
      <c r="FF21" s="250"/>
      <c r="FG21" s="250"/>
      <c r="FH21" s="250"/>
      <c r="FI21" s="250"/>
      <c r="FJ21" s="250"/>
      <c r="FK21" s="250"/>
      <c r="FL21" s="250"/>
      <c r="FM21" s="250"/>
      <c r="FN21" s="250"/>
      <c r="FO21" s="250"/>
      <c r="FP21" s="250"/>
      <c r="FQ21" s="250"/>
      <c r="FR21" s="250"/>
      <c r="FS21" s="250"/>
      <c r="FT21" s="250"/>
      <c r="FU21" s="250"/>
      <c r="FV21" s="250"/>
      <c r="FW21" s="250"/>
      <c r="FX21" s="250"/>
      <c r="FY21" s="250"/>
      <c r="FZ21" s="250"/>
      <c r="GA21" s="250"/>
      <c r="GB21" s="250"/>
      <c r="GC21" s="250"/>
      <c r="GD21" s="250"/>
      <c r="GE21" s="250"/>
      <c r="GF21" s="250"/>
      <c r="GG21" s="250"/>
      <c r="GH21" s="250"/>
      <c r="GI21" s="250"/>
      <c r="GJ21" s="250"/>
      <c r="GK21" s="250"/>
      <c r="GL21" s="250"/>
      <c r="GM21" s="250"/>
      <c r="GN21" s="250"/>
      <c r="GO21" s="250"/>
      <c r="GP21" s="250"/>
      <c r="GQ21" s="250"/>
      <c r="GR21" s="250"/>
      <c r="GS21" s="250"/>
      <c r="GT21" s="250"/>
      <c r="GU21" s="250"/>
      <c r="GV21" s="250"/>
      <c r="GW21" s="250"/>
      <c r="GX21" s="250"/>
      <c r="GY21" s="250"/>
      <c r="GZ21" s="250"/>
      <c r="HA21" s="250"/>
      <c r="HB21" s="250"/>
      <c r="HC21" s="250"/>
      <c r="HD21" s="250"/>
      <c r="HE21" s="250"/>
      <c r="HF21" s="250"/>
      <c r="HG21" s="250"/>
      <c r="HH21" s="250"/>
      <c r="HI21" s="250"/>
      <c r="HJ21" s="250"/>
      <c r="HK21" s="250"/>
      <c r="HL21" s="250"/>
      <c r="HM21" s="250"/>
      <c r="HN21" s="250"/>
      <c r="HO21" s="250"/>
      <c r="HP21" s="250"/>
      <c r="HQ21" s="250"/>
      <c r="HR21" s="250"/>
      <c r="HS21" s="250"/>
      <c r="HT21" s="250"/>
      <c r="HU21" s="250"/>
      <c r="HV21" s="250"/>
      <c r="HW21" s="250"/>
      <c r="HX21" s="250"/>
      <c r="HY21" s="250"/>
      <c r="HZ21" s="250"/>
      <c r="IA21" s="250"/>
      <c r="IB21" s="250"/>
      <c r="IC21" s="250"/>
      <c r="ID21" s="250"/>
      <c r="IE21" s="250"/>
      <c r="IF21" s="250"/>
      <c r="IG21" s="250"/>
      <c r="IH21" s="250"/>
      <c r="II21" s="250"/>
      <c r="IJ21" s="250"/>
      <c r="IK21" s="250"/>
      <c r="IL21" s="250"/>
      <c r="IM21" s="250"/>
      <c r="IN21" s="250"/>
    </row>
    <row r="22" spans="1:17" ht="16.5" customHeight="1">
      <c r="A22" s="252" t="s">
        <v>207</v>
      </c>
      <c r="B22" s="253" t="s">
        <v>102</v>
      </c>
      <c r="C22" s="254">
        <f aca="true" t="shared" si="7" ref="C22:C49">D22+E22+F22+G22+H22</f>
        <v>1536</v>
      </c>
      <c r="D22" s="286">
        <v>232</v>
      </c>
      <c r="E22" s="308">
        <v>0</v>
      </c>
      <c r="F22" s="308">
        <v>0</v>
      </c>
      <c r="G22" s="290">
        <v>1201</v>
      </c>
      <c r="H22" s="286">
        <v>103</v>
      </c>
      <c r="I22" s="309">
        <v>0</v>
      </c>
      <c r="J22" s="258"/>
      <c r="K22" s="258">
        <f aca="true" t="shared" si="8" ref="K22:K27">SUM(L22:P22)</f>
        <v>1536</v>
      </c>
      <c r="L22" s="290">
        <v>232</v>
      </c>
      <c r="M22" s="310">
        <v>0</v>
      </c>
      <c r="N22" s="310">
        <v>0</v>
      </c>
      <c r="O22" s="255">
        <v>1201</v>
      </c>
      <c r="P22" s="285">
        <v>103</v>
      </c>
      <c r="Q22" s="233"/>
    </row>
    <row r="23" spans="1:17" ht="16.5" customHeight="1">
      <c r="A23" s="252" t="s">
        <v>208</v>
      </c>
      <c r="B23" s="253" t="s">
        <v>103</v>
      </c>
      <c r="C23" s="254">
        <f t="shared" si="7"/>
        <v>1180</v>
      </c>
      <c r="D23" s="263">
        <v>0</v>
      </c>
      <c r="E23" s="311">
        <v>0</v>
      </c>
      <c r="F23" s="312">
        <v>0</v>
      </c>
      <c r="G23" s="268">
        <v>1075</v>
      </c>
      <c r="H23" s="256">
        <v>105</v>
      </c>
      <c r="I23" s="309">
        <v>0</v>
      </c>
      <c r="J23" s="258"/>
      <c r="K23" s="258">
        <f t="shared" si="8"/>
        <v>1180</v>
      </c>
      <c r="L23" s="313">
        <v>0</v>
      </c>
      <c r="M23" s="314">
        <v>0</v>
      </c>
      <c r="N23" s="314">
        <v>0</v>
      </c>
      <c r="O23" s="255">
        <v>1075</v>
      </c>
      <c r="P23" s="285">
        <v>105</v>
      </c>
      <c r="Q23" s="233"/>
    </row>
    <row r="24" spans="1:17" ht="16.5" customHeight="1">
      <c r="A24" s="252" t="s">
        <v>209</v>
      </c>
      <c r="B24" s="253"/>
      <c r="C24" s="315">
        <f t="shared" si="7"/>
        <v>2282</v>
      </c>
      <c r="D24" s="316">
        <f>SUM(D25:D26)</f>
        <v>24</v>
      </c>
      <c r="E24" s="263">
        <v>0</v>
      </c>
      <c r="F24" s="263">
        <v>0</v>
      </c>
      <c r="G24" s="255">
        <f>SUM(G25:G26)</f>
        <v>1234</v>
      </c>
      <c r="H24" s="256">
        <f>SUM(H25:H26)</f>
        <v>1024</v>
      </c>
      <c r="I24" s="266">
        <v>0</v>
      </c>
      <c r="J24" s="258"/>
      <c r="K24" s="258">
        <f t="shared" si="8"/>
        <v>2282</v>
      </c>
      <c r="L24" s="316">
        <f>SUM(L25:L26)</f>
        <v>24</v>
      </c>
      <c r="M24" s="263">
        <v>0</v>
      </c>
      <c r="N24" s="263">
        <v>0</v>
      </c>
      <c r="O24" s="255">
        <f>SUM(O25:O26)</f>
        <v>1234</v>
      </c>
      <c r="P24" s="269">
        <v>1024</v>
      </c>
      <c r="Q24" s="233"/>
    </row>
    <row r="25" spans="1:17" ht="16.5" customHeight="1">
      <c r="A25" s="260"/>
      <c r="B25" s="261" t="s">
        <v>104</v>
      </c>
      <c r="C25" s="317">
        <f t="shared" si="7"/>
        <v>1713</v>
      </c>
      <c r="D25" s="318">
        <v>24</v>
      </c>
      <c r="E25" s="263">
        <v>0</v>
      </c>
      <c r="F25" s="263">
        <v>0</v>
      </c>
      <c r="G25" s="268">
        <v>1234</v>
      </c>
      <c r="H25" s="265">
        <v>455</v>
      </c>
      <c r="I25" s="266">
        <v>0</v>
      </c>
      <c r="J25" s="267"/>
      <c r="K25" s="267">
        <f t="shared" si="8"/>
        <v>1713</v>
      </c>
      <c r="L25" s="265">
        <v>24</v>
      </c>
      <c r="M25" s="263">
        <v>0</v>
      </c>
      <c r="N25" s="263">
        <v>0</v>
      </c>
      <c r="O25" s="268">
        <v>1234</v>
      </c>
      <c r="P25" s="269">
        <v>455</v>
      </c>
      <c r="Q25" s="233"/>
    </row>
    <row r="26" spans="1:17" ht="16.5" customHeight="1">
      <c r="A26" s="260"/>
      <c r="B26" s="261" t="s">
        <v>105</v>
      </c>
      <c r="C26" s="262">
        <f t="shared" si="7"/>
        <v>569</v>
      </c>
      <c r="D26" s="263">
        <v>0</v>
      </c>
      <c r="E26" s="263">
        <v>0</v>
      </c>
      <c r="F26" s="263">
        <v>0</v>
      </c>
      <c r="G26" s="263">
        <v>0</v>
      </c>
      <c r="H26" s="265">
        <v>569</v>
      </c>
      <c r="I26" s="266">
        <v>0</v>
      </c>
      <c r="J26" s="267"/>
      <c r="K26" s="267">
        <f t="shared" si="8"/>
        <v>569</v>
      </c>
      <c r="L26" s="263">
        <v>0</v>
      </c>
      <c r="M26" s="263">
        <v>0</v>
      </c>
      <c r="N26" s="263">
        <v>0</v>
      </c>
      <c r="O26" s="263">
        <v>0</v>
      </c>
      <c r="P26" s="269">
        <v>569</v>
      </c>
      <c r="Q26" s="233"/>
    </row>
    <row r="27" spans="1:17" ht="16.5" customHeight="1">
      <c r="A27" s="252" t="s">
        <v>210</v>
      </c>
      <c r="B27" s="253" t="s">
        <v>106</v>
      </c>
      <c r="C27" s="254">
        <f t="shared" si="7"/>
        <v>2897</v>
      </c>
      <c r="D27" s="255">
        <v>1226</v>
      </c>
      <c r="E27" s="319">
        <v>0</v>
      </c>
      <c r="F27" s="320">
        <v>312</v>
      </c>
      <c r="G27" s="320">
        <v>961</v>
      </c>
      <c r="H27" s="320">
        <v>398</v>
      </c>
      <c r="I27" s="321">
        <v>1226</v>
      </c>
      <c r="J27" s="322"/>
      <c r="K27" s="322">
        <f t="shared" si="8"/>
        <v>1671</v>
      </c>
      <c r="L27" s="319">
        <v>0</v>
      </c>
      <c r="M27" s="323">
        <v>0</v>
      </c>
      <c r="N27" s="256">
        <v>312</v>
      </c>
      <c r="O27" s="255">
        <v>961</v>
      </c>
      <c r="P27" s="324">
        <v>398</v>
      </c>
      <c r="Q27" s="233"/>
    </row>
    <row r="28" spans="1:248" s="251" customFormat="1" ht="16.5" customHeight="1">
      <c r="A28" s="274" t="s">
        <v>77</v>
      </c>
      <c r="B28" s="275"/>
      <c r="C28" s="276">
        <f>+C29+C30+C34</f>
        <v>7445</v>
      </c>
      <c r="D28" s="277">
        <f aca="true" t="shared" si="9" ref="D28:P28">+D29+D30+D34</f>
        <v>1530</v>
      </c>
      <c r="E28" s="277">
        <f t="shared" si="9"/>
        <v>6</v>
      </c>
      <c r="F28" s="277">
        <f t="shared" si="9"/>
        <v>72</v>
      </c>
      <c r="G28" s="277">
        <f t="shared" si="9"/>
        <v>4462</v>
      </c>
      <c r="H28" s="279">
        <f t="shared" si="9"/>
        <v>1375</v>
      </c>
      <c r="I28" s="280">
        <f t="shared" si="9"/>
        <v>1530</v>
      </c>
      <c r="J28" s="276">
        <f t="shared" si="9"/>
        <v>0</v>
      </c>
      <c r="K28" s="276">
        <f t="shared" si="9"/>
        <v>5915</v>
      </c>
      <c r="L28" s="325">
        <v>0</v>
      </c>
      <c r="M28" s="277">
        <f t="shared" si="9"/>
        <v>6</v>
      </c>
      <c r="N28" s="277">
        <f t="shared" si="9"/>
        <v>72</v>
      </c>
      <c r="O28" s="279">
        <f t="shared" si="9"/>
        <v>4462</v>
      </c>
      <c r="P28" s="282">
        <f t="shared" si="9"/>
        <v>1375</v>
      </c>
      <c r="Q28" s="249"/>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0"/>
      <c r="CG28" s="250"/>
      <c r="CH28" s="250"/>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0"/>
      <c r="GQ28" s="250"/>
      <c r="GR28" s="250"/>
      <c r="GS28" s="250"/>
      <c r="GT28" s="250"/>
      <c r="GU28" s="250"/>
      <c r="GV28" s="250"/>
      <c r="GW28" s="250"/>
      <c r="GX28" s="250"/>
      <c r="GY28" s="250"/>
      <c r="GZ28" s="250"/>
      <c r="HA28" s="250"/>
      <c r="HB28" s="250"/>
      <c r="HC28" s="250"/>
      <c r="HD28" s="250"/>
      <c r="HE28" s="250"/>
      <c r="HF28" s="250"/>
      <c r="HG28" s="250"/>
      <c r="HH28" s="250"/>
      <c r="HI28" s="250"/>
      <c r="HJ28" s="250"/>
      <c r="HK28" s="250"/>
      <c r="HL28" s="250"/>
      <c r="HM28" s="250"/>
      <c r="HN28" s="250"/>
      <c r="HO28" s="250"/>
      <c r="HP28" s="250"/>
      <c r="HQ28" s="250"/>
      <c r="HR28" s="250"/>
      <c r="HS28" s="250"/>
      <c r="HT28" s="250"/>
      <c r="HU28" s="250"/>
      <c r="HV28" s="250"/>
      <c r="HW28" s="250"/>
      <c r="HX28" s="250"/>
      <c r="HY28" s="250"/>
      <c r="HZ28" s="250"/>
      <c r="IA28" s="250"/>
      <c r="IB28" s="250"/>
      <c r="IC28" s="250"/>
      <c r="ID28" s="250"/>
      <c r="IE28" s="250"/>
      <c r="IF28" s="250"/>
      <c r="IG28" s="250"/>
      <c r="IH28" s="250"/>
      <c r="II28" s="250"/>
      <c r="IJ28" s="250"/>
      <c r="IK28" s="250"/>
      <c r="IL28" s="250"/>
      <c r="IM28" s="250"/>
      <c r="IN28" s="250"/>
    </row>
    <row r="29" spans="1:17" ht="16.5" customHeight="1">
      <c r="A29" s="326" t="s">
        <v>211</v>
      </c>
      <c r="B29" s="253" t="s">
        <v>107</v>
      </c>
      <c r="C29" s="254">
        <f t="shared" si="7"/>
        <v>3694</v>
      </c>
      <c r="D29" s="255">
        <v>747</v>
      </c>
      <c r="E29" s="263">
        <v>0</v>
      </c>
      <c r="F29" s="327">
        <v>72</v>
      </c>
      <c r="G29" s="255">
        <v>2330</v>
      </c>
      <c r="H29" s="255">
        <v>545</v>
      </c>
      <c r="I29" s="288">
        <v>747</v>
      </c>
      <c r="J29" s="254"/>
      <c r="K29" s="254">
        <f aca="true" t="shared" si="10" ref="K29:K34">SUM(L29:P29)</f>
        <v>2947</v>
      </c>
      <c r="L29" s="278">
        <v>0</v>
      </c>
      <c r="M29" s="278">
        <v>0</v>
      </c>
      <c r="N29" s="328">
        <v>72</v>
      </c>
      <c r="O29" s="255">
        <v>2330</v>
      </c>
      <c r="P29" s="285">
        <v>545</v>
      </c>
      <c r="Q29" s="233"/>
    </row>
    <row r="30" spans="1:17" ht="16.5" customHeight="1">
      <c r="A30" s="326" t="s">
        <v>212</v>
      </c>
      <c r="B30" s="253"/>
      <c r="C30" s="315">
        <f t="shared" si="7"/>
        <v>3401</v>
      </c>
      <c r="D30" s="316">
        <f aca="true" t="shared" si="11" ref="D30:I30">SUM(D31:D33)</f>
        <v>783</v>
      </c>
      <c r="E30" s="255">
        <f t="shared" si="11"/>
        <v>6</v>
      </c>
      <c r="F30" s="263">
        <v>0</v>
      </c>
      <c r="G30" s="255">
        <f t="shared" si="11"/>
        <v>1782</v>
      </c>
      <c r="H30" s="255">
        <f t="shared" si="11"/>
        <v>830</v>
      </c>
      <c r="I30" s="288">
        <f t="shared" si="11"/>
        <v>783</v>
      </c>
      <c r="J30" s="254"/>
      <c r="K30" s="254">
        <f t="shared" si="10"/>
        <v>2618</v>
      </c>
      <c r="L30" s="263">
        <v>0</v>
      </c>
      <c r="M30" s="268">
        <f>SUM(M31:M33)</f>
        <v>6</v>
      </c>
      <c r="N30" s="263">
        <v>0</v>
      </c>
      <c r="O30" s="255">
        <f>SUM(O31:O33)</f>
        <v>1782</v>
      </c>
      <c r="P30" s="259">
        <f>SUM(P31:P33)</f>
        <v>830</v>
      </c>
      <c r="Q30" s="233"/>
    </row>
    <row r="31" spans="1:17" ht="16.5" customHeight="1">
      <c r="A31" s="329"/>
      <c r="B31" s="261" t="s">
        <v>108</v>
      </c>
      <c r="C31" s="317">
        <f t="shared" si="7"/>
        <v>2943</v>
      </c>
      <c r="D31" s="318">
        <v>425</v>
      </c>
      <c r="E31" s="268">
        <v>6</v>
      </c>
      <c r="F31" s="263">
        <v>0</v>
      </c>
      <c r="G31" s="268">
        <v>1732</v>
      </c>
      <c r="H31" s="268">
        <v>780</v>
      </c>
      <c r="I31" s="330">
        <v>425</v>
      </c>
      <c r="J31" s="262"/>
      <c r="K31" s="262">
        <f t="shared" si="10"/>
        <v>2518</v>
      </c>
      <c r="L31" s="263">
        <v>0</v>
      </c>
      <c r="M31" s="268">
        <v>6</v>
      </c>
      <c r="N31" s="263">
        <v>0</v>
      </c>
      <c r="O31" s="268">
        <v>1732</v>
      </c>
      <c r="P31" s="269">
        <v>780</v>
      </c>
      <c r="Q31" s="233"/>
    </row>
    <row r="32" spans="1:17" ht="16.5" customHeight="1">
      <c r="A32" s="329"/>
      <c r="B32" s="261" t="s">
        <v>109</v>
      </c>
      <c r="C32" s="317">
        <f t="shared" si="7"/>
        <v>458</v>
      </c>
      <c r="D32" s="318">
        <v>358</v>
      </c>
      <c r="E32" s="263">
        <v>0</v>
      </c>
      <c r="F32" s="263">
        <v>0</v>
      </c>
      <c r="G32" s="268">
        <v>50</v>
      </c>
      <c r="H32" s="268">
        <v>50</v>
      </c>
      <c r="I32" s="330">
        <v>358</v>
      </c>
      <c r="J32" s="262"/>
      <c r="K32" s="262">
        <f t="shared" si="10"/>
        <v>100</v>
      </c>
      <c r="L32" s="263">
        <v>0</v>
      </c>
      <c r="M32" s="263">
        <v>0</v>
      </c>
      <c r="N32" s="263">
        <v>0</v>
      </c>
      <c r="O32" s="268">
        <v>50</v>
      </c>
      <c r="P32" s="269">
        <v>50</v>
      </c>
      <c r="Q32" s="233"/>
    </row>
    <row r="33" spans="1:17" ht="16.5" customHeight="1">
      <c r="A33" s="329"/>
      <c r="B33" s="261" t="s">
        <v>110</v>
      </c>
      <c r="C33" s="262">
        <f t="shared" si="7"/>
        <v>0</v>
      </c>
      <c r="D33" s="278">
        <v>0</v>
      </c>
      <c r="E33" s="278">
        <v>0</v>
      </c>
      <c r="F33" s="278">
        <v>0</v>
      </c>
      <c r="G33" s="278">
        <v>0</v>
      </c>
      <c r="H33" s="331">
        <v>0</v>
      </c>
      <c r="I33" s="332">
        <v>0</v>
      </c>
      <c r="J33" s="262"/>
      <c r="K33" s="278">
        <v>0</v>
      </c>
      <c r="L33" s="278">
        <v>0</v>
      </c>
      <c r="M33" s="278">
        <v>0</v>
      </c>
      <c r="N33" s="278">
        <v>0</v>
      </c>
      <c r="O33" s="278">
        <v>0</v>
      </c>
      <c r="P33" s="333">
        <v>0</v>
      </c>
      <c r="Q33" s="233"/>
    </row>
    <row r="34" spans="1:17" ht="16.5" customHeight="1">
      <c r="A34" s="291" t="s">
        <v>213</v>
      </c>
      <c r="B34" s="292" t="s">
        <v>111</v>
      </c>
      <c r="C34" s="293">
        <f t="shared" si="7"/>
        <v>350</v>
      </c>
      <c r="D34" s="263">
        <v>0</v>
      </c>
      <c r="E34" s="263">
        <v>0</v>
      </c>
      <c r="F34" s="263">
        <v>0</v>
      </c>
      <c r="G34" s="295">
        <v>350</v>
      </c>
      <c r="H34" s="334">
        <v>0</v>
      </c>
      <c r="I34" s="335">
        <v>0</v>
      </c>
      <c r="J34" s="336"/>
      <c r="K34" s="298">
        <f t="shared" si="10"/>
        <v>350</v>
      </c>
      <c r="L34" s="319">
        <v>0</v>
      </c>
      <c r="M34" s="263">
        <v>0</v>
      </c>
      <c r="N34" s="263">
        <v>0</v>
      </c>
      <c r="O34" s="295">
        <v>350</v>
      </c>
      <c r="P34" s="337">
        <v>0</v>
      </c>
      <c r="Q34" s="233"/>
    </row>
    <row r="35" spans="1:248" s="251" customFormat="1" ht="16.5" customHeight="1">
      <c r="A35" s="300" t="s">
        <v>78</v>
      </c>
      <c r="B35" s="301"/>
      <c r="C35" s="302">
        <f>+C36+C42+C45+C46</f>
        <v>4397</v>
      </c>
      <c r="D35" s="277">
        <f aca="true" t="shared" si="12" ref="D35:P35">+D36+D42+D45+D46</f>
        <v>847</v>
      </c>
      <c r="E35" s="277">
        <f>+E42+E45</f>
        <v>6</v>
      </c>
      <c r="F35" s="277">
        <f>+F46</f>
        <v>200</v>
      </c>
      <c r="G35" s="277">
        <f t="shared" si="12"/>
        <v>2198</v>
      </c>
      <c r="H35" s="338">
        <f t="shared" si="12"/>
        <v>1146</v>
      </c>
      <c r="I35" s="339">
        <f>+I36+I42+I45+I46</f>
        <v>847</v>
      </c>
      <c r="J35" s="340">
        <f t="shared" si="12"/>
        <v>0</v>
      </c>
      <c r="K35" s="340">
        <f t="shared" si="12"/>
        <v>3550</v>
      </c>
      <c r="L35" s="341">
        <v>0</v>
      </c>
      <c r="M35" s="277">
        <f t="shared" si="12"/>
        <v>6</v>
      </c>
      <c r="N35" s="277">
        <f t="shared" si="12"/>
        <v>200</v>
      </c>
      <c r="O35" s="306">
        <f t="shared" si="12"/>
        <v>2198</v>
      </c>
      <c r="P35" s="307">
        <f t="shared" si="12"/>
        <v>1146</v>
      </c>
      <c r="Q35" s="249"/>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c r="DV35" s="250"/>
      <c r="DW35" s="250"/>
      <c r="DX35" s="250"/>
      <c r="DY35" s="250"/>
      <c r="DZ35" s="250"/>
      <c r="EA35" s="250"/>
      <c r="EB35" s="250"/>
      <c r="EC35" s="250"/>
      <c r="ED35" s="250"/>
      <c r="EE35" s="250"/>
      <c r="EF35" s="250"/>
      <c r="EG35" s="250"/>
      <c r="EH35" s="250"/>
      <c r="EI35" s="250"/>
      <c r="EJ35" s="250"/>
      <c r="EK35" s="250"/>
      <c r="EL35" s="250"/>
      <c r="EM35" s="250"/>
      <c r="EN35" s="250"/>
      <c r="EO35" s="250"/>
      <c r="EP35" s="250"/>
      <c r="EQ35" s="250"/>
      <c r="ER35" s="250"/>
      <c r="ES35" s="250"/>
      <c r="ET35" s="250"/>
      <c r="EU35" s="250"/>
      <c r="EV35" s="250"/>
      <c r="EW35" s="250"/>
      <c r="EX35" s="250"/>
      <c r="EY35" s="250"/>
      <c r="EZ35" s="250"/>
      <c r="FA35" s="250"/>
      <c r="FB35" s="250"/>
      <c r="FC35" s="250"/>
      <c r="FD35" s="250"/>
      <c r="FE35" s="250"/>
      <c r="FF35" s="250"/>
      <c r="FG35" s="250"/>
      <c r="FH35" s="250"/>
      <c r="FI35" s="250"/>
      <c r="FJ35" s="250"/>
      <c r="FK35" s="250"/>
      <c r="FL35" s="250"/>
      <c r="FM35" s="250"/>
      <c r="FN35" s="250"/>
      <c r="FO35" s="250"/>
      <c r="FP35" s="250"/>
      <c r="FQ35" s="250"/>
      <c r="FR35" s="250"/>
      <c r="FS35" s="250"/>
      <c r="FT35" s="250"/>
      <c r="FU35" s="250"/>
      <c r="FV35" s="250"/>
      <c r="FW35" s="250"/>
      <c r="FX35" s="250"/>
      <c r="FY35" s="250"/>
      <c r="FZ35" s="250"/>
      <c r="GA35" s="250"/>
      <c r="GB35" s="250"/>
      <c r="GC35" s="250"/>
      <c r="GD35" s="250"/>
      <c r="GE35" s="250"/>
      <c r="GF35" s="250"/>
      <c r="GG35" s="250"/>
      <c r="GH35" s="250"/>
      <c r="GI35" s="250"/>
      <c r="GJ35" s="250"/>
      <c r="GK35" s="250"/>
      <c r="GL35" s="250"/>
      <c r="GM35" s="250"/>
      <c r="GN35" s="250"/>
      <c r="GO35" s="250"/>
      <c r="GP35" s="250"/>
      <c r="GQ35" s="250"/>
      <c r="GR35" s="250"/>
      <c r="GS35" s="250"/>
      <c r="GT35" s="250"/>
      <c r="GU35" s="250"/>
      <c r="GV35" s="250"/>
      <c r="GW35" s="250"/>
      <c r="GX35" s="250"/>
      <c r="GY35" s="250"/>
      <c r="GZ35" s="250"/>
      <c r="HA35" s="250"/>
      <c r="HB35" s="250"/>
      <c r="HC35" s="250"/>
      <c r="HD35" s="250"/>
      <c r="HE35" s="250"/>
      <c r="HF35" s="250"/>
      <c r="HG35" s="250"/>
      <c r="HH35" s="250"/>
      <c r="HI35" s="250"/>
      <c r="HJ35" s="250"/>
      <c r="HK35" s="250"/>
      <c r="HL35" s="250"/>
      <c r="HM35" s="250"/>
      <c r="HN35" s="250"/>
      <c r="HO35" s="250"/>
      <c r="HP35" s="250"/>
      <c r="HQ35" s="250"/>
      <c r="HR35" s="250"/>
      <c r="HS35" s="250"/>
      <c r="HT35" s="250"/>
      <c r="HU35" s="250"/>
      <c r="HV35" s="250"/>
      <c r="HW35" s="250"/>
      <c r="HX35" s="250"/>
      <c r="HY35" s="250"/>
      <c r="HZ35" s="250"/>
      <c r="IA35" s="250"/>
      <c r="IB35" s="250"/>
      <c r="IC35" s="250"/>
      <c r="ID35" s="250"/>
      <c r="IE35" s="250"/>
      <c r="IF35" s="250"/>
      <c r="IG35" s="250"/>
      <c r="IH35" s="250"/>
      <c r="II35" s="250"/>
      <c r="IJ35" s="250"/>
      <c r="IK35" s="250"/>
      <c r="IL35" s="250"/>
      <c r="IM35" s="250"/>
      <c r="IN35" s="250"/>
    </row>
    <row r="36" spans="1:17" ht="16.5" customHeight="1">
      <c r="A36" s="252" t="s">
        <v>214</v>
      </c>
      <c r="B36" s="253"/>
      <c r="C36" s="315">
        <f t="shared" si="7"/>
        <v>545</v>
      </c>
      <c r="D36" s="263">
        <v>0</v>
      </c>
      <c r="E36" s="263">
        <v>0</v>
      </c>
      <c r="F36" s="263">
        <v>0</v>
      </c>
      <c r="G36" s="255">
        <f>SUM(G37:G41)</f>
        <v>545</v>
      </c>
      <c r="H36" s="334">
        <v>0</v>
      </c>
      <c r="I36" s="342">
        <v>0</v>
      </c>
      <c r="J36" s="262"/>
      <c r="K36" s="262">
        <f aca="true" t="shared" si="13" ref="K36:K67">SUM(L36:P36)</f>
        <v>545</v>
      </c>
      <c r="L36" s="263">
        <v>0</v>
      </c>
      <c r="M36" s="263">
        <v>0</v>
      </c>
      <c r="N36" s="263">
        <v>0</v>
      </c>
      <c r="O36" s="255">
        <f>SUM(O37:O41)</f>
        <v>545</v>
      </c>
      <c r="P36" s="343">
        <v>0</v>
      </c>
      <c r="Q36" s="233"/>
    </row>
    <row r="37" spans="1:17" ht="16.5" customHeight="1">
      <c r="A37" s="260"/>
      <c r="B37" s="261" t="s">
        <v>112</v>
      </c>
      <c r="C37" s="317">
        <f t="shared" si="7"/>
        <v>320</v>
      </c>
      <c r="D37" s="263">
        <v>0</v>
      </c>
      <c r="E37" s="263">
        <v>0</v>
      </c>
      <c r="F37" s="263">
        <v>0</v>
      </c>
      <c r="G37" s="268">
        <v>320</v>
      </c>
      <c r="H37" s="334">
        <v>0</v>
      </c>
      <c r="I37" s="332">
        <v>0</v>
      </c>
      <c r="J37" s="267"/>
      <c r="K37" s="267">
        <f t="shared" si="13"/>
        <v>320</v>
      </c>
      <c r="L37" s="263">
        <v>0</v>
      </c>
      <c r="M37" s="263">
        <v>0</v>
      </c>
      <c r="N37" s="263">
        <v>0</v>
      </c>
      <c r="O37" s="268">
        <v>320</v>
      </c>
      <c r="P37" s="344">
        <v>0</v>
      </c>
      <c r="Q37" s="233"/>
    </row>
    <row r="38" spans="1:17" ht="16.5" customHeight="1">
      <c r="A38" s="260"/>
      <c r="B38" s="261" t="s">
        <v>113</v>
      </c>
      <c r="C38" s="317">
        <f t="shared" si="7"/>
        <v>170</v>
      </c>
      <c r="D38" s="263">
        <v>0</v>
      </c>
      <c r="E38" s="263">
        <v>0</v>
      </c>
      <c r="F38" s="263">
        <v>0</v>
      </c>
      <c r="G38" s="268">
        <v>170</v>
      </c>
      <c r="H38" s="334">
        <v>0</v>
      </c>
      <c r="I38" s="332">
        <v>0</v>
      </c>
      <c r="J38" s="267"/>
      <c r="K38" s="267">
        <f t="shared" si="13"/>
        <v>170</v>
      </c>
      <c r="L38" s="263">
        <v>0</v>
      </c>
      <c r="M38" s="263">
        <v>0</v>
      </c>
      <c r="N38" s="263">
        <v>0</v>
      </c>
      <c r="O38" s="268">
        <v>170</v>
      </c>
      <c r="P38" s="344">
        <v>0</v>
      </c>
      <c r="Q38" s="233"/>
    </row>
    <row r="39" spans="1:17" ht="16.5" customHeight="1">
      <c r="A39" s="260"/>
      <c r="B39" s="261" t="s">
        <v>114</v>
      </c>
      <c r="C39" s="345">
        <v>0</v>
      </c>
      <c r="D39" s="263">
        <v>0</v>
      </c>
      <c r="E39" s="263">
        <v>0</v>
      </c>
      <c r="F39" s="263">
        <v>0</v>
      </c>
      <c r="G39" s="263">
        <v>0</v>
      </c>
      <c r="H39" s="334">
        <v>0</v>
      </c>
      <c r="I39" s="332">
        <v>0</v>
      </c>
      <c r="J39" s="267"/>
      <c r="K39" s="263">
        <v>0</v>
      </c>
      <c r="L39" s="263">
        <v>0</v>
      </c>
      <c r="M39" s="263">
        <v>0</v>
      </c>
      <c r="N39" s="263">
        <v>0</v>
      </c>
      <c r="O39" s="263">
        <v>0</v>
      </c>
      <c r="P39" s="344">
        <v>0</v>
      </c>
      <c r="Q39" s="233"/>
    </row>
    <row r="40" spans="1:17" ht="16.5" customHeight="1">
      <c r="A40" s="260"/>
      <c r="B40" s="261" t="s">
        <v>115</v>
      </c>
      <c r="C40" s="345">
        <v>0</v>
      </c>
      <c r="D40" s="263">
        <v>0</v>
      </c>
      <c r="E40" s="263">
        <v>0</v>
      </c>
      <c r="F40" s="263">
        <v>0</v>
      </c>
      <c r="G40" s="263">
        <v>0</v>
      </c>
      <c r="H40" s="334">
        <v>0</v>
      </c>
      <c r="I40" s="332">
        <v>0</v>
      </c>
      <c r="J40" s="267"/>
      <c r="K40" s="263">
        <v>0</v>
      </c>
      <c r="L40" s="263">
        <v>0</v>
      </c>
      <c r="M40" s="263">
        <v>0</v>
      </c>
      <c r="N40" s="263">
        <v>0</v>
      </c>
      <c r="O40" s="263">
        <v>0</v>
      </c>
      <c r="P40" s="344">
        <v>0</v>
      </c>
      <c r="Q40" s="233"/>
    </row>
    <row r="41" spans="1:17" ht="16.5" customHeight="1">
      <c r="A41" s="260"/>
      <c r="B41" s="261" t="s">
        <v>116</v>
      </c>
      <c r="C41" s="317">
        <f t="shared" si="7"/>
        <v>55</v>
      </c>
      <c r="D41" s="263">
        <v>0</v>
      </c>
      <c r="E41" s="263">
        <v>0</v>
      </c>
      <c r="F41" s="263">
        <v>0</v>
      </c>
      <c r="G41" s="268">
        <v>55</v>
      </c>
      <c r="H41" s="334">
        <v>0</v>
      </c>
      <c r="I41" s="346">
        <v>0</v>
      </c>
      <c r="J41" s="267"/>
      <c r="K41" s="267">
        <f t="shared" si="13"/>
        <v>55</v>
      </c>
      <c r="L41" s="278">
        <v>0</v>
      </c>
      <c r="M41" s="278">
        <v>0</v>
      </c>
      <c r="N41" s="347">
        <v>0</v>
      </c>
      <c r="O41" s="268">
        <v>55</v>
      </c>
      <c r="P41" s="333">
        <v>0</v>
      </c>
      <c r="Q41" s="233"/>
    </row>
    <row r="42" spans="1:17" ht="16.5" customHeight="1">
      <c r="A42" s="252" t="s">
        <v>215</v>
      </c>
      <c r="B42" s="253"/>
      <c r="C42" s="315">
        <f>SUM(C43:C44)</f>
        <v>1741</v>
      </c>
      <c r="D42" s="316">
        <f>SUM(D43:D44)</f>
        <v>445</v>
      </c>
      <c r="E42" s="348">
        <v>0</v>
      </c>
      <c r="F42" s="313">
        <v>0</v>
      </c>
      <c r="G42" s="255">
        <f>SUM(G43:G44)</f>
        <v>660</v>
      </c>
      <c r="H42" s="256">
        <f>SUM(H43:H44)</f>
        <v>636</v>
      </c>
      <c r="I42" s="257">
        <f>SUM(I43:I44)</f>
        <v>445</v>
      </c>
      <c r="J42" s="258"/>
      <c r="K42" s="258">
        <f t="shared" si="13"/>
        <v>1296</v>
      </c>
      <c r="L42" s="263">
        <v>0</v>
      </c>
      <c r="M42" s="263">
        <v>0</v>
      </c>
      <c r="N42" s="263">
        <v>0</v>
      </c>
      <c r="O42" s="255">
        <f>SUM(O43:O44)</f>
        <v>660</v>
      </c>
      <c r="P42" s="349">
        <f>SUM(P43:P44)</f>
        <v>636</v>
      </c>
      <c r="Q42" s="233"/>
    </row>
    <row r="43" spans="1:17" ht="16.5" customHeight="1">
      <c r="A43" s="260"/>
      <c r="B43" s="261" t="s">
        <v>117</v>
      </c>
      <c r="C43" s="317">
        <f t="shared" si="7"/>
        <v>1425</v>
      </c>
      <c r="D43" s="318">
        <v>445</v>
      </c>
      <c r="E43" s="263">
        <v>0</v>
      </c>
      <c r="F43" s="263">
        <v>0</v>
      </c>
      <c r="G43" s="268">
        <v>660</v>
      </c>
      <c r="H43" s="265">
        <v>320</v>
      </c>
      <c r="I43" s="271">
        <v>445</v>
      </c>
      <c r="J43" s="267"/>
      <c r="K43" s="267">
        <f t="shared" si="13"/>
        <v>980</v>
      </c>
      <c r="L43" s="263">
        <v>0</v>
      </c>
      <c r="M43" s="263">
        <v>0</v>
      </c>
      <c r="N43" s="263">
        <v>0</v>
      </c>
      <c r="O43" s="268">
        <v>660</v>
      </c>
      <c r="P43" s="269">
        <v>320</v>
      </c>
      <c r="Q43" s="233"/>
    </row>
    <row r="44" spans="1:17" ht="16.5" customHeight="1">
      <c r="A44" s="260"/>
      <c r="B44" s="261" t="s">
        <v>118</v>
      </c>
      <c r="C44" s="317">
        <f t="shared" si="7"/>
        <v>316</v>
      </c>
      <c r="D44" s="263">
        <v>0</v>
      </c>
      <c r="E44" s="263">
        <v>0</v>
      </c>
      <c r="F44" s="263">
        <v>0</v>
      </c>
      <c r="G44" s="263">
        <v>0</v>
      </c>
      <c r="H44" s="265">
        <v>316</v>
      </c>
      <c r="I44" s="332">
        <v>0</v>
      </c>
      <c r="J44" s="267"/>
      <c r="K44" s="267">
        <f t="shared" si="13"/>
        <v>316</v>
      </c>
      <c r="L44" s="278">
        <v>0</v>
      </c>
      <c r="M44" s="263">
        <v>0</v>
      </c>
      <c r="N44" s="278">
        <v>0</v>
      </c>
      <c r="O44" s="263">
        <v>0</v>
      </c>
      <c r="P44" s="285">
        <v>316</v>
      </c>
      <c r="Q44" s="233"/>
    </row>
    <row r="45" spans="1:17" ht="16.5" customHeight="1">
      <c r="A45" s="252" t="s">
        <v>216</v>
      </c>
      <c r="B45" s="253" t="s">
        <v>119</v>
      </c>
      <c r="C45" s="350">
        <f t="shared" si="7"/>
        <v>421</v>
      </c>
      <c r="D45" s="351">
        <v>0</v>
      </c>
      <c r="E45" s="352">
        <v>6</v>
      </c>
      <c r="F45" s="351">
        <v>0</v>
      </c>
      <c r="G45" s="255">
        <v>295</v>
      </c>
      <c r="H45" s="256">
        <v>120</v>
      </c>
      <c r="I45" s="353">
        <v>0</v>
      </c>
      <c r="J45" s="258"/>
      <c r="K45" s="258">
        <f t="shared" si="13"/>
        <v>421</v>
      </c>
      <c r="L45" s="278">
        <v>0</v>
      </c>
      <c r="M45" s="354">
        <v>6</v>
      </c>
      <c r="N45" s="263">
        <v>0</v>
      </c>
      <c r="O45" s="255">
        <v>295</v>
      </c>
      <c r="P45" s="355">
        <v>120</v>
      </c>
      <c r="Q45" s="233"/>
    </row>
    <row r="46" spans="1:17" ht="16.5" customHeight="1">
      <c r="A46" s="252" t="s">
        <v>217</v>
      </c>
      <c r="B46" s="253"/>
      <c r="C46" s="350">
        <f>SUM(C47:C50)</f>
        <v>1690</v>
      </c>
      <c r="D46" s="255">
        <f>SUM(D47:D50)</f>
        <v>402</v>
      </c>
      <c r="E46" s="263">
        <v>0</v>
      </c>
      <c r="F46" s="255">
        <f>SUM(F47:F50)</f>
        <v>200</v>
      </c>
      <c r="G46" s="255">
        <f>SUM(G47:G50)</f>
        <v>698</v>
      </c>
      <c r="H46" s="256">
        <f>SUM(H47:H50)</f>
        <v>390</v>
      </c>
      <c r="I46" s="257">
        <f>SUM(I47:I50)</f>
        <v>402</v>
      </c>
      <c r="J46" s="258"/>
      <c r="K46" s="258">
        <f t="shared" si="13"/>
        <v>1288</v>
      </c>
      <c r="L46" s="263">
        <v>0</v>
      </c>
      <c r="M46" s="263">
        <v>0</v>
      </c>
      <c r="N46" s="256">
        <f>SUM(N47:N50)</f>
        <v>200</v>
      </c>
      <c r="O46" s="255">
        <f>SUM(O47:O50)</f>
        <v>698</v>
      </c>
      <c r="P46" s="259">
        <f>SUM(P47:P50)</f>
        <v>390</v>
      </c>
      <c r="Q46" s="233"/>
    </row>
    <row r="47" spans="1:17" ht="16.5" customHeight="1">
      <c r="A47" s="260"/>
      <c r="B47" s="261" t="s">
        <v>120</v>
      </c>
      <c r="C47" s="317">
        <f t="shared" si="7"/>
        <v>1020</v>
      </c>
      <c r="D47" s="263">
        <v>0</v>
      </c>
      <c r="E47" s="263">
        <v>0</v>
      </c>
      <c r="F47" s="268">
        <v>200</v>
      </c>
      <c r="G47" s="268">
        <v>480</v>
      </c>
      <c r="H47" s="265">
        <v>340</v>
      </c>
      <c r="I47" s="332">
        <v>0</v>
      </c>
      <c r="J47" s="267"/>
      <c r="K47" s="267">
        <f t="shared" si="13"/>
        <v>1020</v>
      </c>
      <c r="L47" s="263">
        <v>0</v>
      </c>
      <c r="M47" s="263">
        <v>0</v>
      </c>
      <c r="N47" s="265">
        <v>200</v>
      </c>
      <c r="O47" s="268">
        <v>480</v>
      </c>
      <c r="P47" s="269">
        <v>340</v>
      </c>
      <c r="Q47" s="233"/>
    </row>
    <row r="48" spans="1:17" ht="16.5" customHeight="1">
      <c r="A48" s="260"/>
      <c r="B48" s="261" t="s">
        <v>121</v>
      </c>
      <c r="C48" s="317">
        <f t="shared" si="7"/>
        <v>268</v>
      </c>
      <c r="D48" s="263">
        <v>0</v>
      </c>
      <c r="E48" s="263">
        <v>0</v>
      </c>
      <c r="F48" s="263">
        <v>0</v>
      </c>
      <c r="G48" s="268">
        <v>218</v>
      </c>
      <c r="H48" s="265">
        <v>50</v>
      </c>
      <c r="I48" s="332">
        <v>0</v>
      </c>
      <c r="J48" s="267"/>
      <c r="K48" s="267">
        <f t="shared" si="13"/>
        <v>268</v>
      </c>
      <c r="L48" s="263">
        <v>0</v>
      </c>
      <c r="M48" s="263">
        <v>0</v>
      </c>
      <c r="N48" s="263">
        <v>0</v>
      </c>
      <c r="O48" s="268">
        <v>218</v>
      </c>
      <c r="P48" s="269">
        <v>50</v>
      </c>
      <c r="Q48" s="233"/>
    </row>
    <row r="49" spans="1:17" ht="16.5" customHeight="1">
      <c r="A49" s="260"/>
      <c r="B49" s="261" t="s">
        <v>122</v>
      </c>
      <c r="C49" s="317">
        <f t="shared" si="7"/>
        <v>402</v>
      </c>
      <c r="D49" s="318">
        <v>402</v>
      </c>
      <c r="E49" s="263">
        <v>0</v>
      </c>
      <c r="F49" s="263">
        <v>0</v>
      </c>
      <c r="G49" s="263">
        <v>0</v>
      </c>
      <c r="H49" s="334">
        <v>0</v>
      </c>
      <c r="I49" s="356">
        <v>402</v>
      </c>
      <c r="J49" s="267"/>
      <c r="K49" s="263">
        <v>0</v>
      </c>
      <c r="L49" s="263">
        <v>0</v>
      </c>
      <c r="M49" s="263">
        <v>0</v>
      </c>
      <c r="N49" s="263">
        <v>0</v>
      </c>
      <c r="O49" s="263">
        <v>0</v>
      </c>
      <c r="P49" s="344">
        <v>0</v>
      </c>
      <c r="Q49" s="233"/>
    </row>
    <row r="50" spans="1:17" ht="16.5" customHeight="1">
      <c r="A50" s="260"/>
      <c r="B50" s="261" t="s">
        <v>123</v>
      </c>
      <c r="C50" s="345">
        <v>0</v>
      </c>
      <c r="D50" s="263">
        <v>0</v>
      </c>
      <c r="E50" s="357">
        <v>0</v>
      </c>
      <c r="F50" s="357">
        <v>0</v>
      </c>
      <c r="G50" s="263">
        <v>0</v>
      </c>
      <c r="H50" s="334">
        <v>0</v>
      </c>
      <c r="I50" s="358">
        <v>0</v>
      </c>
      <c r="J50" s="267"/>
      <c r="K50" s="263">
        <v>0</v>
      </c>
      <c r="L50" s="263">
        <v>0</v>
      </c>
      <c r="M50" s="357">
        <v>0</v>
      </c>
      <c r="N50" s="357">
        <v>0</v>
      </c>
      <c r="O50" s="263">
        <v>0</v>
      </c>
      <c r="P50" s="337">
        <v>0</v>
      </c>
      <c r="Q50" s="233"/>
    </row>
    <row r="51" spans="1:248" s="251" customFormat="1" ht="16.5" customHeight="1">
      <c r="A51" s="274" t="s">
        <v>218</v>
      </c>
      <c r="B51" s="359"/>
      <c r="C51" s="360">
        <f aca="true" t="shared" si="14" ref="C51:P51">+C52+C53</f>
        <v>6866</v>
      </c>
      <c r="D51" s="361">
        <f t="shared" si="14"/>
        <v>1311</v>
      </c>
      <c r="E51" s="362">
        <v>0</v>
      </c>
      <c r="F51" s="325">
        <v>0</v>
      </c>
      <c r="G51" s="361">
        <f t="shared" si="14"/>
        <v>4346</v>
      </c>
      <c r="H51" s="361">
        <f t="shared" si="14"/>
        <v>1209</v>
      </c>
      <c r="I51" s="363">
        <f t="shared" si="14"/>
        <v>826</v>
      </c>
      <c r="J51" s="276">
        <f t="shared" si="14"/>
        <v>0</v>
      </c>
      <c r="K51" s="276">
        <f t="shared" si="14"/>
        <v>6040</v>
      </c>
      <c r="L51" s="361">
        <f t="shared" si="14"/>
        <v>485</v>
      </c>
      <c r="M51" s="362">
        <v>0</v>
      </c>
      <c r="N51" s="325">
        <v>0</v>
      </c>
      <c r="O51" s="361">
        <f t="shared" si="14"/>
        <v>4346</v>
      </c>
      <c r="P51" s="364">
        <f t="shared" si="14"/>
        <v>1209</v>
      </c>
      <c r="Q51" s="249"/>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0"/>
      <c r="BR51" s="250"/>
      <c r="BS51" s="250"/>
      <c r="BT51" s="250"/>
      <c r="BU51" s="250"/>
      <c r="BV51" s="250"/>
      <c r="BW51" s="250"/>
      <c r="BX51" s="250"/>
      <c r="BY51" s="250"/>
      <c r="BZ51" s="250"/>
      <c r="CA51" s="250"/>
      <c r="CB51" s="250"/>
      <c r="CC51" s="250"/>
      <c r="CD51" s="250"/>
      <c r="CE51" s="250"/>
      <c r="CF51" s="250"/>
      <c r="CG51" s="250"/>
      <c r="CH51" s="250"/>
      <c r="CI51" s="250"/>
      <c r="CJ51" s="250"/>
      <c r="CK51" s="250"/>
      <c r="CL51" s="250"/>
      <c r="CM51" s="250"/>
      <c r="CN51" s="250"/>
      <c r="CO51" s="250"/>
      <c r="CP51" s="250"/>
      <c r="CQ51" s="250"/>
      <c r="CR51" s="250"/>
      <c r="CS51" s="250"/>
      <c r="CT51" s="250"/>
      <c r="CU51" s="250"/>
      <c r="CV51" s="250"/>
      <c r="CW51" s="250"/>
      <c r="CX51" s="250"/>
      <c r="CY51" s="250"/>
      <c r="CZ51" s="250"/>
      <c r="DA51" s="250"/>
      <c r="DB51" s="250"/>
      <c r="DC51" s="250"/>
      <c r="DD51" s="250"/>
      <c r="DE51" s="250"/>
      <c r="DF51" s="250"/>
      <c r="DG51" s="250"/>
      <c r="DH51" s="250"/>
      <c r="DI51" s="250"/>
      <c r="DJ51" s="250"/>
      <c r="DK51" s="250"/>
      <c r="DL51" s="250"/>
      <c r="DM51" s="250"/>
      <c r="DN51" s="250"/>
      <c r="DO51" s="250"/>
      <c r="DP51" s="250"/>
      <c r="DQ51" s="250"/>
      <c r="DR51" s="250"/>
      <c r="DS51" s="250"/>
      <c r="DT51" s="250"/>
      <c r="DU51" s="250"/>
      <c r="DV51" s="250"/>
      <c r="DW51" s="250"/>
      <c r="DX51" s="250"/>
      <c r="DY51" s="250"/>
      <c r="DZ51" s="250"/>
      <c r="EA51" s="250"/>
      <c r="EB51" s="250"/>
      <c r="EC51" s="250"/>
      <c r="ED51" s="250"/>
      <c r="EE51" s="250"/>
      <c r="EF51" s="250"/>
      <c r="EG51" s="250"/>
      <c r="EH51" s="250"/>
      <c r="EI51" s="250"/>
      <c r="EJ51" s="250"/>
      <c r="EK51" s="250"/>
      <c r="EL51" s="250"/>
      <c r="EM51" s="250"/>
      <c r="EN51" s="250"/>
      <c r="EO51" s="250"/>
      <c r="EP51" s="250"/>
      <c r="EQ51" s="250"/>
      <c r="ER51" s="250"/>
      <c r="ES51" s="250"/>
      <c r="ET51" s="250"/>
      <c r="EU51" s="250"/>
      <c r="EV51" s="250"/>
      <c r="EW51" s="250"/>
      <c r="EX51" s="250"/>
      <c r="EY51" s="250"/>
      <c r="EZ51" s="250"/>
      <c r="FA51" s="250"/>
      <c r="FB51" s="250"/>
      <c r="FC51" s="250"/>
      <c r="FD51" s="250"/>
      <c r="FE51" s="250"/>
      <c r="FF51" s="250"/>
      <c r="FG51" s="250"/>
      <c r="FH51" s="250"/>
      <c r="FI51" s="250"/>
      <c r="FJ51" s="250"/>
      <c r="FK51" s="250"/>
      <c r="FL51" s="250"/>
      <c r="FM51" s="250"/>
      <c r="FN51" s="250"/>
      <c r="FO51" s="250"/>
      <c r="FP51" s="250"/>
      <c r="FQ51" s="250"/>
      <c r="FR51" s="250"/>
      <c r="FS51" s="250"/>
      <c r="FT51" s="250"/>
      <c r="FU51" s="250"/>
      <c r="FV51" s="250"/>
      <c r="FW51" s="250"/>
      <c r="FX51" s="250"/>
      <c r="FY51" s="250"/>
      <c r="FZ51" s="250"/>
      <c r="GA51" s="250"/>
      <c r="GB51" s="250"/>
      <c r="GC51" s="250"/>
      <c r="GD51" s="250"/>
      <c r="GE51" s="250"/>
      <c r="GF51" s="250"/>
      <c r="GG51" s="250"/>
      <c r="GH51" s="250"/>
      <c r="GI51" s="250"/>
      <c r="GJ51" s="250"/>
      <c r="GK51" s="250"/>
      <c r="GL51" s="250"/>
      <c r="GM51" s="250"/>
      <c r="GN51" s="250"/>
      <c r="GO51" s="250"/>
      <c r="GP51" s="250"/>
      <c r="GQ51" s="250"/>
      <c r="GR51" s="250"/>
      <c r="GS51" s="250"/>
      <c r="GT51" s="250"/>
      <c r="GU51" s="250"/>
      <c r="GV51" s="250"/>
      <c r="GW51" s="250"/>
      <c r="GX51" s="250"/>
      <c r="GY51" s="250"/>
      <c r="GZ51" s="250"/>
      <c r="HA51" s="250"/>
      <c r="HB51" s="250"/>
      <c r="HC51" s="250"/>
      <c r="HD51" s="250"/>
      <c r="HE51" s="250"/>
      <c r="HF51" s="250"/>
      <c r="HG51" s="250"/>
      <c r="HH51" s="250"/>
      <c r="HI51" s="250"/>
      <c r="HJ51" s="250"/>
      <c r="HK51" s="250"/>
      <c r="HL51" s="250"/>
      <c r="HM51" s="250"/>
      <c r="HN51" s="250"/>
      <c r="HO51" s="250"/>
      <c r="HP51" s="250"/>
      <c r="HQ51" s="250"/>
      <c r="HR51" s="250"/>
      <c r="HS51" s="250"/>
      <c r="HT51" s="250"/>
      <c r="HU51" s="250"/>
      <c r="HV51" s="250"/>
      <c r="HW51" s="250"/>
      <c r="HX51" s="250"/>
      <c r="HY51" s="250"/>
      <c r="HZ51" s="250"/>
      <c r="IA51" s="250"/>
      <c r="IB51" s="250"/>
      <c r="IC51" s="250"/>
      <c r="ID51" s="250"/>
      <c r="IE51" s="250"/>
      <c r="IF51" s="250"/>
      <c r="IG51" s="250"/>
      <c r="IH51" s="250"/>
      <c r="II51" s="250"/>
      <c r="IJ51" s="250"/>
      <c r="IK51" s="250"/>
      <c r="IL51" s="250"/>
      <c r="IM51" s="250"/>
      <c r="IN51" s="250"/>
    </row>
    <row r="52" spans="1:17" ht="16.5" customHeight="1">
      <c r="A52" s="252" t="s">
        <v>219</v>
      </c>
      <c r="B52" s="365" t="s">
        <v>124</v>
      </c>
      <c r="C52" s="350">
        <f>D52+E52+F52+G52+H52</f>
        <v>6228</v>
      </c>
      <c r="D52" s="255">
        <v>982</v>
      </c>
      <c r="E52" s="283">
        <v>0</v>
      </c>
      <c r="F52" s="366">
        <v>0</v>
      </c>
      <c r="G52" s="255">
        <v>4191</v>
      </c>
      <c r="H52" s="256">
        <v>1055</v>
      </c>
      <c r="I52" s="257">
        <v>497</v>
      </c>
      <c r="J52" s="258"/>
      <c r="K52" s="258">
        <f t="shared" si="13"/>
        <v>5731</v>
      </c>
      <c r="L52" s="352">
        <v>485</v>
      </c>
      <c r="M52" s="283">
        <v>0</v>
      </c>
      <c r="N52" s="366">
        <v>0</v>
      </c>
      <c r="O52" s="255">
        <v>4191</v>
      </c>
      <c r="P52" s="355">
        <v>1055</v>
      </c>
      <c r="Q52" s="233"/>
    </row>
    <row r="53" spans="1:17" ht="16.5" customHeight="1">
      <c r="A53" s="326" t="s">
        <v>220</v>
      </c>
      <c r="B53" s="261"/>
      <c r="C53" s="350">
        <f>+SUM(C54:C60)</f>
        <v>638</v>
      </c>
      <c r="D53" s="255">
        <f>+SUM(D54:D60)</f>
        <v>329</v>
      </c>
      <c r="E53" s="263">
        <v>0</v>
      </c>
      <c r="F53" s="263">
        <v>0</v>
      </c>
      <c r="G53" s="255">
        <f>+SUM(G54:G60)</f>
        <v>155</v>
      </c>
      <c r="H53" s="255">
        <f>+SUM(H54:H60)</f>
        <v>154</v>
      </c>
      <c r="I53" s="288">
        <f>+SUM(I54:I60)</f>
        <v>329</v>
      </c>
      <c r="J53" s="254"/>
      <c r="K53" s="254">
        <f t="shared" si="13"/>
        <v>309</v>
      </c>
      <c r="L53" s="263">
        <v>0</v>
      </c>
      <c r="M53" s="263">
        <v>0</v>
      </c>
      <c r="N53" s="263">
        <v>0</v>
      </c>
      <c r="O53" s="255">
        <f>+SUM(O54:O60)</f>
        <v>155</v>
      </c>
      <c r="P53" s="259">
        <f>+SUM(P54:P60)</f>
        <v>154</v>
      </c>
      <c r="Q53" s="233"/>
    </row>
    <row r="54" spans="1:17" ht="16.5" customHeight="1">
      <c r="A54" s="329"/>
      <c r="B54" s="261" t="s">
        <v>125</v>
      </c>
      <c r="C54" s="345">
        <v>0</v>
      </c>
      <c r="D54" s="263">
        <v>0</v>
      </c>
      <c r="E54" s="263">
        <v>0</v>
      </c>
      <c r="F54" s="263">
        <v>0</v>
      </c>
      <c r="G54" s="263">
        <v>0</v>
      </c>
      <c r="H54" s="334">
        <v>0</v>
      </c>
      <c r="I54" s="332">
        <v>0</v>
      </c>
      <c r="J54" s="262"/>
      <c r="K54" s="263">
        <v>0</v>
      </c>
      <c r="L54" s="263">
        <v>0</v>
      </c>
      <c r="M54" s="263">
        <v>0</v>
      </c>
      <c r="N54" s="263">
        <v>0</v>
      </c>
      <c r="O54" s="263">
        <v>0</v>
      </c>
      <c r="P54" s="344">
        <v>0</v>
      </c>
      <c r="Q54" s="233"/>
    </row>
    <row r="55" spans="1:17" ht="16.5" customHeight="1">
      <c r="A55" s="329"/>
      <c r="B55" s="261" t="s">
        <v>126</v>
      </c>
      <c r="C55" s="317">
        <f>D55+E55+F55+G55+H55</f>
        <v>52</v>
      </c>
      <c r="D55" s="263">
        <v>0</v>
      </c>
      <c r="E55" s="263">
        <v>0</v>
      </c>
      <c r="F55" s="263">
        <v>0</v>
      </c>
      <c r="G55" s="263">
        <v>0</v>
      </c>
      <c r="H55" s="268">
        <v>52</v>
      </c>
      <c r="I55" s="332">
        <v>0</v>
      </c>
      <c r="J55" s="262"/>
      <c r="K55" s="262">
        <f t="shared" si="13"/>
        <v>52</v>
      </c>
      <c r="L55" s="263">
        <v>0</v>
      </c>
      <c r="M55" s="263">
        <v>0</v>
      </c>
      <c r="N55" s="263">
        <v>0</v>
      </c>
      <c r="O55" s="263">
        <v>0</v>
      </c>
      <c r="P55" s="269">
        <v>52</v>
      </c>
      <c r="Q55" s="233"/>
    </row>
    <row r="56" spans="1:17" ht="16.5" customHeight="1">
      <c r="A56" s="329"/>
      <c r="B56" s="261" t="s">
        <v>127</v>
      </c>
      <c r="C56" s="317">
        <f>D56+E56+F56+G56+H56</f>
        <v>155</v>
      </c>
      <c r="D56" s="263">
        <v>0</v>
      </c>
      <c r="E56" s="263">
        <v>0</v>
      </c>
      <c r="F56" s="263">
        <v>0</v>
      </c>
      <c r="G56" s="268">
        <v>155</v>
      </c>
      <c r="H56" s="334">
        <v>0</v>
      </c>
      <c r="I56" s="332">
        <v>0</v>
      </c>
      <c r="J56" s="262"/>
      <c r="K56" s="262">
        <f t="shared" si="13"/>
        <v>155</v>
      </c>
      <c r="L56" s="263">
        <v>0</v>
      </c>
      <c r="M56" s="263">
        <v>0</v>
      </c>
      <c r="N56" s="263">
        <v>0</v>
      </c>
      <c r="O56" s="268">
        <v>155</v>
      </c>
      <c r="P56" s="344">
        <v>0</v>
      </c>
      <c r="Q56" s="233"/>
    </row>
    <row r="57" spans="1:17" ht="16.5" customHeight="1">
      <c r="A57" s="329"/>
      <c r="B57" s="261" t="s">
        <v>128</v>
      </c>
      <c r="C57" s="345">
        <v>0</v>
      </c>
      <c r="D57" s="263">
        <v>0</v>
      </c>
      <c r="E57" s="263">
        <v>0</v>
      </c>
      <c r="F57" s="263">
        <v>0</v>
      </c>
      <c r="G57" s="263">
        <v>0</v>
      </c>
      <c r="H57" s="334">
        <v>0</v>
      </c>
      <c r="I57" s="332">
        <v>0</v>
      </c>
      <c r="J57" s="262"/>
      <c r="K57" s="263">
        <v>0</v>
      </c>
      <c r="L57" s="263">
        <v>0</v>
      </c>
      <c r="M57" s="263">
        <v>0</v>
      </c>
      <c r="N57" s="263">
        <v>0</v>
      </c>
      <c r="O57" s="263">
        <v>0</v>
      </c>
      <c r="P57" s="344">
        <v>0</v>
      </c>
      <c r="Q57" s="233"/>
    </row>
    <row r="58" spans="1:17" ht="16.5" customHeight="1">
      <c r="A58" s="329"/>
      <c r="B58" s="261" t="s">
        <v>129</v>
      </c>
      <c r="C58" s="317">
        <f>D58+E58+F58+G58+H58</f>
        <v>431</v>
      </c>
      <c r="D58" s="268">
        <v>329</v>
      </c>
      <c r="E58" s="263">
        <v>0</v>
      </c>
      <c r="F58" s="263">
        <v>0</v>
      </c>
      <c r="G58" s="263">
        <v>0</v>
      </c>
      <c r="H58" s="268">
        <v>102</v>
      </c>
      <c r="I58" s="356">
        <v>329</v>
      </c>
      <c r="J58" s="262"/>
      <c r="K58" s="262">
        <f t="shared" si="13"/>
        <v>102</v>
      </c>
      <c r="L58" s="263">
        <v>0</v>
      </c>
      <c r="M58" s="263">
        <v>0</v>
      </c>
      <c r="N58" s="263">
        <v>0</v>
      </c>
      <c r="O58" s="263">
        <v>0</v>
      </c>
      <c r="P58" s="269">
        <v>102</v>
      </c>
      <c r="Q58" s="233"/>
    </row>
    <row r="59" spans="1:17" ht="16.5" customHeight="1">
      <c r="A59" s="329"/>
      <c r="B59" s="261" t="s">
        <v>130</v>
      </c>
      <c r="C59" s="345">
        <v>0</v>
      </c>
      <c r="D59" s="263">
        <v>0</v>
      </c>
      <c r="E59" s="263">
        <v>0</v>
      </c>
      <c r="F59" s="263">
        <v>0</v>
      </c>
      <c r="G59" s="263">
        <v>0</v>
      </c>
      <c r="H59" s="334">
        <v>0</v>
      </c>
      <c r="I59" s="332">
        <v>0</v>
      </c>
      <c r="J59" s="262"/>
      <c r="K59" s="263">
        <v>0</v>
      </c>
      <c r="L59" s="263">
        <v>0</v>
      </c>
      <c r="M59" s="263">
        <v>0</v>
      </c>
      <c r="N59" s="263">
        <v>0</v>
      </c>
      <c r="O59" s="263">
        <v>0</v>
      </c>
      <c r="P59" s="344">
        <v>0</v>
      </c>
      <c r="Q59" s="233"/>
    </row>
    <row r="60" spans="1:17" ht="16.5" customHeight="1">
      <c r="A60" s="367"/>
      <c r="B60" s="261" t="s">
        <v>131</v>
      </c>
      <c r="C60" s="345">
        <v>0</v>
      </c>
      <c r="D60" s="263">
        <v>0</v>
      </c>
      <c r="E60" s="263">
        <v>0</v>
      </c>
      <c r="F60" s="357">
        <v>0</v>
      </c>
      <c r="G60" s="357">
        <v>0</v>
      </c>
      <c r="H60" s="368">
        <v>0</v>
      </c>
      <c r="I60" s="358">
        <v>0</v>
      </c>
      <c r="J60" s="298"/>
      <c r="K60" s="357">
        <v>0</v>
      </c>
      <c r="L60" s="357">
        <v>0</v>
      </c>
      <c r="M60" s="357">
        <v>0</v>
      </c>
      <c r="N60" s="357">
        <v>0</v>
      </c>
      <c r="O60" s="263">
        <v>0</v>
      </c>
      <c r="P60" s="344">
        <v>0</v>
      </c>
      <c r="Q60" s="233"/>
    </row>
    <row r="61" spans="1:248" s="251" customFormat="1" ht="16.5" customHeight="1">
      <c r="A61" s="369" t="s">
        <v>221</v>
      </c>
      <c r="B61" s="359"/>
      <c r="C61" s="370">
        <f aca="true" t="shared" si="15" ref="C61:P61">+C62+C73+C77+C82</f>
        <v>3481</v>
      </c>
      <c r="D61" s="371">
        <f t="shared" si="15"/>
        <v>918</v>
      </c>
      <c r="E61" s="371">
        <f t="shared" si="15"/>
        <v>4</v>
      </c>
      <c r="F61" s="372">
        <v>0</v>
      </c>
      <c r="G61" s="277">
        <f t="shared" si="15"/>
        <v>2055</v>
      </c>
      <c r="H61" s="338">
        <f t="shared" si="15"/>
        <v>504</v>
      </c>
      <c r="I61" s="373">
        <f t="shared" si="15"/>
        <v>607</v>
      </c>
      <c r="J61" s="340">
        <f t="shared" si="15"/>
        <v>0</v>
      </c>
      <c r="K61" s="340">
        <f t="shared" si="15"/>
        <v>2874</v>
      </c>
      <c r="L61" s="277">
        <f t="shared" si="15"/>
        <v>311</v>
      </c>
      <c r="M61" s="277">
        <f t="shared" si="15"/>
        <v>4</v>
      </c>
      <c r="N61" s="374">
        <v>0</v>
      </c>
      <c r="O61" s="375">
        <f t="shared" si="15"/>
        <v>2055</v>
      </c>
      <c r="P61" s="376">
        <f t="shared" si="15"/>
        <v>504</v>
      </c>
      <c r="Q61" s="249"/>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0"/>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50"/>
      <c r="DL61" s="250"/>
      <c r="DM61" s="250"/>
      <c r="DN61" s="250"/>
      <c r="DO61" s="250"/>
      <c r="DP61" s="250"/>
      <c r="DQ61" s="250"/>
      <c r="DR61" s="250"/>
      <c r="DS61" s="250"/>
      <c r="DT61" s="250"/>
      <c r="DU61" s="250"/>
      <c r="DV61" s="250"/>
      <c r="DW61" s="250"/>
      <c r="DX61" s="250"/>
      <c r="DY61" s="250"/>
      <c r="DZ61" s="250"/>
      <c r="EA61" s="250"/>
      <c r="EB61" s="250"/>
      <c r="EC61" s="250"/>
      <c r="ED61" s="250"/>
      <c r="EE61" s="250"/>
      <c r="EF61" s="250"/>
      <c r="EG61" s="250"/>
      <c r="EH61" s="250"/>
      <c r="EI61" s="250"/>
      <c r="EJ61" s="250"/>
      <c r="EK61" s="250"/>
      <c r="EL61" s="250"/>
      <c r="EM61" s="250"/>
      <c r="EN61" s="250"/>
      <c r="EO61" s="250"/>
      <c r="EP61" s="250"/>
      <c r="EQ61" s="250"/>
      <c r="ER61" s="250"/>
      <c r="ES61" s="250"/>
      <c r="ET61" s="250"/>
      <c r="EU61" s="250"/>
      <c r="EV61" s="250"/>
      <c r="EW61" s="250"/>
      <c r="EX61" s="250"/>
      <c r="EY61" s="250"/>
      <c r="EZ61" s="250"/>
      <c r="FA61" s="250"/>
      <c r="FB61" s="250"/>
      <c r="FC61" s="250"/>
      <c r="FD61" s="250"/>
      <c r="FE61" s="250"/>
      <c r="FF61" s="250"/>
      <c r="FG61" s="250"/>
      <c r="FH61" s="250"/>
      <c r="FI61" s="250"/>
      <c r="FJ61" s="250"/>
      <c r="FK61" s="250"/>
      <c r="FL61" s="250"/>
      <c r="FM61" s="250"/>
      <c r="FN61" s="250"/>
      <c r="FO61" s="250"/>
      <c r="FP61" s="250"/>
      <c r="FQ61" s="250"/>
      <c r="FR61" s="250"/>
      <c r="FS61" s="250"/>
      <c r="FT61" s="250"/>
      <c r="FU61" s="250"/>
      <c r="FV61" s="250"/>
      <c r="FW61" s="250"/>
      <c r="FX61" s="250"/>
      <c r="FY61" s="250"/>
      <c r="FZ61" s="250"/>
      <c r="GA61" s="250"/>
      <c r="GB61" s="250"/>
      <c r="GC61" s="250"/>
      <c r="GD61" s="250"/>
      <c r="GE61" s="250"/>
      <c r="GF61" s="250"/>
      <c r="GG61" s="250"/>
      <c r="GH61" s="250"/>
      <c r="GI61" s="250"/>
      <c r="GJ61" s="250"/>
      <c r="GK61" s="250"/>
      <c r="GL61" s="250"/>
      <c r="GM61" s="250"/>
      <c r="GN61" s="250"/>
      <c r="GO61" s="250"/>
      <c r="GP61" s="250"/>
      <c r="GQ61" s="250"/>
      <c r="GR61" s="250"/>
      <c r="GS61" s="250"/>
      <c r="GT61" s="250"/>
      <c r="GU61" s="250"/>
      <c r="GV61" s="250"/>
      <c r="GW61" s="250"/>
      <c r="GX61" s="250"/>
      <c r="GY61" s="250"/>
      <c r="GZ61" s="250"/>
      <c r="HA61" s="250"/>
      <c r="HB61" s="250"/>
      <c r="HC61" s="250"/>
      <c r="HD61" s="250"/>
      <c r="HE61" s="250"/>
      <c r="HF61" s="250"/>
      <c r="HG61" s="250"/>
      <c r="HH61" s="250"/>
      <c r="HI61" s="250"/>
      <c r="HJ61" s="250"/>
      <c r="HK61" s="250"/>
      <c r="HL61" s="250"/>
      <c r="HM61" s="250"/>
      <c r="HN61" s="250"/>
      <c r="HO61" s="250"/>
      <c r="HP61" s="250"/>
      <c r="HQ61" s="250"/>
      <c r="HR61" s="250"/>
      <c r="HS61" s="250"/>
      <c r="HT61" s="250"/>
      <c r="HU61" s="250"/>
      <c r="HV61" s="250"/>
      <c r="HW61" s="250"/>
      <c r="HX61" s="250"/>
      <c r="HY61" s="250"/>
      <c r="HZ61" s="250"/>
      <c r="IA61" s="250"/>
      <c r="IB61" s="250"/>
      <c r="IC61" s="250"/>
      <c r="ID61" s="250"/>
      <c r="IE61" s="250"/>
      <c r="IF61" s="250"/>
      <c r="IG61" s="250"/>
      <c r="IH61" s="250"/>
      <c r="II61" s="250"/>
      <c r="IJ61" s="250"/>
      <c r="IK61" s="250"/>
      <c r="IL61" s="250"/>
      <c r="IM61" s="250"/>
      <c r="IN61" s="250"/>
    </row>
    <row r="62" spans="1:17" ht="16.5" customHeight="1">
      <c r="A62" s="326" t="s">
        <v>222</v>
      </c>
      <c r="B62" s="261"/>
      <c r="C62" s="350">
        <f>+SUM(C63:C67)</f>
        <v>1199</v>
      </c>
      <c r="D62" s="268">
        <f>SUM(D63:D67)</f>
        <v>360</v>
      </c>
      <c r="E62" s="263">
        <v>0</v>
      </c>
      <c r="F62" s="263">
        <v>0</v>
      </c>
      <c r="G62" s="268">
        <f>SUM(G63:G67)</f>
        <v>631</v>
      </c>
      <c r="H62" s="268">
        <f>SUM(H63:H67)</f>
        <v>208</v>
      </c>
      <c r="I62" s="330">
        <f>SUM(I63:I67)</f>
        <v>360</v>
      </c>
      <c r="J62" s="262"/>
      <c r="K62" s="262">
        <f t="shared" si="13"/>
        <v>839</v>
      </c>
      <c r="L62" s="263">
        <v>0</v>
      </c>
      <c r="M62" s="263">
        <v>0</v>
      </c>
      <c r="N62" s="263">
        <v>0</v>
      </c>
      <c r="O62" s="268">
        <f>SUM(O63:O67)</f>
        <v>631</v>
      </c>
      <c r="P62" s="349">
        <f>SUM(P63:P67)</f>
        <v>208</v>
      </c>
      <c r="Q62" s="233"/>
    </row>
    <row r="63" spans="1:17" ht="16.5" customHeight="1">
      <c r="A63" s="329"/>
      <c r="B63" s="261" t="s">
        <v>132</v>
      </c>
      <c r="C63" s="317">
        <f>D63+E63+F63+G63+H63</f>
        <v>384</v>
      </c>
      <c r="D63" s="263">
        <v>0</v>
      </c>
      <c r="E63" s="263">
        <v>0</v>
      </c>
      <c r="F63" s="263">
        <v>0</v>
      </c>
      <c r="G63" s="268">
        <v>286</v>
      </c>
      <c r="H63" s="265">
        <v>98</v>
      </c>
      <c r="I63" s="332">
        <v>0</v>
      </c>
      <c r="J63" s="267"/>
      <c r="K63" s="267">
        <f t="shared" si="13"/>
        <v>384</v>
      </c>
      <c r="L63" s="263">
        <v>0</v>
      </c>
      <c r="M63" s="263">
        <v>0</v>
      </c>
      <c r="N63" s="263">
        <v>0</v>
      </c>
      <c r="O63" s="268">
        <v>286</v>
      </c>
      <c r="P63" s="269">
        <v>98</v>
      </c>
      <c r="Q63" s="233"/>
    </row>
    <row r="64" spans="1:17" ht="16.5" customHeight="1">
      <c r="A64" s="329"/>
      <c r="B64" s="261" t="s">
        <v>133</v>
      </c>
      <c r="C64" s="317">
        <f>D64+E64+F64+G64+H64</f>
        <v>158</v>
      </c>
      <c r="D64" s="263">
        <v>0</v>
      </c>
      <c r="E64" s="263">
        <v>0</v>
      </c>
      <c r="F64" s="263">
        <v>0</v>
      </c>
      <c r="G64" s="268">
        <v>99</v>
      </c>
      <c r="H64" s="265">
        <v>59</v>
      </c>
      <c r="I64" s="332">
        <v>0</v>
      </c>
      <c r="J64" s="267"/>
      <c r="K64" s="267">
        <f t="shared" si="13"/>
        <v>158</v>
      </c>
      <c r="L64" s="263">
        <v>0</v>
      </c>
      <c r="M64" s="263">
        <v>0</v>
      </c>
      <c r="N64" s="263">
        <v>0</v>
      </c>
      <c r="O64" s="268">
        <v>99</v>
      </c>
      <c r="P64" s="269">
        <v>59</v>
      </c>
      <c r="Q64" s="233"/>
    </row>
    <row r="65" spans="1:17" ht="16.5" customHeight="1">
      <c r="A65" s="329"/>
      <c r="B65" s="261" t="s">
        <v>134</v>
      </c>
      <c r="C65" s="317">
        <f>D65+E65+F65+G65+H65</f>
        <v>360</v>
      </c>
      <c r="D65" s="268">
        <v>360</v>
      </c>
      <c r="E65" s="263">
        <v>0</v>
      </c>
      <c r="F65" s="263">
        <v>0</v>
      </c>
      <c r="G65" s="263">
        <v>0</v>
      </c>
      <c r="H65" s="334">
        <v>0</v>
      </c>
      <c r="I65" s="356">
        <v>360</v>
      </c>
      <c r="J65" s="267"/>
      <c r="K65" s="263">
        <v>0</v>
      </c>
      <c r="L65" s="263">
        <v>0</v>
      </c>
      <c r="M65" s="263">
        <v>0</v>
      </c>
      <c r="N65" s="263">
        <v>0</v>
      </c>
      <c r="O65" s="263">
        <v>0</v>
      </c>
      <c r="P65" s="344">
        <v>0</v>
      </c>
      <c r="Q65" s="233"/>
    </row>
    <row r="66" spans="1:17" ht="16.5" customHeight="1">
      <c r="A66" s="329"/>
      <c r="B66" s="261" t="s">
        <v>135</v>
      </c>
      <c r="C66" s="317">
        <f>D66+E66+F66+G66+H66</f>
        <v>165</v>
      </c>
      <c r="D66" s="263">
        <v>0</v>
      </c>
      <c r="E66" s="263">
        <v>0</v>
      </c>
      <c r="F66" s="263">
        <v>0</v>
      </c>
      <c r="G66" s="268">
        <v>165</v>
      </c>
      <c r="H66" s="334">
        <v>0</v>
      </c>
      <c r="I66" s="332">
        <v>0</v>
      </c>
      <c r="J66" s="267"/>
      <c r="K66" s="267">
        <f t="shared" si="13"/>
        <v>165</v>
      </c>
      <c r="L66" s="263">
        <v>0</v>
      </c>
      <c r="M66" s="263">
        <v>0</v>
      </c>
      <c r="N66" s="263">
        <v>0</v>
      </c>
      <c r="O66" s="268">
        <v>165</v>
      </c>
      <c r="P66" s="344">
        <v>0</v>
      </c>
      <c r="Q66" s="233"/>
    </row>
    <row r="67" spans="1:17" ht="16.5" customHeight="1">
      <c r="A67" s="377"/>
      <c r="B67" s="378" t="s">
        <v>136</v>
      </c>
      <c r="C67" s="379">
        <f>D67+E67+F67+G67+H67</f>
        <v>132</v>
      </c>
      <c r="D67" s="380">
        <v>0</v>
      </c>
      <c r="E67" s="357">
        <v>0</v>
      </c>
      <c r="F67" s="357">
        <v>0</v>
      </c>
      <c r="G67" s="295">
        <v>81</v>
      </c>
      <c r="H67" s="295">
        <v>51</v>
      </c>
      <c r="I67" s="358">
        <v>0</v>
      </c>
      <c r="J67" s="298"/>
      <c r="K67" s="298">
        <f t="shared" si="13"/>
        <v>132</v>
      </c>
      <c r="L67" s="357">
        <v>0</v>
      </c>
      <c r="M67" s="357">
        <v>0</v>
      </c>
      <c r="N67" s="272">
        <v>0</v>
      </c>
      <c r="O67" s="381">
        <v>81</v>
      </c>
      <c r="P67" s="273">
        <v>51</v>
      </c>
      <c r="Q67" s="233"/>
    </row>
    <row r="68" spans="1:16" ht="16.5" customHeight="1">
      <c r="A68" s="382"/>
      <c r="B68" s="383"/>
      <c r="C68" s="264"/>
      <c r="D68" s="264"/>
      <c r="E68" s="264"/>
      <c r="F68" s="264"/>
      <c r="G68" s="264"/>
      <c r="H68" s="264"/>
      <c r="I68" s="264"/>
      <c r="J68" s="264"/>
      <c r="K68" s="264"/>
      <c r="L68" s="264"/>
      <c r="M68" s="264"/>
      <c r="N68" s="264"/>
      <c r="O68" s="264"/>
      <c r="P68" s="384"/>
    </row>
    <row r="69" spans="1:16" ht="16.5" customHeight="1">
      <c r="A69" s="382"/>
      <c r="B69" s="385"/>
      <c r="C69" s="386"/>
      <c r="D69" s="386"/>
      <c r="E69" s="386"/>
      <c r="F69" s="386"/>
      <c r="G69" s="386"/>
      <c r="H69" s="264"/>
      <c r="I69" s="386"/>
      <c r="J69" s="386"/>
      <c r="K69" s="386"/>
      <c r="L69" s="386"/>
      <c r="M69" s="783" t="s">
        <v>258</v>
      </c>
      <c r="N69" s="783"/>
      <c r="O69" s="783"/>
      <c r="P69" s="783"/>
    </row>
    <row r="70" spans="1:16" ht="16.5" customHeight="1">
      <c r="A70" s="784" t="s">
        <v>188</v>
      </c>
      <c r="B70" s="787" t="s">
        <v>189</v>
      </c>
      <c r="C70" s="755" t="s">
        <v>241</v>
      </c>
      <c r="D70" s="756"/>
      <c r="E70" s="756"/>
      <c r="F70" s="756"/>
      <c r="G70" s="756"/>
      <c r="H70" s="757"/>
      <c r="I70" s="763" t="s">
        <v>245</v>
      </c>
      <c r="J70" s="232"/>
      <c r="K70" s="755" t="s">
        <v>242</v>
      </c>
      <c r="L70" s="756"/>
      <c r="M70" s="756"/>
      <c r="N70" s="756"/>
      <c r="O70" s="756"/>
      <c r="P70" s="761"/>
    </row>
    <row r="71" spans="1:16" ht="16.5" customHeight="1">
      <c r="A71" s="785"/>
      <c r="B71" s="788"/>
      <c r="C71" s="758"/>
      <c r="D71" s="759"/>
      <c r="E71" s="759"/>
      <c r="F71" s="759"/>
      <c r="G71" s="759"/>
      <c r="H71" s="760"/>
      <c r="I71" s="764"/>
      <c r="J71" s="235" t="s">
        <v>96</v>
      </c>
      <c r="K71" s="758"/>
      <c r="L71" s="759"/>
      <c r="M71" s="759"/>
      <c r="N71" s="759"/>
      <c r="O71" s="759"/>
      <c r="P71" s="762"/>
    </row>
    <row r="72" spans="1:16" ht="16.5" customHeight="1">
      <c r="A72" s="786"/>
      <c r="B72" s="789"/>
      <c r="C72" s="387" t="s">
        <v>94</v>
      </c>
      <c r="D72" s="388" t="s">
        <v>95</v>
      </c>
      <c r="E72" s="388" t="s">
        <v>87</v>
      </c>
      <c r="F72" s="388" t="s">
        <v>96</v>
      </c>
      <c r="G72" s="389" t="s">
        <v>259</v>
      </c>
      <c r="H72" s="390" t="s">
        <v>247</v>
      </c>
      <c r="I72" s="765"/>
      <c r="J72" s="391" t="s">
        <v>243</v>
      </c>
      <c r="K72" s="387" t="s">
        <v>94</v>
      </c>
      <c r="L72" s="388" t="s">
        <v>95</v>
      </c>
      <c r="M72" s="388" t="s">
        <v>87</v>
      </c>
      <c r="N72" s="388" t="s">
        <v>96</v>
      </c>
      <c r="O72" s="389" t="s">
        <v>259</v>
      </c>
      <c r="P72" s="392" t="s">
        <v>247</v>
      </c>
    </row>
    <row r="73" spans="1:16" ht="16.5" customHeight="1">
      <c r="A73" s="329" t="s">
        <v>260</v>
      </c>
      <c r="B73" s="253"/>
      <c r="C73" s="393">
        <f>D73+E73+F73+G73+H73</f>
        <v>1727</v>
      </c>
      <c r="D73" s="255">
        <f>SUM(D74:D76)</f>
        <v>558</v>
      </c>
      <c r="E73" s="255">
        <f>SUM(E74:E76)</f>
        <v>4</v>
      </c>
      <c r="F73" s="263">
        <v>0</v>
      </c>
      <c r="G73" s="255">
        <f>SUM(G74:G76)</f>
        <v>951</v>
      </c>
      <c r="H73" s="256">
        <f>SUM(H74:H76)</f>
        <v>214</v>
      </c>
      <c r="I73" s="330">
        <f>SUM(I74:I78)</f>
        <v>247</v>
      </c>
      <c r="J73" s="258"/>
      <c r="K73" s="258">
        <f aca="true" t="shared" si="16" ref="K73:K83">SUM(L73:P73)</f>
        <v>1480</v>
      </c>
      <c r="L73" s="256">
        <f>SUM(L74:L76)</f>
        <v>311</v>
      </c>
      <c r="M73" s="256">
        <f>SUM(M74:M76)</f>
        <v>4</v>
      </c>
      <c r="N73" s="263">
        <v>0</v>
      </c>
      <c r="O73" s="255">
        <f>SUM(O74:O76)</f>
        <v>951</v>
      </c>
      <c r="P73" s="394">
        <f>SUM(P74:P76)</f>
        <v>214</v>
      </c>
    </row>
    <row r="74" spans="1:16" ht="16.5" customHeight="1">
      <c r="A74" s="260"/>
      <c r="B74" s="261" t="s">
        <v>137</v>
      </c>
      <c r="C74" s="317">
        <f>D74+E74+F74+G74+H74</f>
        <v>739</v>
      </c>
      <c r="D74" s="268">
        <v>311</v>
      </c>
      <c r="E74" s="263">
        <v>0</v>
      </c>
      <c r="F74" s="263">
        <v>0</v>
      </c>
      <c r="G74" s="268">
        <v>368</v>
      </c>
      <c r="H74" s="265">
        <v>60</v>
      </c>
      <c r="I74" s="332">
        <v>0</v>
      </c>
      <c r="J74" s="267"/>
      <c r="K74" s="267">
        <f t="shared" si="16"/>
        <v>739</v>
      </c>
      <c r="L74" s="265">
        <v>311</v>
      </c>
      <c r="M74" s="263">
        <v>0</v>
      </c>
      <c r="N74" s="263">
        <v>0</v>
      </c>
      <c r="O74" s="268">
        <v>368</v>
      </c>
      <c r="P74" s="395">
        <v>60</v>
      </c>
    </row>
    <row r="75" spans="1:16" ht="16.5" customHeight="1">
      <c r="A75" s="260"/>
      <c r="B75" s="261" t="s">
        <v>138</v>
      </c>
      <c r="C75" s="317">
        <f>D75+E75+F75+G75+H75</f>
        <v>988</v>
      </c>
      <c r="D75" s="268">
        <v>247</v>
      </c>
      <c r="E75" s="268">
        <v>4</v>
      </c>
      <c r="F75" s="263">
        <v>0</v>
      </c>
      <c r="G75" s="268">
        <v>583</v>
      </c>
      <c r="H75" s="265">
        <v>154</v>
      </c>
      <c r="I75" s="356">
        <v>247</v>
      </c>
      <c r="J75" s="267"/>
      <c r="K75" s="267">
        <f t="shared" si="16"/>
        <v>741</v>
      </c>
      <c r="L75" s="263">
        <v>0</v>
      </c>
      <c r="M75" s="265">
        <v>4</v>
      </c>
      <c r="N75" s="263">
        <v>0</v>
      </c>
      <c r="O75" s="268">
        <v>583</v>
      </c>
      <c r="P75" s="395">
        <v>154</v>
      </c>
    </row>
    <row r="76" spans="1:16" ht="16.5" customHeight="1">
      <c r="A76" s="260"/>
      <c r="B76" s="261" t="s">
        <v>139</v>
      </c>
      <c r="C76" s="345">
        <v>0</v>
      </c>
      <c r="D76" s="278">
        <v>0</v>
      </c>
      <c r="E76" s="278">
        <v>0</v>
      </c>
      <c r="F76" s="278">
        <v>0</v>
      </c>
      <c r="G76" s="278">
        <v>0</v>
      </c>
      <c r="H76" s="331">
        <v>0</v>
      </c>
      <c r="I76" s="396">
        <v>0</v>
      </c>
      <c r="J76" s="397"/>
      <c r="K76" s="278">
        <v>0</v>
      </c>
      <c r="L76" s="278">
        <v>0</v>
      </c>
      <c r="M76" s="278">
        <v>0</v>
      </c>
      <c r="N76" s="278">
        <v>0</v>
      </c>
      <c r="O76" s="278">
        <v>0</v>
      </c>
      <c r="P76" s="344">
        <v>0</v>
      </c>
    </row>
    <row r="77" spans="1:16" ht="16.5" customHeight="1">
      <c r="A77" s="252" t="s">
        <v>261</v>
      </c>
      <c r="B77" s="253"/>
      <c r="C77" s="350">
        <f>D77+E77+F77+G77+H77</f>
        <v>350</v>
      </c>
      <c r="D77" s="263">
        <v>0</v>
      </c>
      <c r="E77" s="263">
        <v>0</v>
      </c>
      <c r="F77" s="263">
        <v>0</v>
      </c>
      <c r="G77" s="268">
        <f>SUM(G78:G81)</f>
        <v>268</v>
      </c>
      <c r="H77" s="268">
        <f>SUM(H78:H81)</f>
        <v>82</v>
      </c>
      <c r="I77" s="332">
        <v>0</v>
      </c>
      <c r="J77" s="262"/>
      <c r="K77" s="262">
        <f t="shared" si="16"/>
        <v>350</v>
      </c>
      <c r="L77" s="263">
        <v>0</v>
      </c>
      <c r="M77" s="263">
        <v>0</v>
      </c>
      <c r="N77" s="263">
        <v>0</v>
      </c>
      <c r="O77" s="268">
        <f>SUM(O78:O81)</f>
        <v>268</v>
      </c>
      <c r="P77" s="259">
        <f>SUM(P78:P81)</f>
        <v>82</v>
      </c>
    </row>
    <row r="78" spans="1:16" ht="16.5" customHeight="1">
      <c r="A78" s="260"/>
      <c r="B78" s="261" t="s">
        <v>140</v>
      </c>
      <c r="C78" s="317">
        <f>D78+E78+F78+G78+H78</f>
        <v>285</v>
      </c>
      <c r="D78" s="263">
        <v>0</v>
      </c>
      <c r="E78" s="263">
        <v>0</v>
      </c>
      <c r="F78" s="263">
        <v>0</v>
      </c>
      <c r="G78" s="268">
        <v>238</v>
      </c>
      <c r="H78" s="265">
        <v>47</v>
      </c>
      <c r="I78" s="332">
        <v>0</v>
      </c>
      <c r="J78" s="267"/>
      <c r="K78" s="267">
        <f t="shared" si="16"/>
        <v>285</v>
      </c>
      <c r="L78" s="263">
        <v>0</v>
      </c>
      <c r="M78" s="263">
        <v>0</v>
      </c>
      <c r="N78" s="263">
        <v>0</v>
      </c>
      <c r="O78" s="268">
        <v>238</v>
      </c>
      <c r="P78" s="395">
        <v>47</v>
      </c>
    </row>
    <row r="79" spans="1:16" ht="16.5" customHeight="1">
      <c r="A79" s="260"/>
      <c r="B79" s="261" t="s">
        <v>141</v>
      </c>
      <c r="C79" s="345">
        <v>0</v>
      </c>
      <c r="D79" s="263">
        <v>0</v>
      </c>
      <c r="E79" s="263">
        <v>0</v>
      </c>
      <c r="F79" s="263">
        <v>0</v>
      </c>
      <c r="G79" s="263">
        <v>0</v>
      </c>
      <c r="H79" s="334">
        <v>0</v>
      </c>
      <c r="I79" s="332">
        <v>0</v>
      </c>
      <c r="J79" s="267"/>
      <c r="K79" s="263">
        <v>0</v>
      </c>
      <c r="L79" s="263">
        <v>0</v>
      </c>
      <c r="M79" s="263">
        <v>0</v>
      </c>
      <c r="N79" s="263">
        <v>0</v>
      </c>
      <c r="O79" s="263">
        <v>0</v>
      </c>
      <c r="P79" s="344">
        <v>0</v>
      </c>
    </row>
    <row r="80" spans="1:16" ht="16.5" customHeight="1">
      <c r="A80" s="260"/>
      <c r="B80" s="261" t="s">
        <v>142</v>
      </c>
      <c r="C80" s="317">
        <f>D80+E80+F80+G80+H80</f>
        <v>65</v>
      </c>
      <c r="D80" s="263">
        <v>0</v>
      </c>
      <c r="E80" s="263">
        <v>0</v>
      </c>
      <c r="F80" s="263">
        <v>0</v>
      </c>
      <c r="G80" s="268">
        <v>30</v>
      </c>
      <c r="H80" s="265">
        <v>35</v>
      </c>
      <c r="I80" s="332">
        <v>0</v>
      </c>
      <c r="J80" s="267"/>
      <c r="K80" s="267">
        <f t="shared" si="16"/>
        <v>65</v>
      </c>
      <c r="L80" s="263">
        <v>0</v>
      </c>
      <c r="M80" s="263">
        <v>0</v>
      </c>
      <c r="N80" s="263">
        <v>0</v>
      </c>
      <c r="O80" s="268">
        <v>30</v>
      </c>
      <c r="P80" s="395">
        <v>35</v>
      </c>
    </row>
    <row r="81" spans="1:16" ht="16.5" customHeight="1">
      <c r="A81" s="398"/>
      <c r="B81" s="261" t="s">
        <v>143</v>
      </c>
      <c r="C81" s="399">
        <v>0</v>
      </c>
      <c r="D81" s="278">
        <v>0</v>
      </c>
      <c r="E81" s="278">
        <v>0</v>
      </c>
      <c r="F81" s="278">
        <v>0</v>
      </c>
      <c r="G81" s="278">
        <v>0</v>
      </c>
      <c r="H81" s="331">
        <v>0</v>
      </c>
      <c r="I81" s="396">
        <v>0</v>
      </c>
      <c r="J81" s="397"/>
      <c r="K81" s="278">
        <v>0</v>
      </c>
      <c r="L81" s="278">
        <v>0</v>
      </c>
      <c r="M81" s="278">
        <v>0</v>
      </c>
      <c r="N81" s="278">
        <v>0</v>
      </c>
      <c r="O81" s="278">
        <v>0</v>
      </c>
      <c r="P81" s="333">
        <v>0</v>
      </c>
    </row>
    <row r="82" spans="1:16" ht="16.5" customHeight="1">
      <c r="A82" s="329" t="s">
        <v>262</v>
      </c>
      <c r="B82" s="253"/>
      <c r="C82" s="317">
        <f>D82+E82+F82+G82+H82</f>
        <v>205</v>
      </c>
      <c r="D82" s="263">
        <v>0</v>
      </c>
      <c r="E82" s="263">
        <v>0</v>
      </c>
      <c r="F82" s="263">
        <v>0</v>
      </c>
      <c r="G82" s="268">
        <f>SUM(G83:G87)</f>
        <v>205</v>
      </c>
      <c r="H82" s="334">
        <v>0</v>
      </c>
      <c r="I82" s="332">
        <v>0</v>
      </c>
      <c r="J82" s="262"/>
      <c r="K82" s="262">
        <f t="shared" si="16"/>
        <v>205</v>
      </c>
      <c r="L82" s="263">
        <v>0</v>
      </c>
      <c r="M82" s="263">
        <v>0</v>
      </c>
      <c r="N82" s="263">
        <v>0</v>
      </c>
      <c r="O82" s="268">
        <f>SUM(O83:O87)</f>
        <v>205</v>
      </c>
      <c r="P82" s="344">
        <v>0</v>
      </c>
    </row>
    <row r="83" spans="1:16" ht="16.5" customHeight="1">
      <c r="A83" s="260"/>
      <c r="B83" s="261" t="s">
        <v>144</v>
      </c>
      <c r="C83" s="317">
        <f>D83+E83+F83+G83+H83</f>
        <v>205</v>
      </c>
      <c r="D83" s="263">
        <v>0</v>
      </c>
      <c r="E83" s="263">
        <v>0</v>
      </c>
      <c r="F83" s="263">
        <v>0</v>
      </c>
      <c r="G83" s="268">
        <v>205</v>
      </c>
      <c r="H83" s="334">
        <v>0</v>
      </c>
      <c r="I83" s="332">
        <v>0</v>
      </c>
      <c r="J83" s="267"/>
      <c r="K83" s="267">
        <f t="shared" si="16"/>
        <v>205</v>
      </c>
      <c r="L83" s="263">
        <v>0</v>
      </c>
      <c r="M83" s="263">
        <v>0</v>
      </c>
      <c r="N83" s="263">
        <v>0</v>
      </c>
      <c r="O83" s="268">
        <v>205</v>
      </c>
      <c r="P83" s="344">
        <v>0</v>
      </c>
    </row>
    <row r="84" spans="1:16" ht="16.5" customHeight="1">
      <c r="A84" s="260"/>
      <c r="B84" s="261" t="s">
        <v>145</v>
      </c>
      <c r="C84" s="345">
        <v>0</v>
      </c>
      <c r="D84" s="263">
        <v>0</v>
      </c>
      <c r="E84" s="263">
        <v>0</v>
      </c>
      <c r="F84" s="263">
        <v>0</v>
      </c>
      <c r="G84" s="263">
        <v>0</v>
      </c>
      <c r="H84" s="334">
        <v>0</v>
      </c>
      <c r="I84" s="332">
        <v>0</v>
      </c>
      <c r="J84" s="267"/>
      <c r="K84" s="263">
        <v>0</v>
      </c>
      <c r="L84" s="263">
        <v>0</v>
      </c>
      <c r="M84" s="263">
        <v>0</v>
      </c>
      <c r="N84" s="263">
        <v>0</v>
      </c>
      <c r="O84" s="263">
        <v>0</v>
      </c>
      <c r="P84" s="344">
        <v>0</v>
      </c>
    </row>
    <row r="85" spans="1:16" ht="16.5" customHeight="1">
      <c r="A85" s="260"/>
      <c r="B85" s="261" t="s">
        <v>146</v>
      </c>
      <c r="C85" s="345">
        <v>0</v>
      </c>
      <c r="D85" s="263">
        <v>0</v>
      </c>
      <c r="E85" s="263">
        <v>0</v>
      </c>
      <c r="F85" s="263">
        <v>0</v>
      </c>
      <c r="G85" s="263">
        <v>0</v>
      </c>
      <c r="H85" s="334">
        <v>0</v>
      </c>
      <c r="I85" s="332">
        <v>0</v>
      </c>
      <c r="J85" s="267"/>
      <c r="K85" s="263">
        <v>0</v>
      </c>
      <c r="L85" s="263">
        <v>0</v>
      </c>
      <c r="M85" s="263">
        <v>0</v>
      </c>
      <c r="N85" s="263">
        <v>0</v>
      </c>
      <c r="O85" s="263">
        <v>0</v>
      </c>
      <c r="P85" s="344">
        <v>0</v>
      </c>
    </row>
    <row r="86" spans="1:16" ht="16.5" customHeight="1">
      <c r="A86" s="260"/>
      <c r="B86" s="261" t="s">
        <v>147</v>
      </c>
      <c r="C86" s="345">
        <v>0</v>
      </c>
      <c r="D86" s="263">
        <v>0</v>
      </c>
      <c r="E86" s="263">
        <v>0</v>
      </c>
      <c r="F86" s="263">
        <v>0</v>
      </c>
      <c r="G86" s="263">
        <v>0</v>
      </c>
      <c r="H86" s="334">
        <v>0</v>
      </c>
      <c r="I86" s="332">
        <v>0</v>
      </c>
      <c r="J86" s="267"/>
      <c r="K86" s="263">
        <v>0</v>
      </c>
      <c r="L86" s="263">
        <v>0</v>
      </c>
      <c r="M86" s="263">
        <v>0</v>
      </c>
      <c r="N86" s="263">
        <v>0</v>
      </c>
      <c r="O86" s="263">
        <v>0</v>
      </c>
      <c r="P86" s="344">
        <v>0</v>
      </c>
    </row>
    <row r="87" spans="1:16" ht="16.5" customHeight="1">
      <c r="A87" s="260"/>
      <c r="B87" s="261" t="s">
        <v>148</v>
      </c>
      <c r="C87" s="345">
        <v>0</v>
      </c>
      <c r="D87" s="263">
        <v>0</v>
      </c>
      <c r="E87" s="263">
        <v>0</v>
      </c>
      <c r="F87" s="263">
        <v>0</v>
      </c>
      <c r="G87" s="263">
        <v>0</v>
      </c>
      <c r="H87" s="334">
        <v>0</v>
      </c>
      <c r="I87" s="358">
        <v>0</v>
      </c>
      <c r="J87" s="262"/>
      <c r="K87" s="263">
        <v>0</v>
      </c>
      <c r="L87" s="263">
        <v>0</v>
      </c>
      <c r="M87" s="263">
        <v>0</v>
      </c>
      <c r="N87" s="263">
        <v>0</v>
      </c>
      <c r="O87" s="263">
        <v>0</v>
      </c>
      <c r="P87" s="337">
        <v>0</v>
      </c>
    </row>
    <row r="88" spans="1:248" s="251" customFormat="1" ht="16.5" customHeight="1">
      <c r="A88" s="274" t="s">
        <v>227</v>
      </c>
      <c r="B88" s="359"/>
      <c r="C88" s="370">
        <f>+C89+C97+C102</f>
        <v>2432</v>
      </c>
      <c r="D88" s="371">
        <f aca="true" t="shared" si="17" ref="D88:P88">+D89+D97+D102</f>
        <v>645</v>
      </c>
      <c r="E88" s="371">
        <f t="shared" si="17"/>
        <v>8</v>
      </c>
      <c r="F88" s="371">
        <f t="shared" si="17"/>
        <v>20</v>
      </c>
      <c r="G88" s="371">
        <f t="shared" si="17"/>
        <v>1589</v>
      </c>
      <c r="H88" s="375">
        <f t="shared" si="17"/>
        <v>170</v>
      </c>
      <c r="I88" s="400">
        <f t="shared" si="17"/>
        <v>545</v>
      </c>
      <c r="J88" s="401">
        <f t="shared" si="17"/>
        <v>0</v>
      </c>
      <c r="K88" s="401">
        <f t="shared" si="17"/>
        <v>1887</v>
      </c>
      <c r="L88" s="371">
        <f t="shared" si="17"/>
        <v>100</v>
      </c>
      <c r="M88" s="371">
        <f t="shared" si="17"/>
        <v>8</v>
      </c>
      <c r="N88" s="371">
        <f t="shared" si="17"/>
        <v>20</v>
      </c>
      <c r="O88" s="375">
        <f t="shared" si="17"/>
        <v>1589</v>
      </c>
      <c r="P88" s="282">
        <f t="shared" si="17"/>
        <v>170</v>
      </c>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250"/>
      <c r="CD88" s="250"/>
      <c r="CE88" s="250"/>
      <c r="CF88" s="250"/>
      <c r="CG88" s="250"/>
      <c r="CH88" s="250"/>
      <c r="CI88" s="250"/>
      <c r="CJ88" s="250"/>
      <c r="CK88" s="250"/>
      <c r="CL88" s="250"/>
      <c r="CM88" s="250"/>
      <c r="CN88" s="250"/>
      <c r="CO88" s="250"/>
      <c r="CP88" s="250"/>
      <c r="CQ88" s="250"/>
      <c r="CR88" s="250"/>
      <c r="CS88" s="250"/>
      <c r="CT88" s="250"/>
      <c r="CU88" s="250"/>
      <c r="CV88" s="250"/>
      <c r="CW88" s="250"/>
      <c r="CX88" s="250"/>
      <c r="CY88" s="250"/>
      <c r="CZ88" s="250"/>
      <c r="DA88" s="250"/>
      <c r="DB88" s="250"/>
      <c r="DC88" s="250"/>
      <c r="DD88" s="250"/>
      <c r="DE88" s="250"/>
      <c r="DF88" s="250"/>
      <c r="DG88" s="250"/>
      <c r="DH88" s="250"/>
      <c r="DI88" s="250"/>
      <c r="DJ88" s="250"/>
      <c r="DK88" s="250"/>
      <c r="DL88" s="250"/>
      <c r="DM88" s="250"/>
      <c r="DN88" s="250"/>
      <c r="DO88" s="250"/>
      <c r="DP88" s="250"/>
      <c r="DQ88" s="250"/>
      <c r="DR88" s="250"/>
      <c r="DS88" s="250"/>
      <c r="DT88" s="250"/>
      <c r="DU88" s="250"/>
      <c r="DV88" s="250"/>
      <c r="DW88" s="250"/>
      <c r="DX88" s="250"/>
      <c r="DY88" s="250"/>
      <c r="DZ88" s="250"/>
      <c r="EA88" s="250"/>
      <c r="EB88" s="250"/>
      <c r="EC88" s="250"/>
      <c r="ED88" s="250"/>
      <c r="EE88" s="250"/>
      <c r="EF88" s="250"/>
      <c r="EG88" s="250"/>
      <c r="EH88" s="250"/>
      <c r="EI88" s="250"/>
      <c r="EJ88" s="250"/>
      <c r="EK88" s="250"/>
      <c r="EL88" s="250"/>
      <c r="EM88" s="250"/>
      <c r="EN88" s="250"/>
      <c r="EO88" s="250"/>
      <c r="EP88" s="250"/>
      <c r="EQ88" s="250"/>
      <c r="ER88" s="250"/>
      <c r="ES88" s="250"/>
      <c r="ET88" s="250"/>
      <c r="EU88" s="250"/>
      <c r="EV88" s="250"/>
      <c r="EW88" s="250"/>
      <c r="EX88" s="250"/>
      <c r="EY88" s="250"/>
      <c r="EZ88" s="250"/>
      <c r="FA88" s="250"/>
      <c r="FB88" s="250"/>
      <c r="FC88" s="250"/>
      <c r="FD88" s="250"/>
      <c r="FE88" s="250"/>
      <c r="FF88" s="250"/>
      <c r="FG88" s="250"/>
      <c r="FH88" s="250"/>
      <c r="FI88" s="250"/>
      <c r="FJ88" s="250"/>
      <c r="FK88" s="250"/>
      <c r="FL88" s="250"/>
      <c r="FM88" s="250"/>
      <c r="FN88" s="250"/>
      <c r="FO88" s="250"/>
      <c r="FP88" s="250"/>
      <c r="FQ88" s="250"/>
      <c r="FR88" s="250"/>
      <c r="FS88" s="250"/>
      <c r="FT88" s="250"/>
      <c r="FU88" s="250"/>
      <c r="FV88" s="250"/>
      <c r="FW88" s="250"/>
      <c r="FX88" s="250"/>
      <c r="FY88" s="250"/>
      <c r="FZ88" s="250"/>
      <c r="GA88" s="250"/>
      <c r="GB88" s="250"/>
      <c r="GC88" s="250"/>
      <c r="GD88" s="250"/>
      <c r="GE88" s="250"/>
      <c r="GF88" s="250"/>
      <c r="GG88" s="250"/>
      <c r="GH88" s="250"/>
      <c r="GI88" s="250"/>
      <c r="GJ88" s="250"/>
      <c r="GK88" s="250"/>
      <c r="GL88" s="250"/>
      <c r="GM88" s="250"/>
      <c r="GN88" s="250"/>
      <c r="GO88" s="250"/>
      <c r="GP88" s="250"/>
      <c r="GQ88" s="250"/>
      <c r="GR88" s="250"/>
      <c r="GS88" s="250"/>
      <c r="GT88" s="250"/>
      <c r="GU88" s="250"/>
      <c r="GV88" s="250"/>
      <c r="GW88" s="250"/>
      <c r="GX88" s="250"/>
      <c r="GY88" s="250"/>
      <c r="GZ88" s="250"/>
      <c r="HA88" s="250"/>
      <c r="HB88" s="250"/>
      <c r="HC88" s="250"/>
      <c r="HD88" s="250"/>
      <c r="HE88" s="250"/>
      <c r="HF88" s="250"/>
      <c r="HG88" s="250"/>
      <c r="HH88" s="250"/>
      <c r="HI88" s="250"/>
      <c r="HJ88" s="250"/>
      <c r="HK88" s="250"/>
      <c r="HL88" s="250"/>
      <c r="HM88" s="250"/>
      <c r="HN88" s="250"/>
      <c r="HO88" s="250"/>
      <c r="HP88" s="250"/>
      <c r="HQ88" s="250"/>
      <c r="HR88" s="250"/>
      <c r="HS88" s="250"/>
      <c r="HT88" s="250"/>
      <c r="HU88" s="250"/>
      <c r="HV88" s="250"/>
      <c r="HW88" s="250"/>
      <c r="HX88" s="250"/>
      <c r="HY88" s="250"/>
      <c r="HZ88" s="250"/>
      <c r="IA88" s="250"/>
      <c r="IB88" s="250"/>
      <c r="IC88" s="250"/>
      <c r="ID88" s="250"/>
      <c r="IE88" s="250"/>
      <c r="IF88" s="250"/>
      <c r="IG88" s="250"/>
      <c r="IH88" s="250"/>
      <c r="II88" s="250"/>
      <c r="IJ88" s="250"/>
      <c r="IK88" s="250"/>
      <c r="IL88" s="250"/>
      <c r="IM88" s="250"/>
      <c r="IN88" s="250"/>
    </row>
    <row r="89" spans="1:16" ht="16.5" customHeight="1">
      <c r="A89" s="326" t="s">
        <v>228</v>
      </c>
      <c r="B89" s="261"/>
      <c r="C89" s="350">
        <f>D89+E89+F89+G89+H89</f>
        <v>964</v>
      </c>
      <c r="D89" s="268">
        <f>SUM(D90:D96)</f>
        <v>100</v>
      </c>
      <c r="E89" s="268">
        <f>SUM(E90:E96)</f>
        <v>4</v>
      </c>
      <c r="F89" s="263">
        <v>0</v>
      </c>
      <c r="G89" s="268">
        <f>SUM(G90:G96)</f>
        <v>860</v>
      </c>
      <c r="H89" s="334">
        <v>0</v>
      </c>
      <c r="I89" s="402">
        <v>0</v>
      </c>
      <c r="J89" s="262"/>
      <c r="K89" s="262">
        <f aca="true" t="shared" si="18" ref="K89:K109">SUM(L89:P89)</f>
        <v>964</v>
      </c>
      <c r="L89" s="268">
        <f>SUM(L90:L96)</f>
        <v>100</v>
      </c>
      <c r="M89" s="268">
        <f>SUM(M90:M96)</f>
        <v>4</v>
      </c>
      <c r="N89" s="263">
        <v>0</v>
      </c>
      <c r="O89" s="268">
        <f>SUM(O90:O96)</f>
        <v>860</v>
      </c>
      <c r="P89" s="403">
        <v>0</v>
      </c>
    </row>
    <row r="90" spans="1:16" ht="16.5" customHeight="1">
      <c r="A90" s="329"/>
      <c r="B90" s="261" t="s">
        <v>149</v>
      </c>
      <c r="C90" s="317">
        <f aca="true" t="shared" si="19" ref="C90:C95">D90+E90+F90+G90+H90</f>
        <v>657</v>
      </c>
      <c r="D90" s="268">
        <v>100</v>
      </c>
      <c r="E90" s="268">
        <v>4</v>
      </c>
      <c r="F90" s="263">
        <v>0</v>
      </c>
      <c r="G90" s="268">
        <v>553</v>
      </c>
      <c r="H90" s="334">
        <v>0</v>
      </c>
      <c r="I90" s="332">
        <v>0</v>
      </c>
      <c r="J90" s="267"/>
      <c r="K90" s="267">
        <f t="shared" si="18"/>
        <v>657</v>
      </c>
      <c r="L90" s="265">
        <v>100</v>
      </c>
      <c r="M90" s="265">
        <v>4</v>
      </c>
      <c r="N90" s="263">
        <v>0</v>
      </c>
      <c r="O90" s="268">
        <v>553</v>
      </c>
      <c r="P90" s="344">
        <v>0</v>
      </c>
    </row>
    <row r="91" spans="1:16" ht="16.5" customHeight="1">
      <c r="A91" s="329"/>
      <c r="B91" s="261" t="s">
        <v>150</v>
      </c>
      <c r="C91" s="345">
        <v>0</v>
      </c>
      <c r="D91" s="263">
        <v>0</v>
      </c>
      <c r="E91" s="263">
        <v>0</v>
      </c>
      <c r="F91" s="263">
        <v>0</v>
      </c>
      <c r="G91" s="263">
        <v>0</v>
      </c>
      <c r="H91" s="334">
        <v>0</v>
      </c>
      <c r="I91" s="332">
        <v>0</v>
      </c>
      <c r="J91" s="267"/>
      <c r="K91" s="263">
        <v>0</v>
      </c>
      <c r="L91" s="263">
        <v>0</v>
      </c>
      <c r="M91" s="263">
        <v>0</v>
      </c>
      <c r="N91" s="263">
        <v>0</v>
      </c>
      <c r="O91" s="263">
        <v>0</v>
      </c>
      <c r="P91" s="344">
        <v>0</v>
      </c>
    </row>
    <row r="92" spans="1:16" ht="16.5" customHeight="1">
      <c r="A92" s="329"/>
      <c r="B92" s="261" t="s">
        <v>151</v>
      </c>
      <c r="C92" s="345">
        <v>0</v>
      </c>
      <c r="D92" s="263">
        <v>0</v>
      </c>
      <c r="E92" s="263">
        <v>0</v>
      </c>
      <c r="F92" s="263">
        <v>0</v>
      </c>
      <c r="G92" s="263">
        <v>0</v>
      </c>
      <c r="H92" s="334">
        <v>0</v>
      </c>
      <c r="I92" s="332">
        <v>0</v>
      </c>
      <c r="J92" s="267"/>
      <c r="K92" s="263">
        <v>0</v>
      </c>
      <c r="L92" s="263">
        <v>0</v>
      </c>
      <c r="M92" s="263">
        <v>0</v>
      </c>
      <c r="N92" s="263">
        <v>0</v>
      </c>
      <c r="O92" s="263">
        <v>0</v>
      </c>
      <c r="P92" s="344">
        <v>0</v>
      </c>
    </row>
    <row r="93" spans="1:16" ht="16.5" customHeight="1">
      <c r="A93" s="329"/>
      <c r="B93" s="261" t="s">
        <v>152</v>
      </c>
      <c r="C93" s="317">
        <f t="shared" si="19"/>
        <v>102</v>
      </c>
      <c r="D93" s="263">
        <v>0</v>
      </c>
      <c r="E93" s="263">
        <v>0</v>
      </c>
      <c r="F93" s="263">
        <v>0</v>
      </c>
      <c r="G93" s="268">
        <v>102</v>
      </c>
      <c r="H93" s="334">
        <v>0</v>
      </c>
      <c r="I93" s="332">
        <v>0</v>
      </c>
      <c r="J93" s="267"/>
      <c r="K93" s="267">
        <f t="shared" si="18"/>
        <v>102</v>
      </c>
      <c r="L93" s="263">
        <v>0</v>
      </c>
      <c r="M93" s="263">
        <v>0</v>
      </c>
      <c r="N93" s="263">
        <v>0</v>
      </c>
      <c r="O93" s="268">
        <v>102</v>
      </c>
      <c r="P93" s="344">
        <v>0</v>
      </c>
    </row>
    <row r="94" spans="1:16" ht="16.5" customHeight="1">
      <c r="A94" s="329"/>
      <c r="B94" s="261" t="s">
        <v>153</v>
      </c>
      <c r="C94" s="317">
        <f t="shared" si="19"/>
        <v>150</v>
      </c>
      <c r="D94" s="263">
        <v>0</v>
      </c>
      <c r="E94" s="263">
        <v>0</v>
      </c>
      <c r="F94" s="263">
        <v>0</v>
      </c>
      <c r="G94" s="268">
        <v>150</v>
      </c>
      <c r="H94" s="334">
        <v>0</v>
      </c>
      <c r="I94" s="332">
        <v>0</v>
      </c>
      <c r="J94" s="267"/>
      <c r="K94" s="267">
        <f t="shared" si="18"/>
        <v>150</v>
      </c>
      <c r="L94" s="263">
        <v>0</v>
      </c>
      <c r="M94" s="263">
        <v>0</v>
      </c>
      <c r="N94" s="263">
        <v>0</v>
      </c>
      <c r="O94" s="268">
        <v>150</v>
      </c>
      <c r="P94" s="344">
        <v>0</v>
      </c>
    </row>
    <row r="95" spans="1:16" ht="16.5" customHeight="1">
      <c r="A95" s="329"/>
      <c r="B95" s="261" t="s">
        <v>154</v>
      </c>
      <c r="C95" s="317">
        <f t="shared" si="19"/>
        <v>55</v>
      </c>
      <c r="D95" s="263">
        <v>0</v>
      </c>
      <c r="E95" s="263">
        <v>0</v>
      </c>
      <c r="F95" s="263">
        <v>0</v>
      </c>
      <c r="G95" s="268">
        <v>55</v>
      </c>
      <c r="H95" s="334">
        <v>0</v>
      </c>
      <c r="I95" s="332">
        <v>0</v>
      </c>
      <c r="J95" s="267"/>
      <c r="K95" s="267">
        <f t="shared" si="18"/>
        <v>55</v>
      </c>
      <c r="L95" s="263">
        <v>0</v>
      </c>
      <c r="M95" s="263">
        <v>0</v>
      </c>
      <c r="N95" s="263">
        <v>0</v>
      </c>
      <c r="O95" s="268">
        <v>55</v>
      </c>
      <c r="P95" s="344">
        <v>0</v>
      </c>
    </row>
    <row r="96" spans="1:16" ht="16.5" customHeight="1">
      <c r="A96" s="329"/>
      <c r="B96" s="261" t="s">
        <v>155</v>
      </c>
      <c r="C96" s="345">
        <v>0</v>
      </c>
      <c r="D96" s="278">
        <v>0</v>
      </c>
      <c r="E96" s="278">
        <v>0</v>
      </c>
      <c r="F96" s="278">
        <v>0</v>
      </c>
      <c r="G96" s="278">
        <v>0</v>
      </c>
      <c r="H96" s="331">
        <v>0</v>
      </c>
      <c r="I96" s="396">
        <v>0</v>
      </c>
      <c r="J96" s="397"/>
      <c r="K96" s="278">
        <v>0</v>
      </c>
      <c r="L96" s="278">
        <v>0</v>
      </c>
      <c r="M96" s="278">
        <v>0</v>
      </c>
      <c r="N96" s="278">
        <v>0</v>
      </c>
      <c r="O96" s="263">
        <v>0</v>
      </c>
      <c r="P96" s="333">
        <v>0</v>
      </c>
    </row>
    <row r="97" spans="1:16" ht="16.5" customHeight="1">
      <c r="A97" s="326" t="s">
        <v>229</v>
      </c>
      <c r="B97" s="253"/>
      <c r="C97" s="350">
        <f>D97+E97+F97+G97+H97</f>
        <v>330</v>
      </c>
      <c r="D97" s="263">
        <v>0</v>
      </c>
      <c r="E97" s="263">
        <v>0</v>
      </c>
      <c r="F97" s="263">
        <v>0</v>
      </c>
      <c r="G97" s="268">
        <f>SUM(G98:G101)</f>
        <v>160</v>
      </c>
      <c r="H97" s="268">
        <f>SUM(H98:H101)</f>
        <v>170</v>
      </c>
      <c r="I97" s="402">
        <v>0</v>
      </c>
      <c r="J97" s="262"/>
      <c r="K97" s="262">
        <f t="shared" si="18"/>
        <v>330</v>
      </c>
      <c r="L97" s="263">
        <v>0</v>
      </c>
      <c r="M97" s="263">
        <v>0</v>
      </c>
      <c r="N97" s="263">
        <v>0</v>
      </c>
      <c r="O97" s="255">
        <f>SUM(O98:O101)</f>
        <v>160</v>
      </c>
      <c r="P97" s="404">
        <f>SUM(P98:P101)</f>
        <v>170</v>
      </c>
    </row>
    <row r="98" spans="1:16" ht="16.5" customHeight="1">
      <c r="A98" s="329"/>
      <c r="B98" s="261" t="s">
        <v>156</v>
      </c>
      <c r="C98" s="317">
        <f aca="true" t="shared" si="20" ref="C98:C110">D98+E98+F98+G98+H98</f>
        <v>50</v>
      </c>
      <c r="D98" s="263">
        <v>0</v>
      </c>
      <c r="E98" s="263">
        <v>0</v>
      </c>
      <c r="F98" s="263">
        <v>0</v>
      </c>
      <c r="G98" s="268">
        <v>50</v>
      </c>
      <c r="H98" s="334">
        <v>0</v>
      </c>
      <c r="I98" s="332">
        <v>0</v>
      </c>
      <c r="J98" s="267"/>
      <c r="K98" s="267">
        <f t="shared" si="18"/>
        <v>50</v>
      </c>
      <c r="L98" s="263">
        <v>0</v>
      </c>
      <c r="M98" s="263">
        <v>0</v>
      </c>
      <c r="N98" s="263">
        <v>0</v>
      </c>
      <c r="O98" s="268">
        <v>50</v>
      </c>
      <c r="P98" s="344">
        <v>0</v>
      </c>
    </row>
    <row r="99" spans="1:16" ht="16.5" customHeight="1">
      <c r="A99" s="329"/>
      <c r="B99" s="261" t="s">
        <v>157</v>
      </c>
      <c r="C99" s="317">
        <f t="shared" si="20"/>
        <v>190</v>
      </c>
      <c r="D99" s="263">
        <v>0</v>
      </c>
      <c r="E99" s="263">
        <v>0</v>
      </c>
      <c r="F99" s="263">
        <v>0</v>
      </c>
      <c r="G99" s="268">
        <v>110</v>
      </c>
      <c r="H99" s="265">
        <v>80</v>
      </c>
      <c r="I99" s="332">
        <v>0</v>
      </c>
      <c r="J99" s="267"/>
      <c r="K99" s="267">
        <f t="shared" si="18"/>
        <v>190</v>
      </c>
      <c r="L99" s="263">
        <v>0</v>
      </c>
      <c r="M99" s="263">
        <v>0</v>
      </c>
      <c r="N99" s="263">
        <v>0</v>
      </c>
      <c r="O99" s="268">
        <v>110</v>
      </c>
      <c r="P99" s="395">
        <v>80</v>
      </c>
    </row>
    <row r="100" spans="1:16" ht="16.5" customHeight="1">
      <c r="A100" s="329"/>
      <c r="B100" s="261" t="s">
        <v>158</v>
      </c>
      <c r="C100" s="345">
        <v>0</v>
      </c>
      <c r="D100" s="263">
        <v>0</v>
      </c>
      <c r="E100" s="263">
        <v>0</v>
      </c>
      <c r="F100" s="263">
        <v>0</v>
      </c>
      <c r="G100" s="263">
        <v>0</v>
      </c>
      <c r="H100" s="334">
        <v>0</v>
      </c>
      <c r="I100" s="332">
        <v>0</v>
      </c>
      <c r="J100" s="267"/>
      <c r="K100" s="263">
        <v>0</v>
      </c>
      <c r="L100" s="263">
        <v>0</v>
      </c>
      <c r="M100" s="263">
        <v>0</v>
      </c>
      <c r="N100" s="263">
        <v>0</v>
      </c>
      <c r="O100" s="263">
        <v>0</v>
      </c>
      <c r="P100" s="344">
        <v>0</v>
      </c>
    </row>
    <row r="101" spans="1:16" ht="16.5" customHeight="1">
      <c r="A101" s="329"/>
      <c r="B101" s="261" t="s">
        <v>159</v>
      </c>
      <c r="C101" s="317">
        <f t="shared" si="20"/>
        <v>90</v>
      </c>
      <c r="D101" s="263">
        <v>0</v>
      </c>
      <c r="E101" s="263">
        <v>0</v>
      </c>
      <c r="F101" s="263">
        <v>0</v>
      </c>
      <c r="G101" s="263">
        <v>0</v>
      </c>
      <c r="H101" s="405">
        <v>90</v>
      </c>
      <c r="I101" s="396">
        <v>0</v>
      </c>
      <c r="J101" s="397"/>
      <c r="K101" s="397">
        <f t="shared" si="18"/>
        <v>90</v>
      </c>
      <c r="L101" s="278">
        <v>0</v>
      </c>
      <c r="M101" s="263">
        <v>0</v>
      </c>
      <c r="N101" s="263">
        <v>0</v>
      </c>
      <c r="O101" s="263">
        <v>0</v>
      </c>
      <c r="P101" s="406">
        <v>90</v>
      </c>
    </row>
    <row r="102" spans="1:16" ht="16.5" customHeight="1">
      <c r="A102" s="326" t="s">
        <v>230</v>
      </c>
      <c r="B102" s="253"/>
      <c r="C102" s="350">
        <f>D102+E102+F102+G102+H102</f>
        <v>1138</v>
      </c>
      <c r="D102" s="255">
        <f aca="true" t="shared" si="21" ref="D102:I102">SUM(D103:D110)</f>
        <v>545</v>
      </c>
      <c r="E102" s="255">
        <f t="shared" si="21"/>
        <v>4</v>
      </c>
      <c r="F102" s="255">
        <f t="shared" si="21"/>
        <v>20</v>
      </c>
      <c r="G102" s="255">
        <f t="shared" si="21"/>
        <v>569</v>
      </c>
      <c r="H102" s="334">
        <v>0</v>
      </c>
      <c r="I102" s="356">
        <f t="shared" si="21"/>
        <v>545</v>
      </c>
      <c r="J102" s="262"/>
      <c r="K102" s="262">
        <f t="shared" si="18"/>
        <v>593</v>
      </c>
      <c r="L102" s="263">
        <v>0</v>
      </c>
      <c r="M102" s="256">
        <f>SUM(M103:M110)</f>
        <v>4</v>
      </c>
      <c r="N102" s="256">
        <f>SUM(N103:N110)</f>
        <v>20</v>
      </c>
      <c r="O102" s="255">
        <f>SUM(O103:O110)</f>
        <v>569</v>
      </c>
      <c r="P102" s="344">
        <v>0</v>
      </c>
    </row>
    <row r="103" spans="1:16" ht="16.5" customHeight="1">
      <c r="A103" s="329"/>
      <c r="B103" s="261" t="s">
        <v>160</v>
      </c>
      <c r="C103" s="317">
        <f t="shared" si="20"/>
        <v>678</v>
      </c>
      <c r="D103" s="268">
        <v>295</v>
      </c>
      <c r="E103" s="268">
        <v>4</v>
      </c>
      <c r="F103" s="268">
        <v>20</v>
      </c>
      <c r="G103" s="268">
        <v>359</v>
      </c>
      <c r="H103" s="334">
        <v>0</v>
      </c>
      <c r="I103" s="356">
        <v>295</v>
      </c>
      <c r="J103" s="267"/>
      <c r="K103" s="267">
        <f t="shared" si="18"/>
        <v>383</v>
      </c>
      <c r="L103" s="263">
        <v>0</v>
      </c>
      <c r="M103" s="265">
        <v>4</v>
      </c>
      <c r="N103" s="265">
        <v>20</v>
      </c>
      <c r="O103" s="268">
        <v>359</v>
      </c>
      <c r="P103" s="344">
        <v>0</v>
      </c>
    </row>
    <row r="104" spans="1:16" ht="16.5" customHeight="1">
      <c r="A104" s="329"/>
      <c r="B104" s="261" t="s">
        <v>161</v>
      </c>
      <c r="C104" s="345">
        <v>0</v>
      </c>
      <c r="D104" s="263">
        <v>0</v>
      </c>
      <c r="E104" s="263">
        <v>0</v>
      </c>
      <c r="F104" s="263">
        <v>0</v>
      </c>
      <c r="G104" s="263">
        <v>0</v>
      </c>
      <c r="H104" s="334">
        <v>0</v>
      </c>
      <c r="I104" s="332">
        <v>0</v>
      </c>
      <c r="J104" s="267"/>
      <c r="K104" s="263">
        <v>0</v>
      </c>
      <c r="L104" s="263">
        <v>0</v>
      </c>
      <c r="M104" s="263">
        <v>0</v>
      </c>
      <c r="N104" s="263">
        <v>0</v>
      </c>
      <c r="O104" s="263">
        <v>0</v>
      </c>
      <c r="P104" s="344">
        <v>0</v>
      </c>
    </row>
    <row r="105" spans="1:16" ht="16.5" customHeight="1">
      <c r="A105" s="329"/>
      <c r="B105" s="261" t="s">
        <v>162</v>
      </c>
      <c r="C105" s="345">
        <v>0</v>
      </c>
      <c r="D105" s="263">
        <v>0</v>
      </c>
      <c r="E105" s="263">
        <v>0</v>
      </c>
      <c r="F105" s="263">
        <v>0</v>
      </c>
      <c r="G105" s="263">
        <v>0</v>
      </c>
      <c r="H105" s="334">
        <v>0</v>
      </c>
      <c r="I105" s="332">
        <v>0</v>
      </c>
      <c r="J105" s="267"/>
      <c r="K105" s="263">
        <v>0</v>
      </c>
      <c r="L105" s="263">
        <v>0</v>
      </c>
      <c r="M105" s="263">
        <v>0</v>
      </c>
      <c r="N105" s="263">
        <v>0</v>
      </c>
      <c r="O105" s="263">
        <v>0</v>
      </c>
      <c r="P105" s="344">
        <v>0</v>
      </c>
    </row>
    <row r="106" spans="1:16" ht="16.5" customHeight="1">
      <c r="A106" s="329"/>
      <c r="B106" s="261" t="s">
        <v>163</v>
      </c>
      <c r="C106" s="345">
        <v>0</v>
      </c>
      <c r="D106" s="263">
        <v>0</v>
      </c>
      <c r="E106" s="263">
        <v>0</v>
      </c>
      <c r="F106" s="263">
        <v>0</v>
      </c>
      <c r="G106" s="263">
        <v>0</v>
      </c>
      <c r="H106" s="334">
        <v>0</v>
      </c>
      <c r="I106" s="332">
        <v>0</v>
      </c>
      <c r="J106" s="267"/>
      <c r="K106" s="263">
        <v>0</v>
      </c>
      <c r="L106" s="263">
        <v>0</v>
      </c>
      <c r="M106" s="263">
        <v>0</v>
      </c>
      <c r="N106" s="263">
        <v>0</v>
      </c>
      <c r="O106" s="263">
        <v>0</v>
      </c>
      <c r="P106" s="344">
        <v>0</v>
      </c>
    </row>
    <row r="107" spans="1:16" ht="16.5" customHeight="1">
      <c r="A107" s="329"/>
      <c r="B107" s="261" t="s">
        <v>164</v>
      </c>
      <c r="C107" s="345">
        <v>0</v>
      </c>
      <c r="D107" s="263">
        <v>0</v>
      </c>
      <c r="E107" s="263">
        <v>0</v>
      </c>
      <c r="F107" s="263">
        <v>0</v>
      </c>
      <c r="G107" s="263">
        <v>0</v>
      </c>
      <c r="H107" s="334">
        <v>0</v>
      </c>
      <c r="I107" s="332">
        <v>0</v>
      </c>
      <c r="J107" s="267"/>
      <c r="K107" s="263">
        <v>0</v>
      </c>
      <c r="L107" s="263">
        <v>0</v>
      </c>
      <c r="M107" s="263">
        <v>0</v>
      </c>
      <c r="N107" s="263">
        <v>0</v>
      </c>
      <c r="O107" s="263">
        <v>0</v>
      </c>
      <c r="P107" s="344">
        <v>0</v>
      </c>
    </row>
    <row r="108" spans="1:16" ht="16.5" customHeight="1">
      <c r="A108" s="329"/>
      <c r="B108" s="261" t="s">
        <v>165</v>
      </c>
      <c r="C108" s="317">
        <f t="shared" si="20"/>
        <v>160</v>
      </c>
      <c r="D108" s="263">
        <v>0</v>
      </c>
      <c r="E108" s="263">
        <v>0</v>
      </c>
      <c r="F108" s="263">
        <v>0</v>
      </c>
      <c r="G108" s="268">
        <v>160</v>
      </c>
      <c r="H108" s="334">
        <v>0</v>
      </c>
      <c r="I108" s="332">
        <v>0</v>
      </c>
      <c r="J108" s="267"/>
      <c r="K108" s="267">
        <f t="shared" si="18"/>
        <v>160</v>
      </c>
      <c r="L108" s="263">
        <v>0</v>
      </c>
      <c r="M108" s="263">
        <v>0</v>
      </c>
      <c r="N108" s="263">
        <v>0</v>
      </c>
      <c r="O108" s="318">
        <v>160</v>
      </c>
      <c r="P108" s="344">
        <v>0</v>
      </c>
    </row>
    <row r="109" spans="1:16" ht="16.5" customHeight="1">
      <c r="A109" s="329"/>
      <c r="B109" s="261" t="s">
        <v>166</v>
      </c>
      <c r="C109" s="317">
        <f t="shared" si="20"/>
        <v>50</v>
      </c>
      <c r="D109" s="263">
        <v>0</v>
      </c>
      <c r="E109" s="263">
        <v>0</v>
      </c>
      <c r="F109" s="263">
        <v>0</v>
      </c>
      <c r="G109" s="268">
        <v>50</v>
      </c>
      <c r="H109" s="334">
        <v>0</v>
      </c>
      <c r="I109" s="332">
        <v>0</v>
      </c>
      <c r="J109" s="267"/>
      <c r="K109" s="267">
        <f t="shared" si="18"/>
        <v>50</v>
      </c>
      <c r="L109" s="263">
        <v>0</v>
      </c>
      <c r="M109" s="263">
        <v>0</v>
      </c>
      <c r="N109" s="263">
        <v>0</v>
      </c>
      <c r="O109" s="318">
        <v>50</v>
      </c>
      <c r="P109" s="344">
        <v>0</v>
      </c>
    </row>
    <row r="110" spans="1:16" ht="16.5" customHeight="1">
      <c r="A110" s="377"/>
      <c r="B110" s="261" t="s">
        <v>167</v>
      </c>
      <c r="C110" s="317">
        <f t="shared" si="20"/>
        <v>250</v>
      </c>
      <c r="D110" s="268">
        <v>250</v>
      </c>
      <c r="E110" s="263">
        <v>0</v>
      </c>
      <c r="F110" s="263">
        <v>0</v>
      </c>
      <c r="G110" s="263">
        <v>0</v>
      </c>
      <c r="H110" s="334">
        <v>0</v>
      </c>
      <c r="I110" s="407">
        <v>250</v>
      </c>
      <c r="J110" s="267"/>
      <c r="K110" s="263">
        <v>0</v>
      </c>
      <c r="L110" s="357">
        <v>0</v>
      </c>
      <c r="M110" s="263">
        <v>0</v>
      </c>
      <c r="N110" s="263">
        <v>0</v>
      </c>
      <c r="O110" s="263">
        <v>0</v>
      </c>
      <c r="P110" s="337">
        <v>0</v>
      </c>
    </row>
    <row r="111" spans="1:248" s="251" customFormat="1" ht="16.5" customHeight="1">
      <c r="A111" s="408" t="s">
        <v>231</v>
      </c>
      <c r="B111" s="275"/>
      <c r="C111" s="370">
        <f>+C112+C119</f>
        <v>1559</v>
      </c>
      <c r="D111" s="277">
        <f aca="true" t="shared" si="22" ref="D111:P111">+D112+D119</f>
        <v>266</v>
      </c>
      <c r="E111" s="277">
        <f t="shared" si="22"/>
        <v>4</v>
      </c>
      <c r="F111" s="277">
        <f t="shared" si="22"/>
        <v>50</v>
      </c>
      <c r="G111" s="277">
        <f t="shared" si="22"/>
        <v>858</v>
      </c>
      <c r="H111" s="375">
        <f t="shared" si="22"/>
        <v>381</v>
      </c>
      <c r="I111" s="280">
        <f t="shared" si="22"/>
        <v>266</v>
      </c>
      <c r="J111" s="401">
        <f t="shared" si="22"/>
        <v>0</v>
      </c>
      <c r="K111" s="401">
        <f t="shared" si="22"/>
        <v>1293</v>
      </c>
      <c r="L111" s="325">
        <v>0</v>
      </c>
      <c r="M111" s="277">
        <f t="shared" si="22"/>
        <v>4</v>
      </c>
      <c r="N111" s="277">
        <f t="shared" si="22"/>
        <v>50</v>
      </c>
      <c r="O111" s="371">
        <f t="shared" si="22"/>
        <v>858</v>
      </c>
      <c r="P111" s="409">
        <f t="shared" si="22"/>
        <v>381</v>
      </c>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0"/>
      <c r="BR111" s="250"/>
      <c r="BS111" s="250"/>
      <c r="BT111" s="250"/>
      <c r="BU111" s="250"/>
      <c r="BV111" s="250"/>
      <c r="BW111" s="250"/>
      <c r="BX111" s="250"/>
      <c r="BY111" s="250"/>
      <c r="BZ111" s="250"/>
      <c r="CA111" s="250"/>
      <c r="CB111" s="250"/>
      <c r="CC111" s="250"/>
      <c r="CD111" s="250"/>
      <c r="CE111" s="250"/>
      <c r="CF111" s="250"/>
      <c r="CG111" s="250"/>
      <c r="CH111" s="250"/>
      <c r="CI111" s="250"/>
      <c r="CJ111" s="250"/>
      <c r="CK111" s="250"/>
      <c r="CL111" s="250"/>
      <c r="CM111" s="250"/>
      <c r="CN111" s="250"/>
      <c r="CO111" s="250"/>
      <c r="CP111" s="250"/>
      <c r="CQ111" s="250"/>
      <c r="CR111" s="250"/>
      <c r="CS111" s="250"/>
      <c r="CT111" s="250"/>
      <c r="CU111" s="250"/>
      <c r="CV111" s="250"/>
      <c r="CW111" s="250"/>
      <c r="CX111" s="250"/>
      <c r="CY111" s="250"/>
      <c r="CZ111" s="250"/>
      <c r="DA111" s="250"/>
      <c r="DB111" s="250"/>
      <c r="DC111" s="250"/>
      <c r="DD111" s="250"/>
      <c r="DE111" s="250"/>
      <c r="DF111" s="250"/>
      <c r="DG111" s="250"/>
      <c r="DH111" s="250"/>
      <c r="DI111" s="250"/>
      <c r="DJ111" s="250"/>
      <c r="DK111" s="250"/>
      <c r="DL111" s="250"/>
      <c r="DM111" s="250"/>
      <c r="DN111" s="250"/>
      <c r="DO111" s="250"/>
      <c r="DP111" s="250"/>
      <c r="DQ111" s="250"/>
      <c r="DR111" s="250"/>
      <c r="DS111" s="250"/>
      <c r="DT111" s="250"/>
      <c r="DU111" s="250"/>
      <c r="DV111" s="250"/>
      <c r="DW111" s="250"/>
      <c r="DX111" s="250"/>
      <c r="DY111" s="250"/>
      <c r="DZ111" s="250"/>
      <c r="EA111" s="250"/>
      <c r="EB111" s="250"/>
      <c r="EC111" s="250"/>
      <c r="ED111" s="250"/>
      <c r="EE111" s="250"/>
      <c r="EF111" s="250"/>
      <c r="EG111" s="250"/>
      <c r="EH111" s="250"/>
      <c r="EI111" s="250"/>
      <c r="EJ111" s="250"/>
      <c r="EK111" s="250"/>
      <c r="EL111" s="250"/>
      <c r="EM111" s="250"/>
      <c r="EN111" s="250"/>
      <c r="EO111" s="250"/>
      <c r="EP111" s="250"/>
      <c r="EQ111" s="250"/>
      <c r="ER111" s="250"/>
      <c r="ES111" s="250"/>
      <c r="ET111" s="250"/>
      <c r="EU111" s="250"/>
      <c r="EV111" s="250"/>
      <c r="EW111" s="250"/>
      <c r="EX111" s="250"/>
      <c r="EY111" s="250"/>
      <c r="EZ111" s="250"/>
      <c r="FA111" s="250"/>
      <c r="FB111" s="250"/>
      <c r="FC111" s="250"/>
      <c r="FD111" s="250"/>
      <c r="FE111" s="250"/>
      <c r="FF111" s="250"/>
      <c r="FG111" s="250"/>
      <c r="FH111" s="250"/>
      <c r="FI111" s="250"/>
      <c r="FJ111" s="250"/>
      <c r="FK111" s="250"/>
      <c r="FL111" s="250"/>
      <c r="FM111" s="250"/>
      <c r="FN111" s="250"/>
      <c r="FO111" s="250"/>
      <c r="FP111" s="250"/>
      <c r="FQ111" s="250"/>
      <c r="FR111" s="250"/>
      <c r="FS111" s="250"/>
      <c r="FT111" s="250"/>
      <c r="FU111" s="250"/>
      <c r="FV111" s="250"/>
      <c r="FW111" s="250"/>
      <c r="FX111" s="250"/>
      <c r="FY111" s="250"/>
      <c r="FZ111" s="250"/>
      <c r="GA111" s="250"/>
      <c r="GB111" s="250"/>
      <c r="GC111" s="250"/>
      <c r="GD111" s="250"/>
      <c r="GE111" s="250"/>
      <c r="GF111" s="250"/>
      <c r="GG111" s="250"/>
      <c r="GH111" s="250"/>
      <c r="GI111" s="250"/>
      <c r="GJ111" s="250"/>
      <c r="GK111" s="250"/>
      <c r="GL111" s="250"/>
      <c r="GM111" s="250"/>
      <c r="GN111" s="250"/>
      <c r="GO111" s="250"/>
      <c r="GP111" s="250"/>
      <c r="GQ111" s="250"/>
      <c r="GR111" s="250"/>
      <c r="GS111" s="250"/>
      <c r="GT111" s="250"/>
      <c r="GU111" s="250"/>
      <c r="GV111" s="250"/>
      <c r="GW111" s="250"/>
      <c r="GX111" s="250"/>
      <c r="GY111" s="250"/>
      <c r="GZ111" s="250"/>
      <c r="HA111" s="250"/>
      <c r="HB111" s="250"/>
      <c r="HC111" s="250"/>
      <c r="HD111" s="250"/>
      <c r="HE111" s="250"/>
      <c r="HF111" s="250"/>
      <c r="HG111" s="250"/>
      <c r="HH111" s="250"/>
      <c r="HI111" s="250"/>
      <c r="HJ111" s="250"/>
      <c r="HK111" s="250"/>
      <c r="HL111" s="250"/>
      <c r="HM111" s="250"/>
      <c r="HN111" s="250"/>
      <c r="HO111" s="250"/>
      <c r="HP111" s="250"/>
      <c r="HQ111" s="250"/>
      <c r="HR111" s="250"/>
      <c r="HS111" s="250"/>
      <c r="HT111" s="250"/>
      <c r="HU111" s="250"/>
      <c r="HV111" s="250"/>
      <c r="HW111" s="250"/>
      <c r="HX111" s="250"/>
      <c r="HY111" s="250"/>
      <c r="HZ111" s="250"/>
      <c r="IA111" s="250"/>
      <c r="IB111" s="250"/>
      <c r="IC111" s="250"/>
      <c r="ID111" s="250"/>
      <c r="IE111" s="250"/>
      <c r="IF111" s="250"/>
      <c r="IG111" s="250"/>
      <c r="IH111" s="250"/>
      <c r="II111" s="250"/>
      <c r="IJ111" s="250"/>
      <c r="IK111" s="250"/>
      <c r="IL111" s="250"/>
      <c r="IM111" s="250"/>
      <c r="IN111" s="250"/>
    </row>
    <row r="112" spans="1:16" ht="16.5" customHeight="1">
      <c r="A112" s="252" t="s">
        <v>232</v>
      </c>
      <c r="B112" s="253"/>
      <c r="C112" s="350">
        <f>D112+E112+F112+G112+H112</f>
        <v>1202</v>
      </c>
      <c r="D112" s="255">
        <f aca="true" t="shared" si="23" ref="D112:I112">SUM(D113:D118)</f>
        <v>266</v>
      </c>
      <c r="E112" s="255">
        <f t="shared" si="23"/>
        <v>4</v>
      </c>
      <c r="F112" s="255">
        <f t="shared" si="23"/>
        <v>50</v>
      </c>
      <c r="G112" s="255">
        <f t="shared" si="23"/>
        <v>614</v>
      </c>
      <c r="H112" s="255">
        <f t="shared" si="23"/>
        <v>268</v>
      </c>
      <c r="I112" s="410">
        <f t="shared" si="23"/>
        <v>266</v>
      </c>
      <c r="J112" s="254"/>
      <c r="K112" s="254">
        <f aca="true" t="shared" si="24" ref="K112:K119">SUM(L112:P112)</f>
        <v>936</v>
      </c>
      <c r="L112" s="263">
        <v>0</v>
      </c>
      <c r="M112" s="255">
        <f>SUM(M113:M118)</f>
        <v>4</v>
      </c>
      <c r="N112" s="255">
        <f>SUM(N113:N118)</f>
        <v>50</v>
      </c>
      <c r="O112" s="316">
        <f>SUM(O113:O118)</f>
        <v>614</v>
      </c>
      <c r="P112" s="411">
        <f>SUM(P113:P118)</f>
        <v>268</v>
      </c>
    </row>
    <row r="113" spans="1:16" ht="16.5" customHeight="1">
      <c r="A113" s="260"/>
      <c r="B113" s="261" t="s">
        <v>168</v>
      </c>
      <c r="C113" s="317">
        <f aca="true" t="shared" si="25" ref="C113:C133">D113+E113+F113+G113+H113</f>
        <v>575</v>
      </c>
      <c r="D113" s="263">
        <v>0</v>
      </c>
      <c r="E113" s="268">
        <v>4</v>
      </c>
      <c r="F113" s="268">
        <v>50</v>
      </c>
      <c r="G113" s="268">
        <v>521</v>
      </c>
      <c r="H113" s="334">
        <v>0</v>
      </c>
      <c r="I113" s="266">
        <v>0</v>
      </c>
      <c r="J113" s="262"/>
      <c r="K113" s="262">
        <f t="shared" si="24"/>
        <v>575</v>
      </c>
      <c r="L113" s="263">
        <v>0</v>
      </c>
      <c r="M113" s="268">
        <v>4</v>
      </c>
      <c r="N113" s="268">
        <v>50</v>
      </c>
      <c r="O113" s="318">
        <v>521</v>
      </c>
      <c r="P113" s="344">
        <v>0</v>
      </c>
    </row>
    <row r="114" spans="1:16" ht="16.5" customHeight="1">
      <c r="A114" s="260"/>
      <c r="B114" s="261" t="s">
        <v>169</v>
      </c>
      <c r="C114" s="317">
        <f t="shared" si="25"/>
        <v>627</v>
      </c>
      <c r="D114" s="268">
        <v>266</v>
      </c>
      <c r="E114" s="263">
        <v>0</v>
      </c>
      <c r="F114" s="263">
        <v>0</v>
      </c>
      <c r="G114" s="268">
        <v>93</v>
      </c>
      <c r="H114" s="268">
        <v>268</v>
      </c>
      <c r="I114" s="270">
        <v>266</v>
      </c>
      <c r="J114" s="262"/>
      <c r="K114" s="262">
        <f t="shared" si="24"/>
        <v>361</v>
      </c>
      <c r="L114" s="263">
        <v>0</v>
      </c>
      <c r="M114" s="263">
        <v>0</v>
      </c>
      <c r="N114" s="263">
        <v>0</v>
      </c>
      <c r="O114" s="318">
        <v>93</v>
      </c>
      <c r="P114" s="412">
        <v>268</v>
      </c>
    </row>
    <row r="115" spans="1:16" ht="16.5" customHeight="1">
      <c r="A115" s="260"/>
      <c r="B115" s="261" t="s">
        <v>170</v>
      </c>
      <c r="C115" s="345">
        <v>0</v>
      </c>
      <c r="D115" s="263">
        <v>0</v>
      </c>
      <c r="E115" s="263">
        <v>0</v>
      </c>
      <c r="F115" s="263">
        <v>0</v>
      </c>
      <c r="G115" s="263">
        <v>0</v>
      </c>
      <c r="H115" s="334">
        <v>0</v>
      </c>
      <c r="I115" s="266">
        <v>0</v>
      </c>
      <c r="J115" s="262"/>
      <c r="K115" s="263">
        <v>0</v>
      </c>
      <c r="L115" s="263">
        <v>0</v>
      </c>
      <c r="M115" s="263">
        <v>0</v>
      </c>
      <c r="N115" s="263">
        <v>0</v>
      </c>
      <c r="O115" s="263">
        <v>0</v>
      </c>
      <c r="P115" s="344">
        <v>0</v>
      </c>
    </row>
    <row r="116" spans="1:16" ht="16.5" customHeight="1">
      <c r="A116" s="260"/>
      <c r="B116" s="261" t="s">
        <v>171</v>
      </c>
      <c r="C116" s="345">
        <v>0</v>
      </c>
      <c r="D116" s="263">
        <v>0</v>
      </c>
      <c r="E116" s="263">
        <v>0</v>
      </c>
      <c r="F116" s="263">
        <v>0</v>
      </c>
      <c r="G116" s="263">
        <v>0</v>
      </c>
      <c r="H116" s="334">
        <v>0</v>
      </c>
      <c r="I116" s="266">
        <v>0</v>
      </c>
      <c r="J116" s="262"/>
      <c r="K116" s="263">
        <v>0</v>
      </c>
      <c r="L116" s="263">
        <v>0</v>
      </c>
      <c r="M116" s="263">
        <v>0</v>
      </c>
      <c r="N116" s="263">
        <v>0</v>
      </c>
      <c r="O116" s="263">
        <v>0</v>
      </c>
      <c r="P116" s="344">
        <v>0</v>
      </c>
    </row>
    <row r="117" spans="1:16" ht="16.5" customHeight="1">
      <c r="A117" s="260"/>
      <c r="B117" s="261" t="s">
        <v>172</v>
      </c>
      <c r="C117" s="345">
        <v>0</v>
      </c>
      <c r="D117" s="263">
        <v>0</v>
      </c>
      <c r="E117" s="263">
        <v>0</v>
      </c>
      <c r="F117" s="263">
        <v>0</v>
      </c>
      <c r="G117" s="263">
        <v>0</v>
      </c>
      <c r="H117" s="334">
        <v>0</v>
      </c>
      <c r="I117" s="266">
        <v>0</v>
      </c>
      <c r="J117" s="262"/>
      <c r="K117" s="263">
        <v>0</v>
      </c>
      <c r="L117" s="263">
        <v>0</v>
      </c>
      <c r="M117" s="263">
        <v>0</v>
      </c>
      <c r="N117" s="263">
        <v>0</v>
      </c>
      <c r="O117" s="263">
        <v>0</v>
      </c>
      <c r="P117" s="344">
        <v>0</v>
      </c>
    </row>
    <row r="118" spans="1:16" ht="16.5" customHeight="1">
      <c r="A118" s="398"/>
      <c r="B118" s="261" t="s">
        <v>173</v>
      </c>
      <c r="C118" s="345">
        <v>0</v>
      </c>
      <c r="D118" s="263">
        <v>0</v>
      </c>
      <c r="E118" s="263">
        <v>0</v>
      </c>
      <c r="F118" s="263">
        <v>0</v>
      </c>
      <c r="G118" s="263">
        <v>0</v>
      </c>
      <c r="H118" s="334">
        <v>0</v>
      </c>
      <c r="I118" s="266">
        <v>0</v>
      </c>
      <c r="J118" s="262"/>
      <c r="K118" s="263">
        <v>0</v>
      </c>
      <c r="L118" s="263">
        <v>0</v>
      </c>
      <c r="M118" s="263">
        <v>0</v>
      </c>
      <c r="N118" s="263">
        <v>0</v>
      </c>
      <c r="O118" s="263">
        <v>0</v>
      </c>
      <c r="P118" s="333">
        <v>0</v>
      </c>
    </row>
    <row r="119" spans="1:16" ht="16.5" customHeight="1">
      <c r="A119" s="329" t="s">
        <v>233</v>
      </c>
      <c r="B119" s="292" t="s">
        <v>234</v>
      </c>
      <c r="C119" s="413">
        <f t="shared" si="25"/>
        <v>357</v>
      </c>
      <c r="D119" s="414">
        <v>0</v>
      </c>
      <c r="E119" s="294">
        <v>0</v>
      </c>
      <c r="F119" s="294">
        <v>0</v>
      </c>
      <c r="G119" s="299">
        <v>244</v>
      </c>
      <c r="H119" s="299">
        <v>113</v>
      </c>
      <c r="I119" s="297">
        <v>0</v>
      </c>
      <c r="J119" s="336"/>
      <c r="K119" s="336">
        <f t="shared" si="24"/>
        <v>357</v>
      </c>
      <c r="L119" s="294">
        <v>0</v>
      </c>
      <c r="M119" s="294">
        <v>0</v>
      </c>
      <c r="N119" s="415">
        <v>0</v>
      </c>
      <c r="O119" s="416">
        <v>244</v>
      </c>
      <c r="P119" s="417">
        <v>113</v>
      </c>
    </row>
    <row r="120" spans="1:248" s="251" customFormat="1" ht="16.5" customHeight="1">
      <c r="A120" s="274" t="s">
        <v>235</v>
      </c>
      <c r="B120" s="301"/>
      <c r="C120" s="418">
        <f>+C121+C122+C129</f>
        <v>1944</v>
      </c>
      <c r="D120" s="277">
        <f aca="true" t="shared" si="26" ref="D120:P120">+D121+D122+D129</f>
        <v>393</v>
      </c>
      <c r="E120" s="277">
        <f t="shared" si="26"/>
        <v>4</v>
      </c>
      <c r="F120" s="277">
        <f t="shared" si="26"/>
        <v>26</v>
      </c>
      <c r="G120" s="277">
        <f t="shared" si="26"/>
        <v>757</v>
      </c>
      <c r="H120" s="306">
        <f t="shared" si="26"/>
        <v>764</v>
      </c>
      <c r="I120" s="280">
        <f t="shared" si="26"/>
        <v>263</v>
      </c>
      <c r="J120" s="302">
        <f t="shared" si="26"/>
        <v>0</v>
      </c>
      <c r="K120" s="302">
        <f t="shared" si="26"/>
        <v>1681</v>
      </c>
      <c r="L120" s="277">
        <f t="shared" si="26"/>
        <v>130</v>
      </c>
      <c r="M120" s="277">
        <f t="shared" si="26"/>
        <v>4</v>
      </c>
      <c r="N120" s="277">
        <f t="shared" si="26"/>
        <v>26</v>
      </c>
      <c r="O120" s="419">
        <f t="shared" si="26"/>
        <v>757</v>
      </c>
      <c r="P120" s="307">
        <f t="shared" si="26"/>
        <v>764</v>
      </c>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50"/>
      <c r="BR120" s="250"/>
      <c r="BS120" s="250"/>
      <c r="BT120" s="250"/>
      <c r="BU120" s="250"/>
      <c r="BV120" s="250"/>
      <c r="BW120" s="250"/>
      <c r="BX120" s="250"/>
      <c r="BY120" s="250"/>
      <c r="BZ120" s="250"/>
      <c r="CA120" s="250"/>
      <c r="CB120" s="250"/>
      <c r="CC120" s="250"/>
      <c r="CD120" s="250"/>
      <c r="CE120" s="250"/>
      <c r="CF120" s="250"/>
      <c r="CG120" s="250"/>
      <c r="CH120" s="250"/>
      <c r="CI120" s="250"/>
      <c r="CJ120" s="250"/>
      <c r="CK120" s="250"/>
      <c r="CL120" s="250"/>
      <c r="CM120" s="250"/>
      <c r="CN120" s="250"/>
      <c r="CO120" s="250"/>
      <c r="CP120" s="250"/>
      <c r="CQ120" s="250"/>
      <c r="CR120" s="250"/>
      <c r="CS120" s="250"/>
      <c r="CT120" s="250"/>
      <c r="CU120" s="250"/>
      <c r="CV120" s="250"/>
      <c r="CW120" s="250"/>
      <c r="CX120" s="250"/>
      <c r="CY120" s="250"/>
      <c r="CZ120" s="250"/>
      <c r="DA120" s="250"/>
      <c r="DB120" s="250"/>
      <c r="DC120" s="250"/>
      <c r="DD120" s="250"/>
      <c r="DE120" s="250"/>
      <c r="DF120" s="250"/>
      <c r="DG120" s="250"/>
      <c r="DH120" s="250"/>
      <c r="DI120" s="250"/>
      <c r="DJ120" s="250"/>
      <c r="DK120" s="250"/>
      <c r="DL120" s="250"/>
      <c r="DM120" s="250"/>
      <c r="DN120" s="250"/>
      <c r="DO120" s="250"/>
      <c r="DP120" s="250"/>
      <c r="DQ120" s="250"/>
      <c r="DR120" s="250"/>
      <c r="DS120" s="250"/>
      <c r="DT120" s="250"/>
      <c r="DU120" s="250"/>
      <c r="DV120" s="250"/>
      <c r="DW120" s="250"/>
      <c r="DX120" s="250"/>
      <c r="DY120" s="250"/>
      <c r="DZ120" s="250"/>
      <c r="EA120" s="250"/>
      <c r="EB120" s="250"/>
      <c r="EC120" s="250"/>
      <c r="ED120" s="250"/>
      <c r="EE120" s="250"/>
      <c r="EF120" s="250"/>
      <c r="EG120" s="250"/>
      <c r="EH120" s="250"/>
      <c r="EI120" s="250"/>
      <c r="EJ120" s="250"/>
      <c r="EK120" s="250"/>
      <c r="EL120" s="250"/>
      <c r="EM120" s="250"/>
      <c r="EN120" s="250"/>
      <c r="EO120" s="250"/>
      <c r="EP120" s="250"/>
      <c r="EQ120" s="250"/>
      <c r="ER120" s="250"/>
      <c r="ES120" s="250"/>
      <c r="ET120" s="250"/>
      <c r="EU120" s="250"/>
      <c r="EV120" s="250"/>
      <c r="EW120" s="250"/>
      <c r="EX120" s="250"/>
      <c r="EY120" s="250"/>
      <c r="EZ120" s="250"/>
      <c r="FA120" s="250"/>
      <c r="FB120" s="250"/>
      <c r="FC120" s="250"/>
      <c r="FD120" s="250"/>
      <c r="FE120" s="250"/>
      <c r="FF120" s="250"/>
      <c r="FG120" s="250"/>
      <c r="FH120" s="250"/>
      <c r="FI120" s="250"/>
      <c r="FJ120" s="250"/>
      <c r="FK120" s="250"/>
      <c r="FL120" s="250"/>
      <c r="FM120" s="250"/>
      <c r="FN120" s="250"/>
      <c r="FO120" s="250"/>
      <c r="FP120" s="250"/>
      <c r="FQ120" s="250"/>
      <c r="FR120" s="250"/>
      <c r="FS120" s="250"/>
      <c r="FT120" s="250"/>
      <c r="FU120" s="250"/>
      <c r="FV120" s="250"/>
      <c r="FW120" s="250"/>
      <c r="FX120" s="250"/>
      <c r="FY120" s="250"/>
      <c r="FZ120" s="250"/>
      <c r="GA120" s="250"/>
      <c r="GB120" s="250"/>
      <c r="GC120" s="250"/>
      <c r="GD120" s="250"/>
      <c r="GE120" s="250"/>
      <c r="GF120" s="250"/>
      <c r="GG120" s="250"/>
      <c r="GH120" s="250"/>
      <c r="GI120" s="250"/>
      <c r="GJ120" s="250"/>
      <c r="GK120" s="250"/>
      <c r="GL120" s="250"/>
      <c r="GM120" s="250"/>
      <c r="GN120" s="250"/>
      <c r="GO120" s="250"/>
      <c r="GP120" s="250"/>
      <c r="GQ120" s="250"/>
      <c r="GR120" s="250"/>
      <c r="GS120" s="250"/>
      <c r="GT120" s="250"/>
      <c r="GU120" s="250"/>
      <c r="GV120" s="250"/>
      <c r="GW120" s="250"/>
      <c r="GX120" s="250"/>
      <c r="GY120" s="250"/>
      <c r="GZ120" s="250"/>
      <c r="HA120" s="250"/>
      <c r="HB120" s="250"/>
      <c r="HC120" s="250"/>
      <c r="HD120" s="250"/>
      <c r="HE120" s="250"/>
      <c r="HF120" s="250"/>
      <c r="HG120" s="250"/>
      <c r="HH120" s="250"/>
      <c r="HI120" s="250"/>
      <c r="HJ120" s="250"/>
      <c r="HK120" s="250"/>
      <c r="HL120" s="250"/>
      <c r="HM120" s="250"/>
      <c r="HN120" s="250"/>
      <c r="HO120" s="250"/>
      <c r="HP120" s="250"/>
      <c r="HQ120" s="250"/>
      <c r="HR120" s="250"/>
      <c r="HS120" s="250"/>
      <c r="HT120" s="250"/>
      <c r="HU120" s="250"/>
      <c r="HV120" s="250"/>
      <c r="HW120" s="250"/>
      <c r="HX120" s="250"/>
      <c r="HY120" s="250"/>
      <c r="HZ120" s="250"/>
      <c r="IA120" s="250"/>
      <c r="IB120" s="250"/>
      <c r="IC120" s="250"/>
      <c r="ID120" s="250"/>
      <c r="IE120" s="250"/>
      <c r="IF120" s="250"/>
      <c r="IG120" s="250"/>
      <c r="IH120" s="250"/>
      <c r="II120" s="250"/>
      <c r="IJ120" s="250"/>
      <c r="IK120" s="250"/>
      <c r="IL120" s="250"/>
      <c r="IM120" s="250"/>
      <c r="IN120" s="250"/>
    </row>
    <row r="121" spans="1:16" ht="16.5" customHeight="1">
      <c r="A121" s="326" t="s">
        <v>236</v>
      </c>
      <c r="B121" s="253" t="s">
        <v>237</v>
      </c>
      <c r="C121" s="317">
        <f t="shared" si="25"/>
        <v>865</v>
      </c>
      <c r="D121" s="286">
        <v>308</v>
      </c>
      <c r="E121" s="286">
        <v>4</v>
      </c>
      <c r="F121" s="286">
        <v>26</v>
      </c>
      <c r="G121" s="286">
        <v>427</v>
      </c>
      <c r="H121" s="286">
        <v>100</v>
      </c>
      <c r="I121" s="420">
        <v>263</v>
      </c>
      <c r="J121" s="289"/>
      <c r="K121" s="289">
        <f aca="true" t="shared" si="27" ref="K121:K133">SUM(L121:P121)</f>
        <v>602</v>
      </c>
      <c r="L121" s="286">
        <v>45</v>
      </c>
      <c r="M121" s="286">
        <v>4</v>
      </c>
      <c r="N121" s="290">
        <v>26</v>
      </c>
      <c r="O121" s="316">
        <v>427</v>
      </c>
      <c r="P121" s="421">
        <v>100</v>
      </c>
    </row>
    <row r="122" spans="1:16" ht="16.5" customHeight="1">
      <c r="A122" s="326" t="s">
        <v>263</v>
      </c>
      <c r="B122" s="253"/>
      <c r="C122" s="350">
        <f>D122+E122+F122+G122+H122</f>
        <v>480</v>
      </c>
      <c r="D122" s="263">
        <v>0</v>
      </c>
      <c r="E122" s="263">
        <v>0</v>
      </c>
      <c r="F122" s="263">
        <v>0</v>
      </c>
      <c r="G122" s="268">
        <f>SUM(G123:G128)</f>
        <v>270</v>
      </c>
      <c r="H122" s="268">
        <f>SUM(H123:H128)</f>
        <v>210</v>
      </c>
      <c r="I122" s="266">
        <v>0</v>
      </c>
      <c r="J122" s="262"/>
      <c r="K122" s="262">
        <f t="shared" si="27"/>
        <v>480</v>
      </c>
      <c r="L122" s="263">
        <v>0</v>
      </c>
      <c r="M122" s="263">
        <v>0</v>
      </c>
      <c r="N122" s="263">
        <v>0</v>
      </c>
      <c r="O122" s="316">
        <f>SUM(O123:O128)</f>
        <v>270</v>
      </c>
      <c r="P122" s="411">
        <f>SUM(P123:P128)</f>
        <v>210</v>
      </c>
    </row>
    <row r="123" spans="1:16" ht="16.5" customHeight="1">
      <c r="A123" s="329"/>
      <c r="B123" s="261" t="s">
        <v>174</v>
      </c>
      <c r="C123" s="317">
        <f t="shared" si="25"/>
        <v>120</v>
      </c>
      <c r="D123" s="263">
        <v>0</v>
      </c>
      <c r="E123" s="263">
        <v>0</v>
      </c>
      <c r="F123" s="263">
        <v>0</v>
      </c>
      <c r="G123" s="268">
        <v>60</v>
      </c>
      <c r="H123" s="265">
        <v>60</v>
      </c>
      <c r="I123" s="266">
        <v>0</v>
      </c>
      <c r="J123" s="267"/>
      <c r="K123" s="267">
        <f t="shared" si="27"/>
        <v>120</v>
      </c>
      <c r="L123" s="263">
        <v>0</v>
      </c>
      <c r="M123" s="263">
        <v>0</v>
      </c>
      <c r="N123" s="263">
        <v>0</v>
      </c>
      <c r="O123" s="318">
        <v>60</v>
      </c>
      <c r="P123" s="412">
        <v>60</v>
      </c>
    </row>
    <row r="124" spans="1:16" ht="16.5" customHeight="1">
      <c r="A124" s="329"/>
      <c r="B124" s="261" t="s">
        <v>175</v>
      </c>
      <c r="C124" s="317">
        <f t="shared" si="25"/>
        <v>102</v>
      </c>
      <c r="D124" s="263">
        <v>0</v>
      </c>
      <c r="E124" s="263">
        <v>0</v>
      </c>
      <c r="F124" s="263">
        <v>0</v>
      </c>
      <c r="G124" s="268">
        <v>102</v>
      </c>
      <c r="H124" s="334">
        <v>0</v>
      </c>
      <c r="I124" s="266">
        <v>0</v>
      </c>
      <c r="J124" s="267"/>
      <c r="K124" s="267">
        <f t="shared" si="27"/>
        <v>102</v>
      </c>
      <c r="L124" s="263">
        <v>0</v>
      </c>
      <c r="M124" s="263">
        <v>0</v>
      </c>
      <c r="N124" s="263">
        <v>0</v>
      </c>
      <c r="O124" s="318">
        <v>102</v>
      </c>
      <c r="P124" s="344">
        <v>0</v>
      </c>
    </row>
    <row r="125" spans="1:16" ht="16.5" customHeight="1">
      <c r="A125" s="329"/>
      <c r="B125" s="261" t="s">
        <v>176</v>
      </c>
      <c r="C125" s="345">
        <v>0</v>
      </c>
      <c r="D125" s="263">
        <v>0</v>
      </c>
      <c r="E125" s="263">
        <v>0</v>
      </c>
      <c r="F125" s="263">
        <v>0</v>
      </c>
      <c r="G125" s="263">
        <v>0</v>
      </c>
      <c r="H125" s="334">
        <v>0</v>
      </c>
      <c r="I125" s="266">
        <v>0</v>
      </c>
      <c r="J125" s="267"/>
      <c r="K125" s="263">
        <v>0</v>
      </c>
      <c r="L125" s="263">
        <v>0</v>
      </c>
      <c r="M125" s="263">
        <v>0</v>
      </c>
      <c r="N125" s="263">
        <v>0</v>
      </c>
      <c r="O125" s="263">
        <v>0</v>
      </c>
      <c r="P125" s="344">
        <v>0</v>
      </c>
    </row>
    <row r="126" spans="1:16" ht="16.5" customHeight="1">
      <c r="A126" s="329"/>
      <c r="B126" s="261" t="s">
        <v>146</v>
      </c>
      <c r="C126" s="317">
        <f t="shared" si="25"/>
        <v>58</v>
      </c>
      <c r="D126" s="263">
        <v>0</v>
      </c>
      <c r="E126" s="263">
        <v>0</v>
      </c>
      <c r="F126" s="263">
        <v>0</v>
      </c>
      <c r="G126" s="268">
        <v>58</v>
      </c>
      <c r="H126" s="334">
        <v>0</v>
      </c>
      <c r="I126" s="266">
        <v>0</v>
      </c>
      <c r="J126" s="267"/>
      <c r="K126" s="267">
        <f t="shared" si="27"/>
        <v>58</v>
      </c>
      <c r="L126" s="263">
        <v>0</v>
      </c>
      <c r="M126" s="263">
        <v>0</v>
      </c>
      <c r="N126" s="263">
        <v>0</v>
      </c>
      <c r="O126" s="318">
        <v>58</v>
      </c>
      <c r="P126" s="344">
        <v>0</v>
      </c>
    </row>
    <row r="127" spans="1:16" ht="16.5" customHeight="1">
      <c r="A127" s="329"/>
      <c r="B127" s="261" t="s">
        <v>177</v>
      </c>
      <c r="C127" s="345">
        <v>0</v>
      </c>
      <c r="D127" s="263">
        <v>0</v>
      </c>
      <c r="E127" s="263">
        <v>0</v>
      </c>
      <c r="F127" s="263">
        <v>0</v>
      </c>
      <c r="G127" s="263">
        <v>0</v>
      </c>
      <c r="H127" s="334">
        <v>0</v>
      </c>
      <c r="I127" s="266">
        <v>0</v>
      </c>
      <c r="J127" s="267"/>
      <c r="K127" s="263">
        <v>0</v>
      </c>
      <c r="L127" s="263">
        <v>0</v>
      </c>
      <c r="M127" s="263">
        <v>0</v>
      </c>
      <c r="N127" s="263">
        <v>0</v>
      </c>
      <c r="O127" s="263">
        <v>0</v>
      </c>
      <c r="P127" s="344">
        <v>0</v>
      </c>
    </row>
    <row r="128" spans="1:16" ht="16.5" customHeight="1">
      <c r="A128" s="329"/>
      <c r="B128" s="261" t="s">
        <v>178</v>
      </c>
      <c r="C128" s="317">
        <f t="shared" si="25"/>
        <v>200</v>
      </c>
      <c r="D128" s="263">
        <v>0</v>
      </c>
      <c r="E128" s="278">
        <v>0</v>
      </c>
      <c r="F128" s="278">
        <v>0</v>
      </c>
      <c r="G128" s="422">
        <v>50</v>
      </c>
      <c r="H128" s="422">
        <v>150</v>
      </c>
      <c r="I128" s="423">
        <v>0</v>
      </c>
      <c r="J128" s="397"/>
      <c r="K128" s="397">
        <f t="shared" si="27"/>
        <v>200</v>
      </c>
      <c r="L128" s="278">
        <v>0</v>
      </c>
      <c r="M128" s="278">
        <v>0</v>
      </c>
      <c r="N128" s="278">
        <v>0</v>
      </c>
      <c r="O128" s="424">
        <v>50</v>
      </c>
      <c r="P128" s="406">
        <v>150</v>
      </c>
    </row>
    <row r="129" spans="1:16" ht="16.5" customHeight="1">
      <c r="A129" s="326" t="s">
        <v>264</v>
      </c>
      <c r="B129" s="253"/>
      <c r="C129" s="350">
        <f>D129+E129+F129+G129+H129</f>
        <v>599</v>
      </c>
      <c r="D129" s="255">
        <f>SUM(D130:D133)</f>
        <v>85</v>
      </c>
      <c r="E129" s="263">
        <v>0</v>
      </c>
      <c r="F129" s="263">
        <v>0</v>
      </c>
      <c r="G129" s="268">
        <f>SUM(G130:G133)</f>
        <v>60</v>
      </c>
      <c r="H129" s="268">
        <f>SUM(H130:H133)</f>
        <v>454</v>
      </c>
      <c r="I129" s="266">
        <v>0</v>
      </c>
      <c r="J129" s="262"/>
      <c r="K129" s="262">
        <f t="shared" si="27"/>
        <v>599</v>
      </c>
      <c r="L129" s="268">
        <f>SUM(L130:L133)</f>
        <v>85</v>
      </c>
      <c r="M129" s="263">
        <v>0</v>
      </c>
      <c r="N129" s="263">
        <v>0</v>
      </c>
      <c r="O129" s="268">
        <f>SUM(O130:O133)</f>
        <v>60</v>
      </c>
      <c r="P129" s="404">
        <f>SUM(P130:P133)</f>
        <v>454</v>
      </c>
    </row>
    <row r="130" spans="1:16" ht="16.5" customHeight="1">
      <c r="A130" s="329"/>
      <c r="B130" s="261" t="s">
        <v>179</v>
      </c>
      <c r="C130" s="317">
        <f t="shared" si="25"/>
        <v>119</v>
      </c>
      <c r="D130" s="263">
        <v>0</v>
      </c>
      <c r="E130" s="263">
        <v>0</v>
      </c>
      <c r="F130" s="263">
        <v>0</v>
      </c>
      <c r="G130" s="268">
        <v>19</v>
      </c>
      <c r="H130" s="265">
        <v>100</v>
      </c>
      <c r="I130" s="266">
        <v>0</v>
      </c>
      <c r="J130" s="267"/>
      <c r="K130" s="267">
        <f t="shared" si="27"/>
        <v>119</v>
      </c>
      <c r="L130" s="263">
        <v>0</v>
      </c>
      <c r="M130" s="263">
        <v>0</v>
      </c>
      <c r="N130" s="263">
        <v>0</v>
      </c>
      <c r="O130" s="268">
        <v>19</v>
      </c>
      <c r="P130" s="395">
        <v>100</v>
      </c>
    </row>
    <row r="131" spans="1:16" ht="16.5" customHeight="1">
      <c r="A131" s="329"/>
      <c r="B131" s="261" t="s">
        <v>180</v>
      </c>
      <c r="C131" s="345">
        <v>0</v>
      </c>
      <c r="D131" s="263">
        <v>0</v>
      </c>
      <c r="E131" s="263">
        <v>0</v>
      </c>
      <c r="F131" s="263">
        <v>0</v>
      </c>
      <c r="G131" s="263">
        <v>0</v>
      </c>
      <c r="H131" s="334">
        <v>0</v>
      </c>
      <c r="I131" s="266">
        <v>0</v>
      </c>
      <c r="J131" s="267"/>
      <c r="K131" s="263">
        <v>0</v>
      </c>
      <c r="L131" s="263">
        <v>0</v>
      </c>
      <c r="M131" s="263">
        <v>0</v>
      </c>
      <c r="N131" s="263">
        <v>0</v>
      </c>
      <c r="O131" s="263">
        <v>0</v>
      </c>
      <c r="P131" s="344">
        <v>0</v>
      </c>
    </row>
    <row r="132" spans="1:16" ht="16.5" customHeight="1">
      <c r="A132" s="329"/>
      <c r="B132" s="261" t="s">
        <v>181</v>
      </c>
      <c r="C132" s="317">
        <f t="shared" si="25"/>
        <v>310</v>
      </c>
      <c r="D132" s="263">
        <v>0</v>
      </c>
      <c r="E132" s="263">
        <v>0</v>
      </c>
      <c r="F132" s="263">
        <v>0</v>
      </c>
      <c r="G132" s="268">
        <v>41</v>
      </c>
      <c r="H132" s="265">
        <v>269</v>
      </c>
      <c r="I132" s="266">
        <v>0</v>
      </c>
      <c r="J132" s="267"/>
      <c r="K132" s="267">
        <f t="shared" si="27"/>
        <v>310</v>
      </c>
      <c r="L132" s="263">
        <v>0</v>
      </c>
      <c r="M132" s="263">
        <v>0</v>
      </c>
      <c r="N132" s="263">
        <v>0</v>
      </c>
      <c r="O132" s="268">
        <v>41</v>
      </c>
      <c r="P132" s="395">
        <v>269</v>
      </c>
    </row>
    <row r="133" spans="1:248" s="427" customFormat="1" ht="16.5" customHeight="1">
      <c r="A133" s="329"/>
      <c r="B133" s="261" t="s">
        <v>182</v>
      </c>
      <c r="C133" s="425">
        <f t="shared" si="25"/>
        <v>170</v>
      </c>
      <c r="D133" s="268">
        <v>85</v>
      </c>
      <c r="E133" s="263">
        <v>0</v>
      </c>
      <c r="F133" s="263">
        <v>0</v>
      </c>
      <c r="G133" s="263">
        <v>0</v>
      </c>
      <c r="H133" s="265">
        <v>85</v>
      </c>
      <c r="I133" s="426">
        <v>0</v>
      </c>
      <c r="J133" s="267"/>
      <c r="K133" s="267">
        <f t="shared" si="27"/>
        <v>170</v>
      </c>
      <c r="L133" s="265">
        <v>85</v>
      </c>
      <c r="M133" s="263">
        <v>0</v>
      </c>
      <c r="N133" s="263">
        <v>0</v>
      </c>
      <c r="O133" s="263">
        <v>0</v>
      </c>
      <c r="P133" s="395">
        <v>85</v>
      </c>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29"/>
      <c r="BM133" s="229"/>
      <c r="BN133" s="229"/>
      <c r="BO133" s="229"/>
      <c r="BP133" s="229"/>
      <c r="BQ133" s="229"/>
      <c r="BR133" s="229"/>
      <c r="BS133" s="229"/>
      <c r="BT133" s="229"/>
      <c r="BU133" s="229"/>
      <c r="BV133" s="229"/>
      <c r="BW133" s="229"/>
      <c r="BX133" s="229"/>
      <c r="BY133" s="229"/>
      <c r="BZ133" s="229"/>
      <c r="CA133" s="229"/>
      <c r="CB133" s="229"/>
      <c r="CC133" s="229"/>
      <c r="CD133" s="229"/>
      <c r="CE133" s="229"/>
      <c r="CF133" s="229"/>
      <c r="CG133" s="229"/>
      <c r="CH133" s="229"/>
      <c r="CI133" s="229"/>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29"/>
      <c r="DF133" s="229"/>
      <c r="DG133" s="229"/>
      <c r="DH133" s="229"/>
      <c r="DI133" s="229"/>
      <c r="DJ133" s="229"/>
      <c r="DK133" s="229"/>
      <c r="DL133" s="229"/>
      <c r="DM133" s="229"/>
      <c r="DN133" s="229"/>
      <c r="DO133" s="229"/>
      <c r="DP133" s="229"/>
      <c r="DQ133" s="229"/>
      <c r="DR133" s="229"/>
      <c r="DS133" s="229"/>
      <c r="DT133" s="229"/>
      <c r="DU133" s="229"/>
      <c r="DV133" s="229"/>
      <c r="DW133" s="229"/>
      <c r="DX133" s="229"/>
      <c r="DY133" s="229"/>
      <c r="DZ133" s="229"/>
      <c r="EA133" s="229"/>
      <c r="EB133" s="229"/>
      <c r="EC133" s="229"/>
      <c r="ED133" s="229"/>
      <c r="EE133" s="229"/>
      <c r="EF133" s="229"/>
      <c r="EG133" s="229"/>
      <c r="EH133" s="229"/>
      <c r="EI133" s="229"/>
      <c r="EJ133" s="229"/>
      <c r="EK133" s="229"/>
      <c r="EL133" s="229"/>
      <c r="EM133" s="229"/>
      <c r="EN133" s="229"/>
      <c r="EO133" s="229"/>
      <c r="EP133" s="229"/>
      <c r="EQ133" s="229"/>
      <c r="ER133" s="229"/>
      <c r="ES133" s="229"/>
      <c r="ET133" s="229"/>
      <c r="EU133" s="229"/>
      <c r="EV133" s="229"/>
      <c r="EW133" s="229"/>
      <c r="EX133" s="229"/>
      <c r="EY133" s="229"/>
      <c r="EZ133" s="229"/>
      <c r="FA133" s="229"/>
      <c r="FB133" s="229"/>
      <c r="FC133" s="229"/>
      <c r="FD133" s="229"/>
      <c r="FE133" s="229"/>
      <c r="FF133" s="229"/>
      <c r="FG133" s="229"/>
      <c r="FH133" s="229"/>
      <c r="FI133" s="229"/>
      <c r="FJ133" s="229"/>
      <c r="FK133" s="229"/>
      <c r="FL133" s="229"/>
      <c r="FM133" s="229"/>
      <c r="FN133" s="229"/>
      <c r="FO133" s="229"/>
      <c r="FP133" s="229"/>
      <c r="FQ133" s="229"/>
      <c r="FR133" s="229"/>
      <c r="FS133" s="229"/>
      <c r="FT133" s="229"/>
      <c r="FU133" s="229"/>
      <c r="FV133" s="229"/>
      <c r="FW133" s="229"/>
      <c r="FX133" s="229"/>
      <c r="FY133" s="229"/>
      <c r="FZ133" s="229"/>
      <c r="GA133" s="229"/>
      <c r="GB133" s="229"/>
      <c r="GC133" s="229"/>
      <c r="GD133" s="229"/>
      <c r="GE133" s="229"/>
      <c r="GF133" s="229"/>
      <c r="GG133" s="229"/>
      <c r="GH133" s="229"/>
      <c r="GI133" s="229"/>
      <c r="GJ133" s="229"/>
      <c r="GK133" s="229"/>
      <c r="GL133" s="229"/>
      <c r="GM133" s="229"/>
      <c r="GN133" s="229"/>
      <c r="GO133" s="229"/>
      <c r="GP133" s="229"/>
      <c r="GQ133" s="229"/>
      <c r="GR133" s="229"/>
      <c r="GS133" s="229"/>
      <c r="GT133" s="229"/>
      <c r="GU133" s="229"/>
      <c r="GV133" s="229"/>
      <c r="GW133" s="229"/>
      <c r="GX133" s="229"/>
      <c r="GY133" s="229"/>
      <c r="GZ133" s="229"/>
      <c r="HA133" s="229"/>
      <c r="HB133" s="229"/>
      <c r="HC133" s="229"/>
      <c r="HD133" s="229"/>
      <c r="HE133" s="229"/>
      <c r="HF133" s="229"/>
      <c r="HG133" s="229"/>
      <c r="HH133" s="229"/>
      <c r="HI133" s="229"/>
      <c r="HJ133" s="229"/>
      <c r="HK133" s="229"/>
      <c r="HL133" s="229"/>
      <c r="HM133" s="229"/>
      <c r="HN133" s="229"/>
      <c r="HO133" s="229"/>
      <c r="HP133" s="229"/>
      <c r="HQ133" s="229"/>
      <c r="HR133" s="229"/>
      <c r="HS133" s="229"/>
      <c r="HT133" s="229"/>
      <c r="HU133" s="229"/>
      <c r="HV133" s="229"/>
      <c r="HW133" s="229"/>
      <c r="HX133" s="229"/>
      <c r="HY133" s="229"/>
      <c r="HZ133" s="229"/>
      <c r="IA133" s="229"/>
      <c r="IB133" s="229"/>
      <c r="IC133" s="229"/>
      <c r="ID133" s="229"/>
      <c r="IE133" s="229"/>
      <c r="IF133" s="229"/>
      <c r="IG133" s="229"/>
      <c r="IH133" s="229"/>
      <c r="II133" s="229"/>
      <c r="IJ133" s="229"/>
      <c r="IK133" s="229"/>
      <c r="IL133" s="229"/>
      <c r="IM133" s="229"/>
      <c r="IN133" s="229"/>
    </row>
    <row r="134" s="766" customFormat="1" ht="17.25" customHeight="1">
      <c r="A134" s="766" t="s">
        <v>265</v>
      </c>
    </row>
    <row r="135" s="767" customFormat="1" ht="14.25">
      <c r="A135" s="767" t="s">
        <v>266</v>
      </c>
    </row>
    <row r="136" s="428" customFormat="1" ht="14.25"/>
    <row r="137" ht="14.25">
      <c r="C137" s="233"/>
    </row>
    <row r="138" ht="14.25">
      <c r="C138" s="233"/>
    </row>
    <row r="139" ht="14.25">
      <c r="C139" s="233"/>
    </row>
    <row r="140" ht="14.25">
      <c r="C140" s="233"/>
    </row>
    <row r="141" ht="14.25">
      <c r="C141" s="233"/>
    </row>
    <row r="142" ht="14.25">
      <c r="C142" s="233"/>
    </row>
  </sheetData>
  <mergeCells count="13">
    <mergeCell ref="A135:IV135"/>
    <mergeCell ref="K3:P4"/>
    <mergeCell ref="A3:A5"/>
    <mergeCell ref="B3:B5"/>
    <mergeCell ref="I3:I5"/>
    <mergeCell ref="C3:H4"/>
    <mergeCell ref="M69:P69"/>
    <mergeCell ref="A70:A72"/>
    <mergeCell ref="B70:B72"/>
    <mergeCell ref="C70:H71"/>
    <mergeCell ref="K70:P71"/>
    <mergeCell ref="I70:I72"/>
    <mergeCell ref="A134:IV134"/>
  </mergeCells>
  <printOptions horizontalCentered="1" verticalCentered="1"/>
  <pageMargins left="0.31496062992125984" right="0.1968503937007874" top="0.03937007874015748" bottom="0.3937007874015748" header="0" footer="0"/>
  <pageSetup horizontalDpi="300" verticalDpi="300" orientation="portrait" paperSize="9" scale="70" r:id="rId1"/>
  <rowBreaks count="1" manualBreakCount="1">
    <brk id="67" max="15" man="1"/>
  </rowBreaks>
</worksheet>
</file>

<file path=xl/worksheets/sheet7.xml><?xml version="1.0" encoding="utf-8"?>
<worksheet xmlns="http://schemas.openxmlformats.org/spreadsheetml/2006/main" xmlns:r="http://schemas.openxmlformats.org/officeDocument/2006/relationships">
  <dimension ref="A1:Q163"/>
  <sheetViews>
    <sheetView showOutlineSymbols="0" zoomScale="87" zoomScaleNormal="87" workbookViewId="0" topLeftCell="A1">
      <selection activeCell="A2" sqref="A2"/>
    </sheetView>
  </sheetViews>
  <sheetFormatPr defaultColWidth="9.00390625" defaultRowHeight="13.5"/>
  <cols>
    <col min="1" max="12" width="10.75390625" style="433" customWidth="1"/>
    <col min="13" max="13" width="2.75390625" style="433" customWidth="1"/>
    <col min="14" max="16384" width="10.75390625" style="433" customWidth="1"/>
  </cols>
  <sheetData>
    <row r="1" spans="1:17" ht="19.5" customHeight="1">
      <c r="A1" s="429" t="s">
        <v>15</v>
      </c>
      <c r="B1" s="429" t="s">
        <v>277</v>
      </c>
      <c r="C1" s="430"/>
      <c r="D1" s="430"/>
      <c r="E1" s="430"/>
      <c r="F1" s="430"/>
      <c r="G1" s="430"/>
      <c r="H1" s="430"/>
      <c r="I1" s="430"/>
      <c r="J1" s="431"/>
      <c r="K1" s="431"/>
      <c r="L1" s="431"/>
      <c r="M1" s="432"/>
      <c r="N1" s="432"/>
      <c r="O1" s="432"/>
      <c r="P1" s="432"/>
      <c r="Q1" s="432"/>
    </row>
    <row r="2" spans="1:17" ht="18" customHeight="1">
      <c r="A2" s="431"/>
      <c r="B2" s="431"/>
      <c r="C2" s="431"/>
      <c r="D2" s="431"/>
      <c r="E2" s="431"/>
      <c r="F2" s="431"/>
      <c r="G2" s="431"/>
      <c r="H2" s="431"/>
      <c r="I2" s="431"/>
      <c r="J2" s="431"/>
      <c r="K2" s="431"/>
      <c r="L2" s="431"/>
      <c r="M2" s="432"/>
      <c r="N2" s="432"/>
      <c r="O2" s="432"/>
      <c r="P2" s="432"/>
      <c r="Q2" s="432"/>
    </row>
    <row r="3" spans="1:17" ht="18" customHeight="1">
      <c r="A3" s="434"/>
      <c r="B3" s="435"/>
      <c r="C3" s="436"/>
      <c r="D3" s="434"/>
      <c r="E3" s="437" t="s">
        <v>267</v>
      </c>
      <c r="F3" s="437"/>
      <c r="G3" s="434"/>
      <c r="H3" s="437" t="s">
        <v>268</v>
      </c>
      <c r="I3" s="437"/>
      <c r="J3" s="434"/>
      <c r="K3" s="437" t="s">
        <v>269</v>
      </c>
      <c r="L3" s="438"/>
      <c r="M3" s="439"/>
      <c r="N3" s="432"/>
      <c r="O3" s="432"/>
      <c r="P3" s="432"/>
      <c r="Q3" s="432"/>
    </row>
    <row r="4" spans="1:17" ht="18" customHeight="1">
      <c r="A4" s="440" t="s">
        <v>188</v>
      </c>
      <c r="B4" s="441" t="s">
        <v>278</v>
      </c>
      <c r="C4" s="442" t="s">
        <v>270</v>
      </c>
      <c r="D4" s="434"/>
      <c r="E4" s="437" t="s">
        <v>271</v>
      </c>
      <c r="F4" s="443" t="s">
        <v>272</v>
      </c>
      <c r="G4" s="434"/>
      <c r="H4" s="437"/>
      <c r="I4" s="443" t="s">
        <v>272</v>
      </c>
      <c r="J4" s="434"/>
      <c r="K4" s="437"/>
      <c r="L4" s="444" t="s">
        <v>272</v>
      </c>
      <c r="M4" s="439"/>
      <c r="N4" s="432"/>
      <c r="O4" s="432"/>
      <c r="P4" s="432"/>
      <c r="Q4" s="432"/>
    </row>
    <row r="5" spans="1:17" ht="18" customHeight="1">
      <c r="A5" s="445"/>
      <c r="B5" s="446"/>
      <c r="C5" s="442" t="s">
        <v>279</v>
      </c>
      <c r="D5" s="440" t="s">
        <v>273</v>
      </c>
      <c r="E5" s="447" t="s">
        <v>274</v>
      </c>
      <c r="F5" s="447" t="s">
        <v>270</v>
      </c>
      <c r="G5" s="440" t="s">
        <v>273</v>
      </c>
      <c r="H5" s="447" t="s">
        <v>274</v>
      </c>
      <c r="I5" s="447" t="s">
        <v>270</v>
      </c>
      <c r="J5" s="440" t="s">
        <v>273</v>
      </c>
      <c r="K5" s="447" t="s">
        <v>274</v>
      </c>
      <c r="L5" s="448" t="s">
        <v>270</v>
      </c>
      <c r="M5" s="439"/>
      <c r="N5" s="432"/>
      <c r="O5" s="432"/>
      <c r="P5" s="432"/>
      <c r="Q5" s="432"/>
    </row>
    <row r="6" spans="1:17" ht="18" customHeight="1">
      <c r="A6" s="445"/>
      <c r="B6" s="446"/>
      <c r="C6" s="449"/>
      <c r="D6" s="445"/>
      <c r="E6" s="447" t="s">
        <v>273</v>
      </c>
      <c r="F6" s="447" t="s">
        <v>275</v>
      </c>
      <c r="G6" s="445"/>
      <c r="H6" s="447" t="s">
        <v>273</v>
      </c>
      <c r="I6" s="447" t="s">
        <v>275</v>
      </c>
      <c r="J6" s="445"/>
      <c r="K6" s="447" t="s">
        <v>273</v>
      </c>
      <c r="L6" s="448" t="s">
        <v>275</v>
      </c>
      <c r="M6" s="439"/>
      <c r="N6" s="432"/>
      <c r="O6" s="432"/>
      <c r="P6" s="432"/>
      <c r="Q6" s="432"/>
    </row>
    <row r="7" spans="1:13" s="458" customFormat="1" ht="18" customHeight="1">
      <c r="A7" s="450"/>
      <c r="B7" s="451" t="s">
        <v>194</v>
      </c>
      <c r="C7" s="452">
        <v>5571000</v>
      </c>
      <c r="D7" s="453">
        <f>+D8+D18+D22+D29+D36+D52+D62+D91+D114+D123</f>
        <v>349</v>
      </c>
      <c r="E7" s="454">
        <f>D7/C7*100000</f>
        <v>6.264584455214504</v>
      </c>
      <c r="F7" s="455">
        <f>C7/D7/100</f>
        <v>159.6275071633238</v>
      </c>
      <c r="G7" s="453">
        <f>+G8+G18+G22+G29+G36+G52+G62+G91+G114+G123</f>
        <v>4578</v>
      </c>
      <c r="H7" s="454">
        <f aca="true" t="shared" si="0" ref="H7:H18">G7/C7*100000</f>
        <v>82.17555196553582</v>
      </c>
      <c r="I7" s="454">
        <f aca="true" t="shared" si="1" ref="I7:I18">C7/G7/100</f>
        <v>12.169069462647444</v>
      </c>
      <c r="J7" s="453">
        <f>+J8+J18+J22+J29+J36+J52+J62+J91+J114+J123</f>
        <v>2775</v>
      </c>
      <c r="K7" s="454">
        <f aca="true" t="shared" si="2" ref="K7:K18">J7/C7*100000</f>
        <v>49.8115239633818</v>
      </c>
      <c r="L7" s="456">
        <f aca="true" t="shared" si="3" ref="L7:L18">C7/J7/100</f>
        <v>20.075675675675676</v>
      </c>
      <c r="M7" s="457"/>
    </row>
    <row r="8" spans="1:17" ht="18" customHeight="1">
      <c r="A8" s="459" t="s">
        <v>98</v>
      </c>
      <c r="B8" s="460" t="s">
        <v>280</v>
      </c>
      <c r="C8" s="461">
        <f>SUM(C9:C17)</f>
        <v>1503384</v>
      </c>
      <c r="D8" s="462">
        <f>SUM(D9:D17)</f>
        <v>106</v>
      </c>
      <c r="E8" s="463">
        <f aca="true" t="shared" si="4" ref="E8:E17">D8/C8*100000</f>
        <v>7.050760151764286</v>
      </c>
      <c r="F8" s="463">
        <f aca="true" t="shared" si="5" ref="F8:F17">C8/D8/100</f>
        <v>141.828679245283</v>
      </c>
      <c r="G8" s="464">
        <f>SUM(G9:G17)</f>
        <v>1486</v>
      </c>
      <c r="H8" s="463">
        <f t="shared" si="0"/>
        <v>98.84367533511066</v>
      </c>
      <c r="I8" s="463">
        <f t="shared" si="1"/>
        <v>10.116985195154777</v>
      </c>
      <c r="J8" s="464">
        <f>SUM(J9:J17)</f>
        <v>868</v>
      </c>
      <c r="K8" s="463">
        <f t="shared" si="2"/>
        <v>57.736413318220755</v>
      </c>
      <c r="L8" s="465">
        <f t="shared" si="3"/>
        <v>17.320092165898618</v>
      </c>
      <c r="M8" s="439"/>
      <c r="N8" s="432"/>
      <c r="O8" s="432"/>
      <c r="P8" s="432"/>
      <c r="Q8" s="432"/>
    </row>
    <row r="9" spans="1:17" ht="18" customHeight="1">
      <c r="A9" s="466"/>
      <c r="B9" s="446" t="s">
        <v>248</v>
      </c>
      <c r="C9" s="467">
        <v>196147</v>
      </c>
      <c r="D9" s="445">
        <v>5</v>
      </c>
      <c r="E9" s="468">
        <f t="shared" si="4"/>
        <v>2.5491085767307173</v>
      </c>
      <c r="F9" s="468">
        <f t="shared" si="5"/>
        <v>392.29400000000004</v>
      </c>
      <c r="G9" s="469">
        <v>195</v>
      </c>
      <c r="H9" s="468">
        <f t="shared" si="0"/>
        <v>99.41523449249797</v>
      </c>
      <c r="I9" s="468">
        <f t="shared" si="1"/>
        <v>10.058820512820512</v>
      </c>
      <c r="J9" s="469">
        <v>117</v>
      </c>
      <c r="K9" s="468">
        <f t="shared" si="2"/>
        <v>59.64914069549878</v>
      </c>
      <c r="L9" s="470">
        <f t="shared" si="3"/>
        <v>16.764700854700855</v>
      </c>
      <c r="M9" s="439"/>
      <c r="N9" s="432"/>
      <c r="O9" s="432"/>
      <c r="P9" s="432"/>
      <c r="Q9" s="432"/>
    </row>
    <row r="10" spans="1:17" ht="18" customHeight="1">
      <c r="A10" s="466"/>
      <c r="B10" s="446" t="s">
        <v>249</v>
      </c>
      <c r="C10" s="467">
        <v>123108</v>
      </c>
      <c r="D10" s="445">
        <v>8</v>
      </c>
      <c r="E10" s="468">
        <f t="shared" si="4"/>
        <v>6.498359164311011</v>
      </c>
      <c r="F10" s="468">
        <f t="shared" si="5"/>
        <v>153.885</v>
      </c>
      <c r="G10" s="469">
        <v>169</v>
      </c>
      <c r="H10" s="468">
        <f t="shared" si="0"/>
        <v>137.27783734607013</v>
      </c>
      <c r="I10" s="468">
        <f t="shared" si="1"/>
        <v>7.284497041420118</v>
      </c>
      <c r="J10" s="469">
        <v>83</v>
      </c>
      <c r="K10" s="468">
        <f t="shared" si="2"/>
        <v>67.42047632972675</v>
      </c>
      <c r="L10" s="470">
        <f t="shared" si="3"/>
        <v>14.832289156626507</v>
      </c>
      <c r="M10" s="439"/>
      <c r="N10" s="432"/>
      <c r="O10" s="432"/>
      <c r="P10" s="432"/>
      <c r="Q10" s="432"/>
    </row>
    <row r="11" spans="1:17" ht="18" customHeight="1">
      <c r="A11" s="466"/>
      <c r="B11" s="446" t="s">
        <v>250</v>
      </c>
      <c r="C11" s="467">
        <v>107346</v>
      </c>
      <c r="D11" s="445">
        <v>11</v>
      </c>
      <c r="E11" s="468">
        <f t="shared" si="4"/>
        <v>10.24723790360144</v>
      </c>
      <c r="F11" s="468">
        <f t="shared" si="5"/>
        <v>97.58727272727272</v>
      </c>
      <c r="G11" s="469">
        <v>149</v>
      </c>
      <c r="H11" s="468">
        <f t="shared" si="0"/>
        <v>138.8034952396922</v>
      </c>
      <c r="I11" s="468">
        <f t="shared" si="1"/>
        <v>7.204429530201343</v>
      </c>
      <c r="J11" s="469">
        <v>75</v>
      </c>
      <c r="K11" s="468">
        <f t="shared" si="2"/>
        <v>69.8675311609189</v>
      </c>
      <c r="L11" s="470">
        <f t="shared" si="3"/>
        <v>14.3128</v>
      </c>
      <c r="M11" s="439"/>
      <c r="N11" s="432"/>
      <c r="O11" s="432"/>
      <c r="P11" s="432"/>
      <c r="Q11" s="432"/>
    </row>
    <row r="12" spans="1:17" ht="18" customHeight="1">
      <c r="A12" s="466"/>
      <c r="B12" s="446" t="s">
        <v>251</v>
      </c>
      <c r="C12" s="467">
        <v>105163</v>
      </c>
      <c r="D12" s="445">
        <v>10</v>
      </c>
      <c r="E12" s="468">
        <f t="shared" si="4"/>
        <v>9.509047859037874</v>
      </c>
      <c r="F12" s="468">
        <f t="shared" si="5"/>
        <v>105.163</v>
      </c>
      <c r="G12" s="469">
        <v>140</v>
      </c>
      <c r="H12" s="468">
        <f t="shared" si="0"/>
        <v>133.12667002653023</v>
      </c>
      <c r="I12" s="468">
        <f t="shared" si="1"/>
        <v>7.511642857142857</v>
      </c>
      <c r="J12" s="469">
        <v>74</v>
      </c>
      <c r="K12" s="468">
        <f t="shared" si="2"/>
        <v>70.36695415688027</v>
      </c>
      <c r="L12" s="470">
        <f t="shared" si="3"/>
        <v>14.211216216216217</v>
      </c>
      <c r="M12" s="439"/>
      <c r="N12" s="432"/>
      <c r="O12" s="432"/>
      <c r="P12" s="432"/>
      <c r="Q12" s="432"/>
    </row>
    <row r="13" spans="1:17" ht="18" customHeight="1">
      <c r="A13" s="466"/>
      <c r="B13" s="446" t="s">
        <v>252</v>
      </c>
      <c r="C13" s="467">
        <v>173984</v>
      </c>
      <c r="D13" s="445">
        <v>11</v>
      </c>
      <c r="E13" s="468">
        <f t="shared" si="4"/>
        <v>6.322420452455398</v>
      </c>
      <c r="F13" s="468">
        <f t="shared" si="5"/>
        <v>158.16727272727272</v>
      </c>
      <c r="G13" s="469">
        <v>130</v>
      </c>
      <c r="H13" s="468">
        <f t="shared" si="0"/>
        <v>74.71951443810926</v>
      </c>
      <c r="I13" s="468">
        <f t="shared" si="1"/>
        <v>13.383384615384616</v>
      </c>
      <c r="J13" s="469">
        <v>83</v>
      </c>
      <c r="K13" s="468">
        <f t="shared" si="2"/>
        <v>47.70553614125436</v>
      </c>
      <c r="L13" s="470">
        <f t="shared" si="3"/>
        <v>20.961927710843373</v>
      </c>
      <c r="M13" s="439"/>
      <c r="N13" s="432"/>
      <c r="O13" s="432"/>
      <c r="P13" s="432"/>
      <c r="Q13" s="432"/>
    </row>
    <row r="14" spans="1:17" ht="18" customHeight="1">
      <c r="A14" s="466"/>
      <c r="B14" s="446" t="s">
        <v>253</v>
      </c>
      <c r="C14" s="467">
        <v>225368</v>
      </c>
      <c r="D14" s="445">
        <v>6</v>
      </c>
      <c r="E14" s="468">
        <f t="shared" si="4"/>
        <v>2.6623123069823578</v>
      </c>
      <c r="F14" s="468">
        <f t="shared" si="5"/>
        <v>375.61333333333334</v>
      </c>
      <c r="G14" s="469">
        <v>164</v>
      </c>
      <c r="H14" s="468">
        <f t="shared" si="0"/>
        <v>72.76986972418445</v>
      </c>
      <c r="I14" s="468">
        <f t="shared" si="1"/>
        <v>13.741951219512195</v>
      </c>
      <c r="J14" s="469">
        <v>102</v>
      </c>
      <c r="K14" s="468">
        <f t="shared" si="2"/>
        <v>45.25930921870008</v>
      </c>
      <c r="L14" s="470">
        <f t="shared" si="3"/>
        <v>22.094901960784313</v>
      </c>
      <c r="M14" s="439"/>
      <c r="N14" s="432"/>
      <c r="O14" s="432"/>
      <c r="P14" s="432"/>
      <c r="Q14" s="432"/>
    </row>
    <row r="15" spans="1:17" ht="18" customHeight="1">
      <c r="A15" s="466"/>
      <c r="B15" s="446" t="s">
        <v>254</v>
      </c>
      <c r="C15" s="467">
        <v>224865</v>
      </c>
      <c r="D15" s="445">
        <v>18</v>
      </c>
      <c r="E15" s="468">
        <f t="shared" si="4"/>
        <v>8.004802881729036</v>
      </c>
      <c r="F15" s="468">
        <f t="shared" si="5"/>
        <v>124.925</v>
      </c>
      <c r="G15" s="469">
        <v>134</v>
      </c>
      <c r="H15" s="468">
        <f t="shared" si="0"/>
        <v>59.59131034176061</v>
      </c>
      <c r="I15" s="468">
        <f t="shared" si="1"/>
        <v>16.78097014925373</v>
      </c>
      <c r="J15" s="469">
        <v>90</v>
      </c>
      <c r="K15" s="468">
        <f t="shared" si="2"/>
        <v>40.024014408645186</v>
      </c>
      <c r="L15" s="470">
        <f t="shared" si="3"/>
        <v>24.985</v>
      </c>
      <c r="M15" s="439"/>
      <c r="N15" s="432"/>
      <c r="O15" s="432"/>
      <c r="P15" s="432"/>
      <c r="Q15" s="432"/>
    </row>
    <row r="16" spans="1:17" ht="18" customHeight="1">
      <c r="A16" s="466"/>
      <c r="B16" s="446" t="s">
        <v>255</v>
      </c>
      <c r="C16" s="467">
        <v>109771</v>
      </c>
      <c r="D16" s="445">
        <v>21</v>
      </c>
      <c r="E16" s="468">
        <f t="shared" si="4"/>
        <v>19.130735804538542</v>
      </c>
      <c r="F16" s="468">
        <f t="shared" si="5"/>
        <v>52.271904761904764</v>
      </c>
      <c r="G16" s="469">
        <v>272</v>
      </c>
      <c r="H16" s="468">
        <f t="shared" si="0"/>
        <v>247.78857803973725</v>
      </c>
      <c r="I16" s="468">
        <f t="shared" si="1"/>
        <v>4.035698529411764</v>
      </c>
      <c r="J16" s="469">
        <v>175</v>
      </c>
      <c r="K16" s="468">
        <f t="shared" si="2"/>
        <v>159.4227983711545</v>
      </c>
      <c r="L16" s="470">
        <f t="shared" si="3"/>
        <v>6.272628571428571</v>
      </c>
      <c r="M16" s="439"/>
      <c r="N16" s="432"/>
      <c r="O16" s="432"/>
      <c r="P16" s="432"/>
      <c r="Q16" s="432"/>
    </row>
    <row r="17" spans="1:17" ht="18" customHeight="1">
      <c r="A17" s="466"/>
      <c r="B17" s="446" t="s">
        <v>256</v>
      </c>
      <c r="C17" s="467">
        <v>237632</v>
      </c>
      <c r="D17" s="445">
        <v>16</v>
      </c>
      <c r="E17" s="468">
        <f t="shared" si="4"/>
        <v>6.733099919202801</v>
      </c>
      <c r="F17" s="468">
        <f t="shared" si="5"/>
        <v>148.52</v>
      </c>
      <c r="G17" s="469">
        <v>133</v>
      </c>
      <c r="H17" s="468">
        <f t="shared" si="0"/>
        <v>55.96889307837329</v>
      </c>
      <c r="I17" s="468">
        <f t="shared" si="1"/>
        <v>17.867067669172933</v>
      </c>
      <c r="J17" s="469">
        <v>69</v>
      </c>
      <c r="K17" s="468">
        <f t="shared" si="2"/>
        <v>29.03649340156208</v>
      </c>
      <c r="L17" s="470">
        <f t="shared" si="3"/>
        <v>34.43942028985507</v>
      </c>
      <c r="M17" s="439"/>
      <c r="N17" s="432"/>
      <c r="O17" s="432"/>
      <c r="P17" s="432"/>
      <c r="Q17" s="432"/>
    </row>
    <row r="18" spans="1:13" s="458" customFormat="1" ht="18" customHeight="1">
      <c r="A18" s="471" t="s">
        <v>75</v>
      </c>
      <c r="B18" s="472"/>
      <c r="C18" s="473">
        <f>+SUM(C19:C21)</f>
        <v>995452</v>
      </c>
      <c r="D18" s="474">
        <f>+SUM(D19:D21)</f>
        <v>52</v>
      </c>
      <c r="E18" s="454">
        <f>D18/C18*100000</f>
        <v>5.223757649791251</v>
      </c>
      <c r="F18" s="455">
        <f>C18/D18/100</f>
        <v>191.43307692307692</v>
      </c>
      <c r="G18" s="474">
        <f>+SUM(G19:G21)</f>
        <v>1003</v>
      </c>
      <c r="H18" s="454">
        <f t="shared" si="0"/>
        <v>100.75824851424277</v>
      </c>
      <c r="I18" s="454">
        <f t="shared" si="1"/>
        <v>9.924745762711865</v>
      </c>
      <c r="J18" s="474">
        <f>+SUM(J19:J21)</f>
        <v>564</v>
      </c>
      <c r="K18" s="454">
        <f t="shared" si="2"/>
        <v>56.65767912465895</v>
      </c>
      <c r="L18" s="456">
        <f t="shared" si="3"/>
        <v>17.64985815602837</v>
      </c>
      <c r="M18" s="457"/>
    </row>
    <row r="19" spans="1:17" ht="18" customHeight="1">
      <c r="A19" s="459" t="s">
        <v>204</v>
      </c>
      <c r="B19" s="460" t="s">
        <v>99</v>
      </c>
      <c r="C19" s="461">
        <v>464416</v>
      </c>
      <c r="D19" s="462">
        <v>27</v>
      </c>
      <c r="E19" s="463">
        <f>D19/C19*100000</f>
        <v>5.813753186798043</v>
      </c>
      <c r="F19" s="463">
        <f>C19/D19/100</f>
        <v>172.0059259259259</v>
      </c>
      <c r="G19" s="464">
        <v>493</v>
      </c>
      <c r="H19" s="463">
        <f>G19/C19*100000</f>
        <v>106.1548267070902</v>
      </c>
      <c r="I19" s="463">
        <f>C19/G19/100</f>
        <v>9.420202839756593</v>
      </c>
      <c r="J19" s="464">
        <v>253</v>
      </c>
      <c r="K19" s="463">
        <f>J19/C19*100000</f>
        <v>54.4770206022187</v>
      </c>
      <c r="L19" s="465">
        <f>C19/J19/100</f>
        <v>18.35636363636364</v>
      </c>
      <c r="M19" s="439"/>
      <c r="N19" s="432"/>
      <c r="O19" s="432"/>
      <c r="P19" s="432"/>
      <c r="Q19" s="432"/>
    </row>
    <row r="20" spans="1:17" ht="18" customHeight="1">
      <c r="A20" s="459" t="s">
        <v>205</v>
      </c>
      <c r="B20" s="460" t="s">
        <v>100</v>
      </c>
      <c r="C20" s="461">
        <v>445658</v>
      </c>
      <c r="D20" s="462">
        <v>22</v>
      </c>
      <c r="E20" s="463">
        <f>D20/C20*100000</f>
        <v>4.936520829874029</v>
      </c>
      <c r="F20" s="463">
        <f>C20/D20/100</f>
        <v>202.5718181818182</v>
      </c>
      <c r="G20" s="464">
        <v>411</v>
      </c>
      <c r="H20" s="463">
        <f>G20/C20*100000</f>
        <v>92.22318459446481</v>
      </c>
      <c r="I20" s="463">
        <f>C20/G20/100</f>
        <v>10.843260340632604</v>
      </c>
      <c r="J20" s="464">
        <v>252</v>
      </c>
      <c r="K20" s="463">
        <f>J20/C20*100000</f>
        <v>56.545602233102514</v>
      </c>
      <c r="L20" s="465">
        <f>C20/J20/100</f>
        <v>17.68484126984127</v>
      </c>
      <c r="M20" s="439"/>
      <c r="N20" s="432"/>
      <c r="O20" s="432"/>
      <c r="P20" s="432"/>
      <c r="Q20" s="432"/>
    </row>
    <row r="21" spans="1:17" ht="18" customHeight="1">
      <c r="A21" s="475" t="s">
        <v>257</v>
      </c>
      <c r="B21" s="476" t="s">
        <v>101</v>
      </c>
      <c r="C21" s="477">
        <v>85378</v>
      </c>
      <c r="D21" s="478">
        <v>3</v>
      </c>
      <c r="E21" s="479">
        <f aca="true" t="shared" si="6" ref="E21:E33">D21/C21*100000</f>
        <v>3.5137857527700342</v>
      </c>
      <c r="F21" s="479">
        <f aca="true" t="shared" si="7" ref="F21:F33">C21/D21/100</f>
        <v>284.5933333333333</v>
      </c>
      <c r="G21" s="480">
        <v>99</v>
      </c>
      <c r="H21" s="479">
        <f aca="true" t="shared" si="8" ref="H21:H65">G21/C21*100000</f>
        <v>115.95492984141113</v>
      </c>
      <c r="I21" s="479">
        <f aca="true" t="shared" si="9" ref="I21:I65">C21/G21/100</f>
        <v>8.624040404040404</v>
      </c>
      <c r="J21" s="480">
        <v>59</v>
      </c>
      <c r="K21" s="479">
        <f aca="true" t="shared" si="10" ref="K21:K65">J21/C21*100000</f>
        <v>69.10445313781068</v>
      </c>
      <c r="L21" s="481">
        <f aca="true" t="shared" si="11" ref="L21:L65">C21/J21/100</f>
        <v>14.47084745762712</v>
      </c>
      <c r="M21" s="439"/>
      <c r="N21" s="432"/>
      <c r="O21" s="432"/>
      <c r="P21" s="432"/>
      <c r="Q21" s="432"/>
    </row>
    <row r="22" spans="1:13" s="458" customFormat="1" ht="18" customHeight="1">
      <c r="A22" s="482" t="s">
        <v>76</v>
      </c>
      <c r="B22" s="483"/>
      <c r="C22" s="484">
        <f>+C23+C24+C25+C28</f>
        <v>703496</v>
      </c>
      <c r="D22" s="485">
        <f>+D23+D24+D25+D28</f>
        <v>32</v>
      </c>
      <c r="E22" s="454">
        <f>D22/C22*100000</f>
        <v>4.54871100901782</v>
      </c>
      <c r="F22" s="455">
        <f>C22/D22/100</f>
        <v>219.8425</v>
      </c>
      <c r="G22" s="486">
        <f>+G23+G24+G25+G28</f>
        <v>474</v>
      </c>
      <c r="H22" s="454">
        <f t="shared" si="8"/>
        <v>67.37778182107645</v>
      </c>
      <c r="I22" s="454">
        <f t="shared" si="9"/>
        <v>14.84168776371308</v>
      </c>
      <c r="J22" s="486">
        <f>+J23+J24+J25+J28</f>
        <v>308</v>
      </c>
      <c r="K22" s="454">
        <f t="shared" si="10"/>
        <v>43.78134346179652</v>
      </c>
      <c r="L22" s="456">
        <f t="shared" si="11"/>
        <v>22.840779220779222</v>
      </c>
      <c r="M22" s="457"/>
    </row>
    <row r="23" spans="1:17" ht="18" customHeight="1">
      <c r="A23" s="459" t="s">
        <v>207</v>
      </c>
      <c r="B23" s="460" t="s">
        <v>102</v>
      </c>
      <c r="C23" s="461">
        <v>191407</v>
      </c>
      <c r="D23" s="462">
        <v>9</v>
      </c>
      <c r="E23" s="463">
        <f t="shared" si="6"/>
        <v>4.702022392075525</v>
      </c>
      <c r="F23" s="463">
        <f t="shared" si="7"/>
        <v>212.67444444444445</v>
      </c>
      <c r="G23" s="464">
        <v>147</v>
      </c>
      <c r="H23" s="463">
        <f t="shared" si="8"/>
        <v>76.7996990705669</v>
      </c>
      <c r="I23" s="463">
        <f t="shared" si="9"/>
        <v>13.020884353741497</v>
      </c>
      <c r="J23" s="464">
        <v>96</v>
      </c>
      <c r="K23" s="463">
        <f t="shared" si="10"/>
        <v>50.15490551547227</v>
      </c>
      <c r="L23" s="465">
        <f t="shared" si="11"/>
        <v>19.938229166666666</v>
      </c>
      <c r="M23" s="439"/>
      <c r="N23" s="432"/>
      <c r="O23" s="432"/>
      <c r="P23" s="432"/>
      <c r="Q23" s="432"/>
    </row>
    <row r="24" spans="1:17" ht="18" customHeight="1">
      <c r="A24" s="459" t="s">
        <v>208</v>
      </c>
      <c r="B24" s="460" t="s">
        <v>103</v>
      </c>
      <c r="C24" s="461">
        <v>215656</v>
      </c>
      <c r="D24" s="462">
        <v>6</v>
      </c>
      <c r="E24" s="463">
        <f t="shared" si="6"/>
        <v>2.782208702748822</v>
      </c>
      <c r="F24" s="463">
        <f t="shared" si="7"/>
        <v>359.4266666666666</v>
      </c>
      <c r="G24" s="464">
        <v>158</v>
      </c>
      <c r="H24" s="463">
        <f t="shared" si="8"/>
        <v>73.26482917238565</v>
      </c>
      <c r="I24" s="463">
        <f t="shared" si="9"/>
        <v>13.649113924050631</v>
      </c>
      <c r="J24" s="464">
        <v>103</v>
      </c>
      <c r="K24" s="463">
        <f t="shared" si="10"/>
        <v>47.76124939718811</v>
      </c>
      <c r="L24" s="465">
        <f t="shared" si="11"/>
        <v>20.93747572815534</v>
      </c>
      <c r="M24" s="439"/>
      <c r="N24" s="432"/>
      <c r="O24" s="432"/>
      <c r="P24" s="432"/>
      <c r="Q24" s="432"/>
    </row>
    <row r="25" spans="1:17" ht="18" customHeight="1">
      <c r="A25" s="459" t="s">
        <v>209</v>
      </c>
      <c r="B25" s="460"/>
      <c r="C25" s="461">
        <f>C26+C27</f>
        <v>183671</v>
      </c>
      <c r="D25" s="462">
        <f>SUM(D26:D27)</f>
        <v>9</v>
      </c>
      <c r="E25" s="463">
        <f t="shared" si="6"/>
        <v>4.90006587866348</v>
      </c>
      <c r="F25" s="463">
        <f t="shared" si="7"/>
        <v>204.0788888888889</v>
      </c>
      <c r="G25" s="464">
        <f>SUM(G26:G27)</f>
        <v>110</v>
      </c>
      <c r="H25" s="463">
        <f t="shared" si="8"/>
        <v>59.889694072553645</v>
      </c>
      <c r="I25" s="463">
        <f t="shared" si="9"/>
        <v>16.697363636363637</v>
      </c>
      <c r="J25" s="464">
        <f>SUM(J26:J27)</f>
        <v>72</v>
      </c>
      <c r="K25" s="463">
        <f t="shared" si="10"/>
        <v>39.20052702930784</v>
      </c>
      <c r="L25" s="465">
        <f t="shared" si="11"/>
        <v>25.509861111111114</v>
      </c>
      <c r="M25" s="439"/>
      <c r="N25" s="432"/>
      <c r="O25" s="432"/>
      <c r="P25" s="432"/>
      <c r="Q25" s="432"/>
    </row>
    <row r="26" spans="1:17" ht="18" customHeight="1">
      <c r="A26" s="466"/>
      <c r="B26" s="446" t="s">
        <v>104</v>
      </c>
      <c r="C26" s="467">
        <v>154596</v>
      </c>
      <c r="D26" s="445">
        <v>7</v>
      </c>
      <c r="E26" s="468">
        <f t="shared" si="6"/>
        <v>4.527930864964165</v>
      </c>
      <c r="F26" s="468">
        <f t="shared" si="7"/>
        <v>220.85142857142858</v>
      </c>
      <c r="G26" s="469">
        <v>97</v>
      </c>
      <c r="H26" s="468">
        <f t="shared" si="8"/>
        <v>62.744184843074855</v>
      </c>
      <c r="I26" s="468">
        <f t="shared" si="9"/>
        <v>15.937731958762885</v>
      </c>
      <c r="J26" s="469">
        <v>66</v>
      </c>
      <c r="K26" s="468">
        <f t="shared" si="10"/>
        <v>42.691919583947836</v>
      </c>
      <c r="L26" s="470">
        <f t="shared" si="11"/>
        <v>23.423636363636366</v>
      </c>
      <c r="M26" s="439"/>
      <c r="N26" s="432"/>
      <c r="O26" s="432"/>
      <c r="P26" s="432"/>
      <c r="Q26" s="432"/>
    </row>
    <row r="27" spans="1:17" ht="18" customHeight="1">
      <c r="A27" s="466"/>
      <c r="B27" s="446" t="s">
        <v>105</v>
      </c>
      <c r="C27" s="467">
        <v>29075</v>
      </c>
      <c r="D27" s="445">
        <v>2</v>
      </c>
      <c r="E27" s="468">
        <f t="shared" si="6"/>
        <v>6.878761822871883</v>
      </c>
      <c r="F27" s="468">
        <f t="shared" si="7"/>
        <v>145.375</v>
      </c>
      <c r="G27" s="469">
        <v>13</v>
      </c>
      <c r="H27" s="468">
        <f t="shared" si="8"/>
        <v>44.71195184866724</v>
      </c>
      <c r="I27" s="468">
        <f t="shared" si="9"/>
        <v>22.365384615384613</v>
      </c>
      <c r="J27" s="469">
        <v>6</v>
      </c>
      <c r="K27" s="468">
        <f t="shared" si="10"/>
        <v>20.636285468615647</v>
      </c>
      <c r="L27" s="470">
        <f t="shared" si="11"/>
        <v>48.45833333333333</v>
      </c>
      <c r="M27" s="439"/>
      <c r="N27" s="432"/>
      <c r="O27" s="432"/>
      <c r="P27" s="432"/>
      <c r="Q27" s="432"/>
    </row>
    <row r="28" spans="1:17" ht="18" customHeight="1">
      <c r="A28" s="459" t="s">
        <v>210</v>
      </c>
      <c r="B28" s="460" t="s">
        <v>106</v>
      </c>
      <c r="C28" s="461">
        <v>112762</v>
      </c>
      <c r="D28" s="462">
        <v>8</v>
      </c>
      <c r="E28" s="463">
        <f t="shared" si="6"/>
        <v>7.09458860254341</v>
      </c>
      <c r="F28" s="463">
        <f t="shared" si="7"/>
        <v>140.9525</v>
      </c>
      <c r="G28" s="464">
        <v>59</v>
      </c>
      <c r="H28" s="463">
        <f t="shared" si="8"/>
        <v>52.322590943757646</v>
      </c>
      <c r="I28" s="463">
        <f t="shared" si="9"/>
        <v>19.11220338983051</v>
      </c>
      <c r="J28" s="464">
        <v>37</v>
      </c>
      <c r="K28" s="463">
        <f t="shared" si="10"/>
        <v>32.812472286763274</v>
      </c>
      <c r="L28" s="465">
        <f t="shared" si="11"/>
        <v>30.476216216216216</v>
      </c>
      <c r="M28" s="439"/>
      <c r="N28" s="432"/>
      <c r="O28" s="432"/>
      <c r="P28" s="432"/>
      <c r="Q28" s="432"/>
    </row>
    <row r="29" spans="1:13" s="458" customFormat="1" ht="18" customHeight="1">
      <c r="A29" s="471" t="s">
        <v>77</v>
      </c>
      <c r="B29" s="472"/>
      <c r="C29" s="473">
        <f>+C30+C31+C35</f>
        <v>721097</v>
      </c>
      <c r="D29" s="474">
        <f>+D30+D31+D35</f>
        <v>40</v>
      </c>
      <c r="E29" s="454">
        <f>D29/C29*100000</f>
        <v>5.547103926378837</v>
      </c>
      <c r="F29" s="455">
        <f>C29/D29/100</f>
        <v>180.27425</v>
      </c>
      <c r="G29" s="487">
        <f>+G30+G31+G35</f>
        <v>466</v>
      </c>
      <c r="H29" s="454">
        <f>G29/C29*100000</f>
        <v>64.62376074231345</v>
      </c>
      <c r="I29" s="454">
        <f>C29/G29/100</f>
        <v>15.474184549356224</v>
      </c>
      <c r="J29" s="487">
        <f>+J30+J31+J35</f>
        <v>316</v>
      </c>
      <c r="K29" s="454">
        <f>J29/C29*100000</f>
        <v>43.82212101839281</v>
      </c>
      <c r="L29" s="456">
        <f>C29/J29/100</f>
        <v>22.819525316455696</v>
      </c>
      <c r="M29" s="457"/>
    </row>
    <row r="30" spans="1:17" ht="18" customHeight="1">
      <c r="A30" s="488" t="s">
        <v>211</v>
      </c>
      <c r="B30" s="460" t="s">
        <v>107</v>
      </c>
      <c r="C30" s="461">
        <v>292961</v>
      </c>
      <c r="D30" s="489">
        <v>22</v>
      </c>
      <c r="E30" s="490">
        <f t="shared" si="6"/>
        <v>7.509531985486122</v>
      </c>
      <c r="F30" s="490">
        <f t="shared" si="7"/>
        <v>133.1640909090909</v>
      </c>
      <c r="G30" s="491">
        <v>223</v>
      </c>
      <c r="H30" s="490">
        <f t="shared" si="8"/>
        <v>76.11934694379116</v>
      </c>
      <c r="I30" s="490">
        <f t="shared" si="9"/>
        <v>13.13726457399103</v>
      </c>
      <c r="J30" s="491">
        <v>149</v>
      </c>
      <c r="K30" s="490">
        <f t="shared" si="10"/>
        <v>50.86001208351964</v>
      </c>
      <c r="L30" s="465">
        <f t="shared" si="11"/>
        <v>19.66181208053691</v>
      </c>
      <c r="M30" s="439"/>
      <c r="N30" s="432"/>
      <c r="O30" s="432"/>
      <c r="P30" s="432"/>
      <c r="Q30" s="432"/>
    </row>
    <row r="31" spans="1:17" ht="18" customHeight="1">
      <c r="A31" s="488" t="s">
        <v>212</v>
      </c>
      <c r="B31" s="460"/>
      <c r="C31" s="461">
        <f>C32+C33+C34</f>
        <v>332292</v>
      </c>
      <c r="D31" s="489">
        <f>SUM(D32:D34)</f>
        <v>17</v>
      </c>
      <c r="E31" s="490">
        <f t="shared" si="6"/>
        <v>5.115982328795156</v>
      </c>
      <c r="F31" s="490">
        <f t="shared" si="7"/>
        <v>195.46588235294118</v>
      </c>
      <c r="G31" s="491">
        <f>SUM(G32:G34)</f>
        <v>174</v>
      </c>
      <c r="H31" s="490">
        <f t="shared" si="8"/>
        <v>52.36358383590336</v>
      </c>
      <c r="I31" s="490">
        <f t="shared" si="9"/>
        <v>19.097241379310343</v>
      </c>
      <c r="J31" s="491">
        <f>SUM(J32:J34)</f>
        <v>127</v>
      </c>
      <c r="K31" s="490">
        <f t="shared" si="10"/>
        <v>38.2193973974697</v>
      </c>
      <c r="L31" s="465">
        <f t="shared" si="11"/>
        <v>26.16472440944882</v>
      </c>
      <c r="M31" s="439"/>
      <c r="N31" s="432"/>
      <c r="O31" s="432"/>
      <c r="P31" s="432"/>
      <c r="Q31" s="432"/>
    </row>
    <row r="32" spans="1:17" ht="18" customHeight="1">
      <c r="A32" s="492"/>
      <c r="B32" s="446" t="s">
        <v>108</v>
      </c>
      <c r="C32" s="467">
        <v>266327</v>
      </c>
      <c r="D32" s="493">
        <v>15</v>
      </c>
      <c r="E32" s="494">
        <f t="shared" si="6"/>
        <v>5.632173981609075</v>
      </c>
      <c r="F32" s="494">
        <f t="shared" si="7"/>
        <v>177.55133333333336</v>
      </c>
      <c r="G32" s="495">
        <v>140</v>
      </c>
      <c r="H32" s="494">
        <f t="shared" si="8"/>
        <v>52.56695716168469</v>
      </c>
      <c r="I32" s="494">
        <f t="shared" si="9"/>
        <v>19.02335714285714</v>
      </c>
      <c r="J32" s="495">
        <v>102</v>
      </c>
      <c r="K32" s="494">
        <f t="shared" si="10"/>
        <v>38.2987830749417</v>
      </c>
      <c r="L32" s="470">
        <f t="shared" si="11"/>
        <v>26.11049019607843</v>
      </c>
      <c r="M32" s="439"/>
      <c r="N32" s="432"/>
      <c r="O32" s="432"/>
      <c r="P32" s="432"/>
      <c r="Q32" s="432"/>
    </row>
    <row r="33" spans="1:17" ht="18" customHeight="1">
      <c r="A33" s="492"/>
      <c r="B33" s="446" t="s">
        <v>109</v>
      </c>
      <c r="C33" s="467">
        <v>32225</v>
      </c>
      <c r="D33" s="493">
        <v>2</v>
      </c>
      <c r="E33" s="494">
        <f t="shared" si="6"/>
        <v>6.2063615205585725</v>
      </c>
      <c r="F33" s="494">
        <f t="shared" si="7"/>
        <v>161.125</v>
      </c>
      <c r="G33" s="495">
        <v>15</v>
      </c>
      <c r="H33" s="494">
        <f t="shared" si="8"/>
        <v>46.54771140418929</v>
      </c>
      <c r="I33" s="494">
        <f t="shared" si="9"/>
        <v>21.483333333333334</v>
      </c>
      <c r="J33" s="495">
        <v>12</v>
      </c>
      <c r="K33" s="494">
        <f t="shared" si="10"/>
        <v>37.23816912335143</v>
      </c>
      <c r="L33" s="470">
        <f t="shared" si="11"/>
        <v>26.854166666666664</v>
      </c>
      <c r="M33" s="439"/>
      <c r="N33" s="432"/>
      <c r="O33" s="432"/>
      <c r="P33" s="432"/>
      <c r="Q33" s="432"/>
    </row>
    <row r="34" spans="1:17" ht="18" customHeight="1">
      <c r="A34" s="492"/>
      <c r="B34" s="446" t="s">
        <v>110</v>
      </c>
      <c r="C34" s="467">
        <v>33740</v>
      </c>
      <c r="D34" s="496" t="s">
        <v>276</v>
      </c>
      <c r="E34" s="497" t="s">
        <v>276</v>
      </c>
      <c r="F34" s="497" t="s">
        <v>276</v>
      </c>
      <c r="G34" s="495">
        <v>19</v>
      </c>
      <c r="H34" s="494">
        <f t="shared" si="8"/>
        <v>56.312981624184935</v>
      </c>
      <c r="I34" s="494">
        <f t="shared" si="9"/>
        <v>17.757894736842108</v>
      </c>
      <c r="J34" s="495">
        <v>13</v>
      </c>
      <c r="K34" s="494">
        <f t="shared" si="10"/>
        <v>38.52993479549496</v>
      </c>
      <c r="L34" s="470">
        <f t="shared" si="11"/>
        <v>25.953846153846154</v>
      </c>
      <c r="M34" s="439"/>
      <c r="N34" s="432"/>
      <c r="O34" s="432"/>
      <c r="P34" s="432"/>
      <c r="Q34" s="432"/>
    </row>
    <row r="35" spans="1:17" ht="18" customHeight="1">
      <c r="A35" s="475" t="s">
        <v>213</v>
      </c>
      <c r="B35" s="476" t="s">
        <v>111</v>
      </c>
      <c r="C35" s="477">
        <v>95844</v>
      </c>
      <c r="D35" s="478">
        <v>1</v>
      </c>
      <c r="E35" s="479">
        <f>D35/C35*100000</f>
        <v>1.0433621301281248</v>
      </c>
      <c r="F35" s="479">
        <f>C35/D35/100</f>
        <v>958.44</v>
      </c>
      <c r="G35" s="480">
        <v>69</v>
      </c>
      <c r="H35" s="479">
        <f>G35/C35*100000</f>
        <v>71.99198697884061</v>
      </c>
      <c r="I35" s="479">
        <f>C35/G35/100</f>
        <v>13.890434782608695</v>
      </c>
      <c r="J35" s="480">
        <v>40</v>
      </c>
      <c r="K35" s="479">
        <f>J35/C35*100000</f>
        <v>41.734485205125</v>
      </c>
      <c r="L35" s="481">
        <f>C35/J35/100</f>
        <v>23.961</v>
      </c>
      <c r="M35" s="439"/>
      <c r="N35" s="432"/>
      <c r="O35" s="432"/>
      <c r="P35" s="432"/>
      <c r="Q35" s="432"/>
    </row>
    <row r="36" spans="1:13" s="458" customFormat="1" ht="18" customHeight="1">
      <c r="A36" s="482" t="s">
        <v>78</v>
      </c>
      <c r="B36" s="483"/>
      <c r="C36" s="484">
        <f>+C37+C43+C46+C47</f>
        <v>297632</v>
      </c>
      <c r="D36" s="485">
        <f>+D37+D43+D46+D47</f>
        <v>20</v>
      </c>
      <c r="E36" s="454">
        <f>D36/C36*100000</f>
        <v>6.719707558327062</v>
      </c>
      <c r="F36" s="455">
        <f>C36/D36/100</f>
        <v>148.816</v>
      </c>
      <c r="G36" s="485">
        <f>+G37+G43+G46+G47</f>
        <v>213</v>
      </c>
      <c r="H36" s="454">
        <f>G36/C36*100000</f>
        <v>71.56488549618321</v>
      </c>
      <c r="I36" s="454">
        <f>C36/G36/100</f>
        <v>13.973333333333333</v>
      </c>
      <c r="J36" s="485">
        <f>+J37+J43+J46+J47</f>
        <v>128</v>
      </c>
      <c r="K36" s="454">
        <f>J36/C36*100000</f>
        <v>43.006128373293194</v>
      </c>
      <c r="L36" s="456">
        <f>C36/J36/100</f>
        <v>23.2525</v>
      </c>
      <c r="M36" s="457"/>
    </row>
    <row r="37" spans="1:17" ht="18" customHeight="1">
      <c r="A37" s="459" t="s">
        <v>214</v>
      </c>
      <c r="B37" s="460"/>
      <c r="C37" s="461">
        <f>SUM(C38:C42)</f>
        <v>70800</v>
      </c>
      <c r="D37" s="462">
        <f>SUM(D38:D42)</f>
        <v>4</v>
      </c>
      <c r="E37" s="463">
        <f>D37/C37*100000</f>
        <v>5.649717514124294</v>
      </c>
      <c r="F37" s="463">
        <f>C37/D37/100</f>
        <v>177</v>
      </c>
      <c r="G37" s="464">
        <f>SUM(G38:G42)</f>
        <v>56</v>
      </c>
      <c r="H37" s="463">
        <f t="shared" si="8"/>
        <v>79.09604519774011</v>
      </c>
      <c r="I37" s="463">
        <f t="shared" si="9"/>
        <v>12.642857142857142</v>
      </c>
      <c r="J37" s="464">
        <f>SUM(J38:J42)</f>
        <v>26</v>
      </c>
      <c r="K37" s="463">
        <f t="shared" si="10"/>
        <v>36.72316384180791</v>
      </c>
      <c r="L37" s="465">
        <f t="shared" si="11"/>
        <v>27.23076923076923</v>
      </c>
      <c r="M37" s="439"/>
      <c r="N37" s="432"/>
      <c r="O37" s="432"/>
      <c r="P37" s="432"/>
      <c r="Q37" s="432"/>
    </row>
    <row r="38" spans="1:17" ht="18" customHeight="1">
      <c r="A38" s="466"/>
      <c r="B38" s="446" t="s">
        <v>112</v>
      </c>
      <c r="C38" s="467">
        <v>37640</v>
      </c>
      <c r="D38" s="445">
        <v>1</v>
      </c>
      <c r="E38" s="468">
        <f>D38/C38*100000</f>
        <v>2.656748140276302</v>
      </c>
      <c r="F38" s="468">
        <f>C38/D38/100</f>
        <v>376.4</v>
      </c>
      <c r="G38" s="469">
        <v>39</v>
      </c>
      <c r="H38" s="468">
        <f t="shared" si="8"/>
        <v>103.61317747077577</v>
      </c>
      <c r="I38" s="468">
        <f t="shared" si="9"/>
        <v>9.65128205128205</v>
      </c>
      <c r="J38" s="469">
        <v>16</v>
      </c>
      <c r="K38" s="468">
        <f t="shared" si="10"/>
        <v>42.50797024442083</v>
      </c>
      <c r="L38" s="470">
        <f t="shared" si="11"/>
        <v>23.525</v>
      </c>
      <c r="M38" s="439"/>
      <c r="N38" s="432"/>
      <c r="O38" s="432"/>
      <c r="P38" s="432"/>
      <c r="Q38" s="432"/>
    </row>
    <row r="39" spans="1:17" ht="18" customHeight="1">
      <c r="A39" s="466"/>
      <c r="B39" s="446" t="s">
        <v>113</v>
      </c>
      <c r="C39" s="467">
        <v>11699</v>
      </c>
      <c r="D39" s="445">
        <v>2</v>
      </c>
      <c r="E39" s="468">
        <f>D39/C39*100000</f>
        <v>17.095478246003932</v>
      </c>
      <c r="F39" s="468">
        <f>C39/D39/100</f>
        <v>58.495</v>
      </c>
      <c r="G39" s="469">
        <v>6</v>
      </c>
      <c r="H39" s="468">
        <f t="shared" si="8"/>
        <v>51.2864347380118</v>
      </c>
      <c r="I39" s="468">
        <f t="shared" si="9"/>
        <v>19.49833333333333</v>
      </c>
      <c r="J39" s="469">
        <v>4</v>
      </c>
      <c r="K39" s="468">
        <f t="shared" si="10"/>
        <v>34.190956492007864</v>
      </c>
      <c r="L39" s="470">
        <f t="shared" si="11"/>
        <v>29.2475</v>
      </c>
      <c r="M39" s="439"/>
      <c r="N39" s="432"/>
      <c r="O39" s="432"/>
      <c r="P39" s="432"/>
      <c r="Q39" s="432"/>
    </row>
    <row r="40" spans="1:17" ht="18" customHeight="1">
      <c r="A40" s="466"/>
      <c r="B40" s="446" t="s">
        <v>114</v>
      </c>
      <c r="C40" s="467">
        <v>7371</v>
      </c>
      <c r="D40" s="498" t="s">
        <v>276</v>
      </c>
      <c r="E40" s="499" t="s">
        <v>276</v>
      </c>
      <c r="F40" s="499" t="s">
        <v>276</v>
      </c>
      <c r="G40" s="469">
        <v>3</v>
      </c>
      <c r="H40" s="468">
        <f t="shared" si="8"/>
        <v>40.700040700040695</v>
      </c>
      <c r="I40" s="468">
        <f t="shared" si="9"/>
        <v>24.57</v>
      </c>
      <c r="J40" s="469">
        <v>2</v>
      </c>
      <c r="K40" s="468">
        <f t="shared" si="10"/>
        <v>27.1333604666938</v>
      </c>
      <c r="L40" s="470">
        <f t="shared" si="11"/>
        <v>36.855</v>
      </c>
      <c r="M40" s="439"/>
      <c r="N40" s="432"/>
      <c r="O40" s="432"/>
      <c r="P40" s="432"/>
      <c r="Q40" s="432"/>
    </row>
    <row r="41" spans="1:17" ht="18" customHeight="1">
      <c r="A41" s="466"/>
      <c r="B41" s="446" t="s">
        <v>115</v>
      </c>
      <c r="C41" s="467">
        <v>6207</v>
      </c>
      <c r="D41" s="498" t="s">
        <v>276</v>
      </c>
      <c r="E41" s="499" t="s">
        <v>276</v>
      </c>
      <c r="F41" s="499" t="s">
        <v>276</v>
      </c>
      <c r="G41" s="469">
        <v>3</v>
      </c>
      <c r="H41" s="468">
        <f t="shared" si="8"/>
        <v>48.33252779120348</v>
      </c>
      <c r="I41" s="468">
        <f t="shared" si="9"/>
        <v>20.69</v>
      </c>
      <c r="J41" s="469">
        <v>2</v>
      </c>
      <c r="K41" s="468">
        <f t="shared" si="10"/>
        <v>32.22168519413565</v>
      </c>
      <c r="L41" s="470">
        <f t="shared" si="11"/>
        <v>31.035</v>
      </c>
      <c r="M41" s="439"/>
      <c r="N41" s="432"/>
      <c r="O41" s="432"/>
      <c r="P41" s="432"/>
      <c r="Q41" s="432"/>
    </row>
    <row r="42" spans="1:17" ht="18" customHeight="1">
      <c r="A42" s="466"/>
      <c r="B42" s="446" t="s">
        <v>116</v>
      </c>
      <c r="C42" s="467">
        <v>7883</v>
      </c>
      <c r="D42" s="445">
        <v>1</v>
      </c>
      <c r="E42" s="468">
        <f aca="true" t="shared" si="12" ref="E42:E50">D42/C42*100000</f>
        <v>12.685525815045034</v>
      </c>
      <c r="F42" s="468">
        <f aca="true" t="shared" si="13" ref="F42:F50">C42/D42/100</f>
        <v>78.83</v>
      </c>
      <c r="G42" s="469">
        <v>5</v>
      </c>
      <c r="H42" s="468">
        <f t="shared" si="8"/>
        <v>63.42762907522517</v>
      </c>
      <c r="I42" s="468">
        <f t="shared" si="9"/>
        <v>15.765999999999998</v>
      </c>
      <c r="J42" s="469">
        <v>2</v>
      </c>
      <c r="K42" s="468">
        <f t="shared" si="10"/>
        <v>25.37105163009007</v>
      </c>
      <c r="L42" s="470">
        <f t="shared" si="11"/>
        <v>39.415</v>
      </c>
      <c r="M42" s="439"/>
      <c r="N42" s="432"/>
      <c r="O42" s="432"/>
      <c r="P42" s="432"/>
      <c r="Q42" s="432"/>
    </row>
    <row r="43" spans="1:17" ht="18" customHeight="1">
      <c r="A43" s="459" t="s">
        <v>215</v>
      </c>
      <c r="B43" s="460"/>
      <c r="C43" s="461">
        <f>C44+C45</f>
        <v>85694</v>
      </c>
      <c r="D43" s="462">
        <f>SUM(D44:D45)</f>
        <v>7</v>
      </c>
      <c r="E43" s="463">
        <f t="shared" si="12"/>
        <v>8.168599901976801</v>
      </c>
      <c r="F43" s="463">
        <f t="shared" si="13"/>
        <v>122.42</v>
      </c>
      <c r="G43" s="464">
        <f>SUM(G44:G45)</f>
        <v>71</v>
      </c>
      <c r="H43" s="463">
        <f t="shared" si="8"/>
        <v>82.85294186290756</v>
      </c>
      <c r="I43" s="463">
        <f t="shared" si="9"/>
        <v>12.069577464788733</v>
      </c>
      <c r="J43" s="464">
        <f>SUM(J44:J45)</f>
        <v>46</v>
      </c>
      <c r="K43" s="463">
        <f t="shared" si="10"/>
        <v>53.67937078441898</v>
      </c>
      <c r="L43" s="465">
        <f t="shared" si="11"/>
        <v>18.629130434782606</v>
      </c>
      <c r="M43" s="439"/>
      <c r="N43" s="432"/>
      <c r="O43" s="432"/>
      <c r="P43" s="432"/>
      <c r="Q43" s="432"/>
    </row>
    <row r="44" spans="1:17" ht="18" customHeight="1">
      <c r="A44" s="466"/>
      <c r="B44" s="446" t="s">
        <v>117</v>
      </c>
      <c r="C44" s="467">
        <v>76108</v>
      </c>
      <c r="D44" s="445">
        <v>6</v>
      </c>
      <c r="E44" s="468">
        <f t="shared" si="12"/>
        <v>7.883533925474326</v>
      </c>
      <c r="F44" s="468">
        <f t="shared" si="13"/>
        <v>126.84666666666666</v>
      </c>
      <c r="G44" s="469">
        <v>68</v>
      </c>
      <c r="H44" s="468">
        <f t="shared" si="8"/>
        <v>89.34671782204235</v>
      </c>
      <c r="I44" s="468">
        <f t="shared" si="9"/>
        <v>11.192352941176472</v>
      </c>
      <c r="J44" s="469">
        <v>42</v>
      </c>
      <c r="K44" s="468">
        <f t="shared" si="10"/>
        <v>55.18473747832028</v>
      </c>
      <c r="L44" s="470">
        <f t="shared" si="11"/>
        <v>18.12095238095238</v>
      </c>
      <c r="M44" s="439"/>
      <c r="N44" s="432"/>
      <c r="O44" s="432"/>
      <c r="P44" s="432"/>
      <c r="Q44" s="432"/>
    </row>
    <row r="45" spans="1:17" ht="18" customHeight="1">
      <c r="A45" s="466"/>
      <c r="B45" s="446" t="s">
        <v>118</v>
      </c>
      <c r="C45" s="467">
        <v>9586</v>
      </c>
      <c r="D45" s="445">
        <v>1</v>
      </c>
      <c r="E45" s="468">
        <f t="shared" si="12"/>
        <v>10.431879824744419</v>
      </c>
      <c r="F45" s="468">
        <f t="shared" si="13"/>
        <v>95.86</v>
      </c>
      <c r="G45" s="469">
        <v>3</v>
      </c>
      <c r="H45" s="468">
        <f t="shared" si="8"/>
        <v>31.295639474233255</v>
      </c>
      <c r="I45" s="468">
        <f t="shared" si="9"/>
        <v>31.953333333333333</v>
      </c>
      <c r="J45" s="469">
        <v>4</v>
      </c>
      <c r="K45" s="468">
        <f t="shared" si="10"/>
        <v>41.727519298977676</v>
      </c>
      <c r="L45" s="470">
        <f t="shared" si="11"/>
        <v>23.965</v>
      </c>
      <c r="M45" s="439"/>
      <c r="N45" s="432"/>
      <c r="O45" s="432"/>
      <c r="P45" s="432"/>
      <c r="Q45" s="432"/>
    </row>
    <row r="46" spans="1:17" ht="18" customHeight="1">
      <c r="A46" s="459" t="s">
        <v>216</v>
      </c>
      <c r="B46" s="460" t="s">
        <v>119</v>
      </c>
      <c r="C46" s="461">
        <v>50988</v>
      </c>
      <c r="D46" s="462">
        <v>2</v>
      </c>
      <c r="E46" s="463">
        <f t="shared" si="12"/>
        <v>3.922491566643132</v>
      </c>
      <c r="F46" s="463">
        <f t="shared" si="13"/>
        <v>254.94</v>
      </c>
      <c r="G46" s="464">
        <v>29</v>
      </c>
      <c r="H46" s="463">
        <f t="shared" si="8"/>
        <v>56.87612771632541</v>
      </c>
      <c r="I46" s="463">
        <f t="shared" si="9"/>
        <v>17.58206896551724</v>
      </c>
      <c r="J46" s="464">
        <v>18</v>
      </c>
      <c r="K46" s="463">
        <f t="shared" si="10"/>
        <v>35.30242409978819</v>
      </c>
      <c r="L46" s="465">
        <f t="shared" si="11"/>
        <v>28.326666666666664</v>
      </c>
      <c r="M46" s="439"/>
      <c r="N46" s="432"/>
      <c r="O46" s="432"/>
      <c r="P46" s="432"/>
      <c r="Q46" s="432"/>
    </row>
    <row r="47" spans="1:17" ht="18" customHeight="1">
      <c r="A47" s="459" t="s">
        <v>217</v>
      </c>
      <c r="B47" s="460"/>
      <c r="C47" s="461">
        <f>SUM(C48:C51)</f>
        <v>90150</v>
      </c>
      <c r="D47" s="462">
        <f>SUM(D48:D51)</f>
        <v>7</v>
      </c>
      <c r="E47" s="463">
        <f t="shared" si="12"/>
        <v>7.76483638380477</v>
      </c>
      <c r="F47" s="463">
        <f t="shared" si="13"/>
        <v>128.7857142857143</v>
      </c>
      <c r="G47" s="464">
        <f>SUM(G48:G51)</f>
        <v>57</v>
      </c>
      <c r="H47" s="463">
        <f t="shared" si="8"/>
        <v>63.2279534109817</v>
      </c>
      <c r="I47" s="463">
        <f t="shared" si="9"/>
        <v>15.81578947368421</v>
      </c>
      <c r="J47" s="464">
        <f>SUM(J48:J51)</f>
        <v>38</v>
      </c>
      <c r="K47" s="463">
        <f t="shared" si="10"/>
        <v>42.15196894065446</v>
      </c>
      <c r="L47" s="465">
        <f t="shared" si="11"/>
        <v>23.723684210526315</v>
      </c>
      <c r="M47" s="439"/>
      <c r="N47" s="432"/>
      <c r="O47" s="432"/>
      <c r="P47" s="432"/>
      <c r="Q47" s="432"/>
    </row>
    <row r="48" spans="1:17" ht="18" customHeight="1">
      <c r="A48" s="466"/>
      <c r="B48" s="446" t="s">
        <v>120</v>
      </c>
      <c r="C48" s="467">
        <v>49511</v>
      </c>
      <c r="D48" s="445">
        <v>4</v>
      </c>
      <c r="E48" s="468">
        <f t="shared" si="12"/>
        <v>8.079012744642604</v>
      </c>
      <c r="F48" s="468">
        <f t="shared" si="13"/>
        <v>123.7775</v>
      </c>
      <c r="G48" s="469">
        <v>33</v>
      </c>
      <c r="H48" s="468">
        <f t="shared" si="8"/>
        <v>66.65185514330149</v>
      </c>
      <c r="I48" s="468">
        <f t="shared" si="9"/>
        <v>15.003333333333332</v>
      </c>
      <c r="J48" s="469">
        <v>19</v>
      </c>
      <c r="K48" s="468">
        <f t="shared" si="10"/>
        <v>38.37531053705237</v>
      </c>
      <c r="L48" s="470">
        <f t="shared" si="11"/>
        <v>26.05842105263158</v>
      </c>
      <c r="M48" s="439"/>
      <c r="N48" s="432"/>
      <c r="O48" s="432"/>
      <c r="P48" s="432"/>
      <c r="Q48" s="432"/>
    </row>
    <row r="49" spans="1:17" ht="18" customHeight="1">
      <c r="A49" s="466"/>
      <c r="B49" s="446" t="s">
        <v>121</v>
      </c>
      <c r="C49" s="467">
        <v>21489</v>
      </c>
      <c r="D49" s="445">
        <v>2</v>
      </c>
      <c r="E49" s="468">
        <f t="shared" si="12"/>
        <v>9.307087347014752</v>
      </c>
      <c r="F49" s="468">
        <f t="shared" si="13"/>
        <v>107.445</v>
      </c>
      <c r="G49" s="469">
        <v>13</v>
      </c>
      <c r="H49" s="468">
        <f t="shared" si="8"/>
        <v>60.49606775559589</v>
      </c>
      <c r="I49" s="468">
        <f t="shared" si="9"/>
        <v>16.53</v>
      </c>
      <c r="J49" s="469">
        <v>10</v>
      </c>
      <c r="K49" s="468">
        <f t="shared" si="10"/>
        <v>46.53543673507376</v>
      </c>
      <c r="L49" s="470">
        <f t="shared" si="11"/>
        <v>21.489</v>
      </c>
      <c r="M49" s="439"/>
      <c r="N49" s="432"/>
      <c r="O49" s="432"/>
      <c r="P49" s="432"/>
      <c r="Q49" s="432"/>
    </row>
    <row r="50" spans="1:17" ht="18" customHeight="1">
      <c r="A50" s="466"/>
      <c r="B50" s="446" t="s">
        <v>122</v>
      </c>
      <c r="C50" s="467">
        <v>11874</v>
      </c>
      <c r="D50" s="445">
        <v>1</v>
      </c>
      <c r="E50" s="468">
        <f t="shared" si="12"/>
        <v>8.421761832575376</v>
      </c>
      <c r="F50" s="468">
        <f t="shared" si="13"/>
        <v>118.74</v>
      </c>
      <c r="G50" s="469">
        <v>8</v>
      </c>
      <c r="H50" s="468">
        <f t="shared" si="8"/>
        <v>67.374094660603</v>
      </c>
      <c r="I50" s="468">
        <f t="shared" si="9"/>
        <v>14.8425</v>
      </c>
      <c r="J50" s="469">
        <v>5</v>
      </c>
      <c r="K50" s="468">
        <f t="shared" si="10"/>
        <v>42.108809162876874</v>
      </c>
      <c r="L50" s="470">
        <f t="shared" si="11"/>
        <v>23.748</v>
      </c>
      <c r="M50" s="439"/>
      <c r="N50" s="432"/>
      <c r="O50" s="432"/>
      <c r="P50" s="432"/>
      <c r="Q50" s="432"/>
    </row>
    <row r="51" spans="1:17" ht="18" customHeight="1">
      <c r="A51" s="466"/>
      <c r="B51" s="446" t="s">
        <v>123</v>
      </c>
      <c r="C51" s="467">
        <v>7276</v>
      </c>
      <c r="D51" s="498" t="s">
        <v>276</v>
      </c>
      <c r="E51" s="499" t="s">
        <v>276</v>
      </c>
      <c r="F51" s="499" t="s">
        <v>276</v>
      </c>
      <c r="G51" s="469">
        <v>3</v>
      </c>
      <c r="H51" s="468">
        <f t="shared" si="8"/>
        <v>41.23144584936779</v>
      </c>
      <c r="I51" s="468">
        <f t="shared" si="9"/>
        <v>24.253333333333334</v>
      </c>
      <c r="J51" s="469">
        <v>4</v>
      </c>
      <c r="K51" s="468">
        <f t="shared" si="10"/>
        <v>54.97526113249038</v>
      </c>
      <c r="L51" s="470">
        <f t="shared" si="11"/>
        <v>18.19</v>
      </c>
      <c r="M51" s="439"/>
      <c r="N51" s="432"/>
      <c r="O51" s="432"/>
      <c r="P51" s="432"/>
      <c r="Q51" s="432"/>
    </row>
    <row r="52" spans="1:13" s="458" customFormat="1" ht="18" customHeight="1">
      <c r="A52" s="471" t="s">
        <v>218</v>
      </c>
      <c r="B52" s="472"/>
      <c r="C52" s="473">
        <f>+C53+C54</f>
        <v>578026</v>
      </c>
      <c r="D52" s="500">
        <f>+D53+D54</f>
        <v>44</v>
      </c>
      <c r="E52" s="501">
        <f>D52/C52*100000</f>
        <v>7.612114333957296</v>
      </c>
      <c r="F52" s="502">
        <f>C52/D52/100</f>
        <v>131.36954545454546</v>
      </c>
      <c r="G52" s="500">
        <f>+G53+G54</f>
        <v>404</v>
      </c>
      <c r="H52" s="501">
        <f t="shared" si="8"/>
        <v>69.8930497936079</v>
      </c>
      <c r="I52" s="503">
        <f t="shared" si="9"/>
        <v>14.307574257425742</v>
      </c>
      <c r="J52" s="500">
        <f>+J53+J54</f>
        <v>280</v>
      </c>
      <c r="K52" s="454">
        <f t="shared" si="10"/>
        <v>48.44072757972825</v>
      </c>
      <c r="L52" s="456">
        <f t="shared" si="11"/>
        <v>20.643785714285713</v>
      </c>
      <c r="M52" s="457"/>
    </row>
    <row r="53" spans="1:17" ht="18" customHeight="1">
      <c r="A53" s="459" t="s">
        <v>219</v>
      </c>
      <c r="B53" s="460" t="s">
        <v>124</v>
      </c>
      <c r="C53" s="461">
        <v>479431</v>
      </c>
      <c r="D53" s="462">
        <v>40</v>
      </c>
      <c r="E53" s="463">
        <f>D53/C53*100000</f>
        <v>8.343223529558998</v>
      </c>
      <c r="F53" s="463">
        <f>C53/D53/100</f>
        <v>119.85775</v>
      </c>
      <c r="G53" s="464">
        <v>345</v>
      </c>
      <c r="H53" s="463">
        <f>G53/C53*100000</f>
        <v>71.96030294244636</v>
      </c>
      <c r="I53" s="463">
        <f>C53/G53/100</f>
        <v>13.896550724637683</v>
      </c>
      <c r="J53" s="464">
        <v>249</v>
      </c>
      <c r="K53" s="463">
        <f>J53/C53*100000</f>
        <v>51.93656647150476</v>
      </c>
      <c r="L53" s="465">
        <f>C53/J53/100</f>
        <v>19.25425702811245</v>
      </c>
      <c r="M53" s="439"/>
      <c r="N53" s="432"/>
      <c r="O53" s="432"/>
      <c r="P53" s="432"/>
      <c r="Q53" s="432"/>
    </row>
    <row r="54" spans="1:17" ht="18" customHeight="1">
      <c r="A54" s="488" t="s">
        <v>220</v>
      </c>
      <c r="B54" s="460"/>
      <c r="C54" s="461">
        <f>SUM(C55:C61)</f>
        <v>98595</v>
      </c>
      <c r="D54" s="489">
        <f>+SUM(D55:D61)</f>
        <v>4</v>
      </c>
      <c r="E54" s="490">
        <f>D54/C54*100000</f>
        <v>4.057000862112683</v>
      </c>
      <c r="F54" s="490">
        <f>C54/D54/100</f>
        <v>246.4875</v>
      </c>
      <c r="G54" s="491">
        <f>SUM(G55:G61)</f>
        <v>59</v>
      </c>
      <c r="H54" s="490">
        <f aca="true" t="shared" si="14" ref="H54:H62">G54/C54*100000</f>
        <v>59.840762716162075</v>
      </c>
      <c r="I54" s="490">
        <f aca="true" t="shared" si="15" ref="I54:I62">C54/G54/100</f>
        <v>16.711016949152544</v>
      </c>
      <c r="J54" s="491">
        <f>SUM(J55:J61)</f>
        <v>31</v>
      </c>
      <c r="K54" s="490">
        <f aca="true" t="shared" si="16" ref="K54:K62">J54/C54*100000</f>
        <v>31.441756681373292</v>
      </c>
      <c r="L54" s="465">
        <f aca="true" t="shared" si="17" ref="L54:L62">C54/J54/100</f>
        <v>31.80483870967742</v>
      </c>
      <c r="M54" s="439"/>
      <c r="N54" s="432"/>
      <c r="O54" s="432"/>
      <c r="P54" s="432"/>
      <c r="Q54" s="432"/>
    </row>
    <row r="55" spans="1:17" ht="18" customHeight="1">
      <c r="A55" s="492"/>
      <c r="B55" s="446" t="s">
        <v>125</v>
      </c>
      <c r="C55" s="467">
        <v>8940</v>
      </c>
      <c r="D55" s="496" t="s">
        <v>276</v>
      </c>
      <c r="E55" s="497" t="s">
        <v>276</v>
      </c>
      <c r="F55" s="497" t="s">
        <v>276</v>
      </c>
      <c r="G55" s="495">
        <v>4</v>
      </c>
      <c r="H55" s="494">
        <f t="shared" si="14"/>
        <v>44.742729306487696</v>
      </c>
      <c r="I55" s="494">
        <f t="shared" si="15"/>
        <v>22.35</v>
      </c>
      <c r="J55" s="495">
        <v>3</v>
      </c>
      <c r="K55" s="494">
        <f t="shared" si="16"/>
        <v>33.55704697986577</v>
      </c>
      <c r="L55" s="470">
        <f t="shared" si="17"/>
        <v>29.8</v>
      </c>
      <c r="M55" s="439"/>
      <c r="N55" s="432"/>
      <c r="O55" s="432"/>
      <c r="P55" s="432"/>
      <c r="Q55" s="432"/>
    </row>
    <row r="56" spans="1:17" ht="18" customHeight="1">
      <c r="A56" s="492"/>
      <c r="B56" s="446" t="s">
        <v>126</v>
      </c>
      <c r="C56" s="467">
        <v>21863</v>
      </c>
      <c r="D56" s="493">
        <v>1</v>
      </c>
      <c r="E56" s="494">
        <f>D56/C56*100000</f>
        <v>4.573937702968485</v>
      </c>
      <c r="F56" s="494">
        <f>C56/D56/100</f>
        <v>218.63</v>
      </c>
      <c r="G56" s="495">
        <v>10</v>
      </c>
      <c r="H56" s="494">
        <f t="shared" si="14"/>
        <v>45.73937702968485</v>
      </c>
      <c r="I56" s="494">
        <f t="shared" si="15"/>
        <v>21.863000000000003</v>
      </c>
      <c r="J56" s="495">
        <v>4</v>
      </c>
      <c r="K56" s="494">
        <f t="shared" si="16"/>
        <v>18.29575081187394</v>
      </c>
      <c r="L56" s="470">
        <f t="shared" si="17"/>
        <v>54.6575</v>
      </c>
      <c r="M56" s="439"/>
      <c r="N56" s="432"/>
      <c r="O56" s="432"/>
      <c r="P56" s="432"/>
      <c r="Q56" s="432"/>
    </row>
    <row r="57" spans="1:17" ht="18" customHeight="1">
      <c r="A57" s="492"/>
      <c r="B57" s="446" t="s">
        <v>127</v>
      </c>
      <c r="C57" s="467">
        <v>8318</v>
      </c>
      <c r="D57" s="493">
        <v>1</v>
      </c>
      <c r="E57" s="494">
        <f>D57/C57*100000</f>
        <v>12.022120702091849</v>
      </c>
      <c r="F57" s="494">
        <f>C57/D57/100</f>
        <v>83.18</v>
      </c>
      <c r="G57" s="495">
        <v>5</v>
      </c>
      <c r="H57" s="494">
        <f t="shared" si="14"/>
        <v>60.11060351045924</v>
      </c>
      <c r="I57" s="494">
        <f t="shared" si="15"/>
        <v>16.636</v>
      </c>
      <c r="J57" s="495">
        <v>2</v>
      </c>
      <c r="K57" s="494">
        <f t="shared" si="16"/>
        <v>24.044241404183698</v>
      </c>
      <c r="L57" s="470">
        <f t="shared" si="17"/>
        <v>41.59</v>
      </c>
      <c r="M57" s="439"/>
      <c r="N57" s="432"/>
      <c r="O57" s="432"/>
      <c r="P57" s="432"/>
      <c r="Q57" s="432"/>
    </row>
    <row r="58" spans="1:17" ht="18" customHeight="1">
      <c r="A58" s="492"/>
      <c r="B58" s="446" t="s">
        <v>128</v>
      </c>
      <c r="C58" s="467">
        <v>14792</v>
      </c>
      <c r="D58" s="496" t="s">
        <v>276</v>
      </c>
      <c r="E58" s="497" t="s">
        <v>276</v>
      </c>
      <c r="F58" s="497" t="s">
        <v>276</v>
      </c>
      <c r="G58" s="495">
        <v>6</v>
      </c>
      <c r="H58" s="494">
        <f t="shared" si="14"/>
        <v>40.562466197944836</v>
      </c>
      <c r="I58" s="494">
        <f t="shared" si="15"/>
        <v>24.653333333333336</v>
      </c>
      <c r="J58" s="495">
        <v>5</v>
      </c>
      <c r="K58" s="494">
        <f t="shared" si="16"/>
        <v>33.802055164954034</v>
      </c>
      <c r="L58" s="470">
        <f t="shared" si="17"/>
        <v>29.584</v>
      </c>
      <c r="M58" s="439"/>
      <c r="N58" s="432"/>
      <c r="O58" s="432"/>
      <c r="P58" s="432"/>
      <c r="Q58" s="432"/>
    </row>
    <row r="59" spans="1:17" ht="18" customHeight="1">
      <c r="A59" s="492"/>
      <c r="B59" s="446" t="s">
        <v>129</v>
      </c>
      <c r="C59" s="467">
        <v>19710</v>
      </c>
      <c r="D59" s="493">
        <v>2</v>
      </c>
      <c r="E59" s="494">
        <f>D59/C59*100000</f>
        <v>10.147133434804667</v>
      </c>
      <c r="F59" s="494">
        <f>C59/D59/100</f>
        <v>98.55</v>
      </c>
      <c r="G59" s="495">
        <v>18</v>
      </c>
      <c r="H59" s="494">
        <f t="shared" si="14"/>
        <v>91.32420091324201</v>
      </c>
      <c r="I59" s="494">
        <f t="shared" si="15"/>
        <v>10.95</v>
      </c>
      <c r="J59" s="495">
        <v>8</v>
      </c>
      <c r="K59" s="494">
        <f t="shared" si="16"/>
        <v>40.58853373921867</v>
      </c>
      <c r="L59" s="470">
        <f t="shared" si="17"/>
        <v>24.6375</v>
      </c>
      <c r="M59" s="439"/>
      <c r="N59" s="432"/>
      <c r="O59" s="432"/>
      <c r="P59" s="432"/>
      <c r="Q59" s="432"/>
    </row>
    <row r="60" spans="1:17" ht="18" customHeight="1">
      <c r="A60" s="492"/>
      <c r="B60" s="446" t="s">
        <v>130</v>
      </c>
      <c r="C60" s="467">
        <v>19733</v>
      </c>
      <c r="D60" s="496" t="s">
        <v>276</v>
      </c>
      <c r="E60" s="497" t="s">
        <v>276</v>
      </c>
      <c r="F60" s="497" t="s">
        <v>276</v>
      </c>
      <c r="G60" s="495">
        <v>11</v>
      </c>
      <c r="H60" s="494">
        <f t="shared" si="14"/>
        <v>55.744184867987634</v>
      </c>
      <c r="I60" s="494">
        <f t="shared" si="15"/>
        <v>17.93909090909091</v>
      </c>
      <c r="J60" s="495">
        <v>8</v>
      </c>
      <c r="K60" s="494">
        <f t="shared" si="16"/>
        <v>40.541225358536465</v>
      </c>
      <c r="L60" s="470">
        <f t="shared" si="17"/>
        <v>24.66625</v>
      </c>
      <c r="M60" s="439"/>
      <c r="N60" s="432"/>
      <c r="O60" s="432"/>
      <c r="P60" s="432"/>
      <c r="Q60" s="432"/>
    </row>
    <row r="61" spans="1:17" ht="18" customHeight="1">
      <c r="A61" s="504"/>
      <c r="B61" s="505" t="s">
        <v>131</v>
      </c>
      <c r="C61" s="506">
        <v>5239</v>
      </c>
      <c r="D61" s="507" t="s">
        <v>276</v>
      </c>
      <c r="E61" s="508" t="s">
        <v>276</v>
      </c>
      <c r="F61" s="508" t="s">
        <v>276</v>
      </c>
      <c r="G61" s="509">
        <v>5</v>
      </c>
      <c r="H61" s="510">
        <f t="shared" si="14"/>
        <v>95.4380606986066</v>
      </c>
      <c r="I61" s="510">
        <f t="shared" si="15"/>
        <v>10.478</v>
      </c>
      <c r="J61" s="509">
        <v>1</v>
      </c>
      <c r="K61" s="510">
        <f t="shared" si="16"/>
        <v>19.08761213972132</v>
      </c>
      <c r="L61" s="511">
        <f t="shared" si="17"/>
        <v>52.39</v>
      </c>
      <c r="M61" s="439"/>
      <c r="N61" s="432"/>
      <c r="O61" s="432"/>
      <c r="P61" s="432"/>
      <c r="Q61" s="432"/>
    </row>
    <row r="62" spans="1:13" s="458" customFormat="1" ht="18" customHeight="1">
      <c r="A62" s="512" t="s">
        <v>221</v>
      </c>
      <c r="B62" s="483"/>
      <c r="C62" s="484">
        <f>+C63+C76+C80+C85</f>
        <v>292286</v>
      </c>
      <c r="D62" s="513">
        <f>+D63+D76+D80+D85</f>
        <v>22</v>
      </c>
      <c r="E62" s="501">
        <f>D62/C62*100000</f>
        <v>7.526874362781659</v>
      </c>
      <c r="F62" s="502">
        <f>C62/D62/100</f>
        <v>132.85727272727271</v>
      </c>
      <c r="G62" s="514">
        <f>+G63+G76+G80+G85</f>
        <v>189</v>
      </c>
      <c r="H62" s="501">
        <f t="shared" si="14"/>
        <v>64.66269338935152</v>
      </c>
      <c r="I62" s="503">
        <f t="shared" si="15"/>
        <v>15.464867724867725</v>
      </c>
      <c r="J62" s="484">
        <f>+J63+J76+J80+J85</f>
        <v>108</v>
      </c>
      <c r="K62" s="454">
        <f t="shared" si="16"/>
        <v>36.95011050820087</v>
      </c>
      <c r="L62" s="456">
        <f t="shared" si="17"/>
        <v>27.063518518518517</v>
      </c>
      <c r="M62" s="457"/>
    </row>
    <row r="63" spans="1:17" ht="18" customHeight="1">
      <c r="A63" s="488" t="s">
        <v>222</v>
      </c>
      <c r="B63" s="460"/>
      <c r="C63" s="461">
        <f>SUM(C64:C68)</f>
        <v>114939</v>
      </c>
      <c r="D63" s="462">
        <f>SUM(D64:D68)</f>
        <v>10</v>
      </c>
      <c r="E63" s="463">
        <f aca="true" t="shared" si="18" ref="E63:E68">D63/C63*100000</f>
        <v>8.700267098199914</v>
      </c>
      <c r="F63" s="463">
        <f aca="true" t="shared" si="19" ref="F63:F68">C63/D63/100</f>
        <v>114.939</v>
      </c>
      <c r="G63" s="464">
        <f>SUM(G64:G68)</f>
        <v>59</v>
      </c>
      <c r="H63" s="463">
        <f t="shared" si="8"/>
        <v>51.3315758793795</v>
      </c>
      <c r="I63" s="463">
        <f t="shared" si="9"/>
        <v>19.481186440677966</v>
      </c>
      <c r="J63" s="464">
        <f>SUM(J64:J68)</f>
        <v>42</v>
      </c>
      <c r="K63" s="463">
        <f t="shared" si="10"/>
        <v>36.54112181243964</v>
      </c>
      <c r="L63" s="465">
        <f t="shared" si="11"/>
        <v>27.366428571428575</v>
      </c>
      <c r="M63" s="439"/>
      <c r="N63" s="432"/>
      <c r="O63" s="432"/>
      <c r="P63" s="432"/>
      <c r="Q63" s="432"/>
    </row>
    <row r="64" spans="1:17" ht="18" customHeight="1">
      <c r="A64" s="492"/>
      <c r="B64" s="446" t="s">
        <v>132</v>
      </c>
      <c r="C64" s="467">
        <v>40435</v>
      </c>
      <c r="D64" s="445">
        <v>5</v>
      </c>
      <c r="E64" s="468">
        <f t="shared" si="18"/>
        <v>12.365524916532706</v>
      </c>
      <c r="F64" s="468">
        <f t="shared" si="19"/>
        <v>80.87</v>
      </c>
      <c r="G64" s="469">
        <v>24</v>
      </c>
      <c r="H64" s="468">
        <f t="shared" si="8"/>
        <v>59.35451959935699</v>
      </c>
      <c r="I64" s="468">
        <f t="shared" si="9"/>
        <v>16.847916666666666</v>
      </c>
      <c r="J64" s="469">
        <v>17</v>
      </c>
      <c r="K64" s="468">
        <f t="shared" si="10"/>
        <v>42.0427847162112</v>
      </c>
      <c r="L64" s="470">
        <f t="shared" si="11"/>
        <v>23.78529411764706</v>
      </c>
      <c r="M64" s="439"/>
      <c r="N64" s="432"/>
      <c r="O64" s="432"/>
      <c r="P64" s="432"/>
      <c r="Q64" s="432"/>
    </row>
    <row r="65" spans="1:17" ht="18" customHeight="1">
      <c r="A65" s="492"/>
      <c r="B65" s="446" t="s">
        <v>133</v>
      </c>
      <c r="C65" s="467">
        <v>17286</v>
      </c>
      <c r="D65" s="445">
        <v>2</v>
      </c>
      <c r="E65" s="468">
        <f t="shared" si="18"/>
        <v>11.570056693277797</v>
      </c>
      <c r="F65" s="468">
        <f t="shared" si="19"/>
        <v>86.43</v>
      </c>
      <c r="G65" s="469">
        <v>5</v>
      </c>
      <c r="H65" s="468">
        <f t="shared" si="8"/>
        <v>28.92514173319449</v>
      </c>
      <c r="I65" s="468">
        <f t="shared" si="9"/>
        <v>34.571999999999996</v>
      </c>
      <c r="J65" s="469">
        <v>3</v>
      </c>
      <c r="K65" s="468">
        <f t="shared" si="10"/>
        <v>17.355085039916695</v>
      </c>
      <c r="L65" s="470">
        <f t="shared" si="11"/>
        <v>57.62</v>
      </c>
      <c r="M65" s="439"/>
      <c r="N65" s="432"/>
      <c r="O65" s="432"/>
      <c r="P65" s="432"/>
      <c r="Q65" s="432"/>
    </row>
    <row r="66" spans="1:17" ht="18" customHeight="1">
      <c r="A66" s="492"/>
      <c r="B66" s="446" t="s">
        <v>134</v>
      </c>
      <c r="C66" s="467">
        <v>13019</v>
      </c>
      <c r="D66" s="445">
        <v>1</v>
      </c>
      <c r="E66" s="468">
        <f t="shared" si="18"/>
        <v>7.681081496274676</v>
      </c>
      <c r="F66" s="468">
        <f t="shared" si="19"/>
        <v>130.19</v>
      </c>
      <c r="G66" s="469">
        <v>7</v>
      </c>
      <c r="H66" s="468">
        <f aca="true" t="shared" si="20" ref="H66:H97">G66/C66*100000</f>
        <v>53.76757047392273</v>
      </c>
      <c r="I66" s="468">
        <f aca="true" t="shared" si="21" ref="I66:I97">C66/G66/100</f>
        <v>18.59857142857143</v>
      </c>
      <c r="J66" s="469">
        <v>5</v>
      </c>
      <c r="K66" s="468">
        <f aca="true" t="shared" si="22" ref="K66:K97">J66/C66*100000</f>
        <v>38.40540748137337</v>
      </c>
      <c r="L66" s="470">
        <f aca="true" t="shared" si="23" ref="L66:L102">C66/J66/100</f>
        <v>26.038</v>
      </c>
      <c r="M66" s="439"/>
      <c r="N66" s="432"/>
      <c r="O66" s="432"/>
      <c r="P66" s="432"/>
      <c r="Q66" s="432"/>
    </row>
    <row r="67" spans="1:17" ht="18" customHeight="1">
      <c r="A67" s="492"/>
      <c r="B67" s="446" t="s">
        <v>135</v>
      </c>
      <c r="C67" s="467">
        <v>12077</v>
      </c>
      <c r="D67" s="445">
        <v>1</v>
      </c>
      <c r="E67" s="468">
        <f t="shared" si="18"/>
        <v>8.280202036929701</v>
      </c>
      <c r="F67" s="468">
        <f t="shared" si="19"/>
        <v>120.77</v>
      </c>
      <c r="G67" s="469">
        <v>6</v>
      </c>
      <c r="H67" s="468">
        <f t="shared" si="20"/>
        <v>49.681212221578214</v>
      </c>
      <c r="I67" s="468">
        <f t="shared" si="21"/>
        <v>20.128333333333334</v>
      </c>
      <c r="J67" s="469">
        <v>4</v>
      </c>
      <c r="K67" s="468">
        <f t="shared" si="22"/>
        <v>33.120808147718805</v>
      </c>
      <c r="L67" s="470">
        <f t="shared" si="23"/>
        <v>30.1925</v>
      </c>
      <c r="M67" s="439"/>
      <c r="N67" s="432"/>
      <c r="O67" s="432"/>
      <c r="P67" s="432"/>
      <c r="Q67" s="432"/>
    </row>
    <row r="68" spans="1:17" ht="18" customHeight="1">
      <c r="A68" s="515"/>
      <c r="B68" s="516" t="s">
        <v>136</v>
      </c>
      <c r="C68" s="517">
        <v>32122</v>
      </c>
      <c r="D68" s="518">
        <v>1</v>
      </c>
      <c r="E68" s="519">
        <f t="shared" si="18"/>
        <v>3.1131311873482344</v>
      </c>
      <c r="F68" s="519">
        <f t="shared" si="19"/>
        <v>321.22</v>
      </c>
      <c r="G68" s="520">
        <v>17</v>
      </c>
      <c r="H68" s="519">
        <f t="shared" si="20"/>
        <v>52.923230184919994</v>
      </c>
      <c r="I68" s="519">
        <f t="shared" si="21"/>
        <v>18.895294117647058</v>
      </c>
      <c r="J68" s="520">
        <v>13</v>
      </c>
      <c r="K68" s="519">
        <f t="shared" si="22"/>
        <v>40.47070543552705</v>
      </c>
      <c r="L68" s="521">
        <f t="shared" si="23"/>
        <v>24.70923076923077</v>
      </c>
      <c r="M68" s="439"/>
      <c r="N68" s="432"/>
      <c r="O68" s="432"/>
      <c r="P68" s="432"/>
      <c r="Q68" s="432"/>
    </row>
    <row r="69" spans="1:17" ht="18" customHeight="1">
      <c r="A69" s="791" t="s">
        <v>281</v>
      </c>
      <c r="B69" s="791"/>
      <c r="C69" s="791"/>
      <c r="D69" s="791"/>
      <c r="E69" s="791"/>
      <c r="F69" s="791"/>
      <c r="G69" s="791"/>
      <c r="H69" s="791"/>
      <c r="I69" s="791"/>
      <c r="J69" s="791"/>
      <c r="K69" s="791"/>
      <c r="L69" s="791"/>
      <c r="M69" s="522"/>
      <c r="N69" s="432"/>
      <c r="O69" s="432"/>
      <c r="P69" s="432"/>
      <c r="Q69" s="432"/>
    </row>
    <row r="70" spans="1:17" ht="18" customHeight="1">
      <c r="A70" s="792" t="s">
        <v>282</v>
      </c>
      <c r="B70" s="793"/>
      <c r="C70" s="793"/>
      <c r="D70" s="793"/>
      <c r="E70" s="793"/>
      <c r="F70" s="793"/>
      <c r="G70" s="793"/>
      <c r="H70" s="793"/>
      <c r="I70" s="793"/>
      <c r="J70" s="793"/>
      <c r="K70" s="793"/>
      <c r="L70" s="794"/>
      <c r="M70" s="522"/>
      <c r="N70" s="432"/>
      <c r="O70" s="432"/>
      <c r="P70" s="432"/>
      <c r="Q70" s="432"/>
    </row>
    <row r="71" spans="1:17" ht="18" customHeight="1">
      <c r="A71" s="523"/>
      <c r="B71" s="524"/>
      <c r="C71" s="506"/>
      <c r="D71" s="508"/>
      <c r="E71" s="508"/>
      <c r="F71" s="508"/>
      <c r="G71" s="506"/>
      <c r="H71" s="510"/>
      <c r="I71" s="510"/>
      <c r="J71" s="467"/>
      <c r="K71" s="790" t="s">
        <v>258</v>
      </c>
      <c r="L71" s="790"/>
      <c r="M71" s="522"/>
      <c r="N71" s="432"/>
      <c r="O71" s="432"/>
      <c r="P71" s="432"/>
      <c r="Q71" s="432"/>
    </row>
    <row r="72" spans="1:17" ht="18" customHeight="1">
      <c r="A72" s="525"/>
      <c r="B72" s="446"/>
      <c r="C72" s="449"/>
      <c r="D72" s="493"/>
      <c r="E72" s="449" t="s">
        <v>267</v>
      </c>
      <c r="F72" s="449"/>
      <c r="G72" s="493"/>
      <c r="H72" s="449" t="s">
        <v>268</v>
      </c>
      <c r="I72" s="449"/>
      <c r="J72" s="526"/>
      <c r="K72" s="527" t="s">
        <v>269</v>
      </c>
      <c r="L72" s="528"/>
      <c r="M72" s="439"/>
      <c r="N72" s="432"/>
      <c r="O72" s="432"/>
      <c r="P72" s="432"/>
      <c r="Q72" s="432"/>
    </row>
    <row r="73" spans="1:17" ht="18" customHeight="1">
      <c r="A73" s="529" t="s">
        <v>188</v>
      </c>
      <c r="B73" s="441" t="s">
        <v>278</v>
      </c>
      <c r="C73" s="442" t="s">
        <v>270</v>
      </c>
      <c r="D73" s="434"/>
      <c r="E73" s="437" t="s">
        <v>271</v>
      </c>
      <c r="F73" s="443" t="s">
        <v>272</v>
      </c>
      <c r="G73" s="434"/>
      <c r="H73" s="437"/>
      <c r="I73" s="443" t="s">
        <v>272</v>
      </c>
      <c r="J73" s="434"/>
      <c r="K73" s="437"/>
      <c r="L73" s="444" t="s">
        <v>272</v>
      </c>
      <c r="M73" s="439"/>
      <c r="N73" s="432"/>
      <c r="O73" s="432"/>
      <c r="P73" s="432"/>
      <c r="Q73" s="432"/>
    </row>
    <row r="74" spans="1:17" ht="18" customHeight="1">
      <c r="A74" s="530"/>
      <c r="B74" s="446"/>
      <c r="C74" s="442" t="s">
        <v>283</v>
      </c>
      <c r="D74" s="440" t="s">
        <v>273</v>
      </c>
      <c r="E74" s="447" t="s">
        <v>274</v>
      </c>
      <c r="F74" s="447" t="s">
        <v>270</v>
      </c>
      <c r="G74" s="440" t="s">
        <v>273</v>
      </c>
      <c r="H74" s="447" t="s">
        <v>274</v>
      </c>
      <c r="I74" s="447" t="s">
        <v>270</v>
      </c>
      <c r="J74" s="440" t="s">
        <v>273</v>
      </c>
      <c r="K74" s="447" t="s">
        <v>274</v>
      </c>
      <c r="L74" s="448" t="s">
        <v>270</v>
      </c>
      <c r="M74" s="439"/>
      <c r="N74" s="432"/>
      <c r="O74" s="432"/>
      <c r="P74" s="432"/>
      <c r="Q74" s="432"/>
    </row>
    <row r="75" spans="1:17" ht="18" customHeight="1">
      <c r="A75" s="531"/>
      <c r="B75" s="516"/>
      <c r="C75" s="532"/>
      <c r="D75" s="518"/>
      <c r="E75" s="533" t="s">
        <v>273</v>
      </c>
      <c r="F75" s="533" t="s">
        <v>275</v>
      </c>
      <c r="G75" s="518"/>
      <c r="H75" s="533" t="s">
        <v>273</v>
      </c>
      <c r="I75" s="533" t="s">
        <v>275</v>
      </c>
      <c r="J75" s="518"/>
      <c r="K75" s="533" t="s">
        <v>273</v>
      </c>
      <c r="L75" s="534" t="s">
        <v>275</v>
      </c>
      <c r="M75" s="439"/>
      <c r="N75" s="432"/>
      <c r="O75" s="432"/>
      <c r="P75" s="432"/>
      <c r="Q75" s="432"/>
    </row>
    <row r="76" spans="1:17" ht="18" customHeight="1">
      <c r="A76" s="492" t="s">
        <v>224</v>
      </c>
      <c r="B76" s="446"/>
      <c r="C76" s="467">
        <f>SUM(C77:C79)</f>
        <v>104338</v>
      </c>
      <c r="D76" s="493">
        <f>SUM(D77:D79)</f>
        <v>8</v>
      </c>
      <c r="E76" s="494">
        <f>D76/C76*100000</f>
        <v>7.667388679100615</v>
      </c>
      <c r="F76" s="494">
        <f>C76/D76/100</f>
        <v>130.4225</v>
      </c>
      <c r="G76" s="495">
        <f>SUM(G77:G79)</f>
        <v>84</v>
      </c>
      <c r="H76" s="494">
        <f>G76/C76*100000</f>
        <v>80.50758113055646</v>
      </c>
      <c r="I76" s="494">
        <f>C76/G76/100</f>
        <v>12.421190476190477</v>
      </c>
      <c r="J76" s="495">
        <f>SUM(J77:J79)</f>
        <v>42</v>
      </c>
      <c r="K76" s="494">
        <f>J76/C76*100000</f>
        <v>40.25379056527823</v>
      </c>
      <c r="L76" s="470">
        <f>C76/J76/100</f>
        <v>24.842380952380953</v>
      </c>
      <c r="M76" s="439"/>
      <c r="N76" s="432"/>
      <c r="O76" s="432"/>
      <c r="P76" s="432"/>
      <c r="Q76" s="432"/>
    </row>
    <row r="77" spans="1:17" ht="18" customHeight="1">
      <c r="A77" s="466"/>
      <c r="B77" s="446" t="s">
        <v>137</v>
      </c>
      <c r="C77" s="467">
        <v>34035</v>
      </c>
      <c r="D77" s="445">
        <v>4</v>
      </c>
      <c r="E77" s="468">
        <f>D77/C77*100000</f>
        <v>11.752607609813428</v>
      </c>
      <c r="F77" s="468">
        <f>C77/D77/100</f>
        <v>85.0875</v>
      </c>
      <c r="G77" s="469">
        <v>23</v>
      </c>
      <c r="H77" s="468">
        <f>G77/C77*100000</f>
        <v>67.5774937564272</v>
      </c>
      <c r="I77" s="468">
        <f>C77/G77/100</f>
        <v>14.797826086956523</v>
      </c>
      <c r="J77" s="469">
        <v>16</v>
      </c>
      <c r="K77" s="468">
        <f>J77/C77*100000</f>
        <v>47.01043043925371</v>
      </c>
      <c r="L77" s="470">
        <f>C77/J77/100</f>
        <v>21.271875</v>
      </c>
      <c r="M77" s="439"/>
      <c r="N77" s="432"/>
      <c r="O77" s="432"/>
      <c r="P77" s="432"/>
      <c r="Q77" s="432"/>
    </row>
    <row r="78" spans="1:17" ht="18" customHeight="1">
      <c r="A78" s="466"/>
      <c r="B78" s="446" t="s">
        <v>138</v>
      </c>
      <c r="C78" s="467">
        <v>52069</v>
      </c>
      <c r="D78" s="445">
        <v>4</v>
      </c>
      <c r="E78" s="468">
        <f>D78/C78*100000</f>
        <v>7.68211411780522</v>
      </c>
      <c r="F78" s="468">
        <f>C78/D78/100</f>
        <v>130.1725</v>
      </c>
      <c r="G78" s="469">
        <v>45</v>
      </c>
      <c r="H78" s="468">
        <f>G78/C78*100000</f>
        <v>86.42378382530873</v>
      </c>
      <c r="I78" s="468">
        <f>C78/G78/100</f>
        <v>11.57088888888889</v>
      </c>
      <c r="J78" s="469">
        <v>19</v>
      </c>
      <c r="K78" s="468">
        <f>J78/C78*100000</f>
        <v>36.49004205957479</v>
      </c>
      <c r="L78" s="470">
        <f>C78/J78/100</f>
        <v>27.40473684210526</v>
      </c>
      <c r="M78" s="439"/>
      <c r="N78" s="432"/>
      <c r="O78" s="432"/>
      <c r="P78" s="432"/>
      <c r="Q78" s="432"/>
    </row>
    <row r="79" spans="1:17" ht="18" customHeight="1">
      <c r="A79" s="466"/>
      <c r="B79" s="446" t="s">
        <v>139</v>
      </c>
      <c r="C79" s="467">
        <v>18234</v>
      </c>
      <c r="D79" s="498" t="s">
        <v>276</v>
      </c>
      <c r="E79" s="499" t="s">
        <v>276</v>
      </c>
      <c r="F79" s="499" t="s">
        <v>276</v>
      </c>
      <c r="G79" s="469">
        <v>16</v>
      </c>
      <c r="H79" s="468">
        <f>G79/C79*100000</f>
        <v>87.74816277284194</v>
      </c>
      <c r="I79" s="468">
        <f>C79/G79/100</f>
        <v>11.39625</v>
      </c>
      <c r="J79" s="469">
        <v>7</v>
      </c>
      <c r="K79" s="468">
        <f>J79/C79*100000</f>
        <v>38.38982121311835</v>
      </c>
      <c r="L79" s="470">
        <f>C79/J79/100</f>
        <v>26.048571428571428</v>
      </c>
      <c r="M79" s="439"/>
      <c r="N79" s="432"/>
      <c r="O79" s="432"/>
      <c r="P79" s="432"/>
      <c r="Q79" s="432"/>
    </row>
    <row r="80" spans="1:17" ht="18" customHeight="1">
      <c r="A80" s="459" t="s">
        <v>225</v>
      </c>
      <c r="B80" s="460"/>
      <c r="C80" s="461">
        <f>SUM(C81:C84)</f>
        <v>22049</v>
      </c>
      <c r="D80" s="462">
        <f>SUM(D81:D84)</f>
        <v>3</v>
      </c>
      <c r="E80" s="463">
        <f>D80/C80*100000</f>
        <v>13.606059231711189</v>
      </c>
      <c r="F80" s="463">
        <f>C80/D80/100</f>
        <v>73.49666666666667</v>
      </c>
      <c r="G80" s="464">
        <f>SUM(G81:G84)</f>
        <v>14</v>
      </c>
      <c r="H80" s="463">
        <f t="shared" si="20"/>
        <v>63.49494308131888</v>
      </c>
      <c r="I80" s="463">
        <f t="shared" si="21"/>
        <v>15.749285714285714</v>
      </c>
      <c r="J80" s="464">
        <f>SUM(J81:J84)</f>
        <v>6</v>
      </c>
      <c r="K80" s="463">
        <f t="shared" si="22"/>
        <v>27.212118463422378</v>
      </c>
      <c r="L80" s="465">
        <f t="shared" si="23"/>
        <v>36.748333333333335</v>
      </c>
      <c r="M80" s="439"/>
      <c r="N80" s="432"/>
      <c r="O80" s="432"/>
      <c r="P80" s="432"/>
      <c r="Q80" s="432"/>
    </row>
    <row r="81" spans="1:17" ht="18" customHeight="1">
      <c r="A81" s="466"/>
      <c r="B81" s="446" t="s">
        <v>140</v>
      </c>
      <c r="C81" s="467">
        <v>8651</v>
      </c>
      <c r="D81" s="445">
        <v>2</v>
      </c>
      <c r="E81" s="468">
        <f>D81/C81*100000</f>
        <v>23.11871459946827</v>
      </c>
      <c r="F81" s="468">
        <f>C81/D81/100</f>
        <v>43.255</v>
      </c>
      <c r="G81" s="469">
        <v>4</v>
      </c>
      <c r="H81" s="468">
        <f t="shared" si="20"/>
        <v>46.23742919893654</v>
      </c>
      <c r="I81" s="468">
        <f t="shared" si="21"/>
        <v>21.6275</v>
      </c>
      <c r="J81" s="469">
        <v>3</v>
      </c>
      <c r="K81" s="468">
        <f t="shared" si="22"/>
        <v>34.67807189920241</v>
      </c>
      <c r="L81" s="470">
        <f t="shared" si="23"/>
        <v>28.836666666666666</v>
      </c>
      <c r="M81" s="439"/>
      <c r="N81" s="432"/>
      <c r="O81" s="432"/>
      <c r="P81" s="432"/>
      <c r="Q81" s="432"/>
    </row>
    <row r="82" spans="1:17" ht="18" customHeight="1">
      <c r="A82" s="466"/>
      <c r="B82" s="446" t="s">
        <v>141</v>
      </c>
      <c r="C82" s="467">
        <v>5540</v>
      </c>
      <c r="D82" s="498" t="s">
        <v>276</v>
      </c>
      <c r="E82" s="499" t="s">
        <v>276</v>
      </c>
      <c r="F82" s="499" t="s">
        <v>276</v>
      </c>
      <c r="G82" s="469">
        <v>4</v>
      </c>
      <c r="H82" s="468">
        <f t="shared" si="20"/>
        <v>72.20216606498195</v>
      </c>
      <c r="I82" s="468">
        <f t="shared" si="21"/>
        <v>13.85</v>
      </c>
      <c r="J82" s="469">
        <v>1</v>
      </c>
      <c r="K82" s="468">
        <f t="shared" si="22"/>
        <v>18.050541516245488</v>
      </c>
      <c r="L82" s="470">
        <f t="shared" si="23"/>
        <v>55.4</v>
      </c>
      <c r="M82" s="439"/>
      <c r="N82" s="432"/>
      <c r="O82" s="432"/>
      <c r="P82" s="432"/>
      <c r="Q82" s="432"/>
    </row>
    <row r="83" spans="1:17" ht="18" customHeight="1">
      <c r="A83" s="466"/>
      <c r="B83" s="446" t="s">
        <v>142</v>
      </c>
      <c r="C83" s="467">
        <v>4518</v>
      </c>
      <c r="D83" s="445">
        <v>1</v>
      </c>
      <c r="E83" s="468">
        <f>D83/C83*100000</f>
        <v>22.13368747233289</v>
      </c>
      <c r="F83" s="468">
        <f>C83/D83/100</f>
        <v>45.18</v>
      </c>
      <c r="G83" s="469">
        <v>3</v>
      </c>
      <c r="H83" s="468">
        <f t="shared" si="20"/>
        <v>66.40106241699867</v>
      </c>
      <c r="I83" s="468">
        <f t="shared" si="21"/>
        <v>15.06</v>
      </c>
      <c r="J83" s="469">
        <v>1</v>
      </c>
      <c r="K83" s="468">
        <f t="shared" si="22"/>
        <v>22.13368747233289</v>
      </c>
      <c r="L83" s="470">
        <f t="shared" si="23"/>
        <v>45.18</v>
      </c>
      <c r="M83" s="439"/>
      <c r="N83" s="432"/>
      <c r="O83" s="432"/>
      <c r="P83" s="432"/>
      <c r="Q83" s="432"/>
    </row>
    <row r="84" spans="1:17" ht="18" customHeight="1">
      <c r="A84" s="535"/>
      <c r="B84" s="446" t="s">
        <v>143</v>
      </c>
      <c r="C84" s="467">
        <v>3340</v>
      </c>
      <c r="D84" s="498" t="s">
        <v>276</v>
      </c>
      <c r="E84" s="499" t="s">
        <v>276</v>
      </c>
      <c r="F84" s="499" t="s">
        <v>276</v>
      </c>
      <c r="G84" s="469">
        <v>3</v>
      </c>
      <c r="H84" s="468">
        <f t="shared" si="20"/>
        <v>89.82035928143712</v>
      </c>
      <c r="I84" s="468">
        <f t="shared" si="21"/>
        <v>11.133333333333333</v>
      </c>
      <c r="J84" s="469">
        <v>1</v>
      </c>
      <c r="K84" s="468">
        <f t="shared" si="22"/>
        <v>29.940119760479043</v>
      </c>
      <c r="L84" s="470">
        <f t="shared" si="23"/>
        <v>33.4</v>
      </c>
      <c r="M84" s="439"/>
      <c r="N84" s="432"/>
      <c r="O84" s="432"/>
      <c r="P84" s="432"/>
      <c r="Q84" s="432"/>
    </row>
    <row r="85" spans="1:17" ht="18" customHeight="1">
      <c r="A85" s="492" t="s">
        <v>226</v>
      </c>
      <c r="B85" s="460"/>
      <c r="C85" s="461">
        <f>SUM(C86:C90)</f>
        <v>50960</v>
      </c>
      <c r="D85" s="462">
        <v>1</v>
      </c>
      <c r="E85" s="463">
        <f>D85/C85*100000</f>
        <v>1.9623233908948194</v>
      </c>
      <c r="F85" s="463">
        <f>C85/D85/100</f>
        <v>509.6</v>
      </c>
      <c r="G85" s="464">
        <f>SUM(G86:G90)</f>
        <v>32</v>
      </c>
      <c r="H85" s="463">
        <f t="shared" si="20"/>
        <v>62.79434850863422</v>
      </c>
      <c r="I85" s="463">
        <f t="shared" si="21"/>
        <v>15.925</v>
      </c>
      <c r="J85" s="464">
        <f>SUM(J86:J90)</f>
        <v>18</v>
      </c>
      <c r="K85" s="463">
        <f t="shared" si="22"/>
        <v>35.321821036106755</v>
      </c>
      <c r="L85" s="465">
        <f t="shared" si="23"/>
        <v>28.311111111111114</v>
      </c>
      <c r="M85" s="439"/>
      <c r="N85" s="432"/>
      <c r="O85" s="432"/>
      <c r="P85" s="432"/>
      <c r="Q85" s="432"/>
    </row>
    <row r="86" spans="1:17" ht="18" customHeight="1">
      <c r="A86" s="466"/>
      <c r="B86" s="446" t="s">
        <v>144</v>
      </c>
      <c r="C86" s="467">
        <v>25821</v>
      </c>
      <c r="D86" s="445">
        <v>1</v>
      </c>
      <c r="E86" s="468">
        <f>D86/C86*100000</f>
        <v>3.872816699585609</v>
      </c>
      <c r="F86" s="468">
        <f>C86/D86/100</f>
        <v>258.21</v>
      </c>
      <c r="G86" s="469">
        <v>16</v>
      </c>
      <c r="H86" s="468">
        <f t="shared" si="20"/>
        <v>61.96506719336974</v>
      </c>
      <c r="I86" s="468">
        <f t="shared" si="21"/>
        <v>16.138125</v>
      </c>
      <c r="J86" s="469">
        <v>10</v>
      </c>
      <c r="K86" s="468">
        <f t="shared" si="22"/>
        <v>38.728166995856085</v>
      </c>
      <c r="L86" s="470">
        <f t="shared" si="23"/>
        <v>25.820999999999998</v>
      </c>
      <c r="M86" s="439"/>
      <c r="N86" s="432"/>
      <c r="O86" s="432"/>
      <c r="P86" s="432"/>
      <c r="Q86" s="432"/>
    </row>
    <row r="87" spans="1:17" ht="18" customHeight="1">
      <c r="A87" s="466"/>
      <c r="B87" s="446" t="s">
        <v>145</v>
      </c>
      <c r="C87" s="467">
        <v>5852</v>
      </c>
      <c r="D87" s="498" t="s">
        <v>276</v>
      </c>
      <c r="E87" s="499" t="s">
        <v>276</v>
      </c>
      <c r="F87" s="499" t="s">
        <v>276</v>
      </c>
      <c r="G87" s="469">
        <v>2</v>
      </c>
      <c r="H87" s="468">
        <f t="shared" si="20"/>
        <v>34.176349965823654</v>
      </c>
      <c r="I87" s="468">
        <f t="shared" si="21"/>
        <v>29.26</v>
      </c>
      <c r="J87" s="469">
        <v>2</v>
      </c>
      <c r="K87" s="468">
        <f t="shared" si="22"/>
        <v>34.176349965823654</v>
      </c>
      <c r="L87" s="470">
        <f t="shared" si="23"/>
        <v>29.26</v>
      </c>
      <c r="M87" s="439"/>
      <c r="N87" s="432"/>
      <c r="O87" s="432"/>
      <c r="P87" s="432"/>
      <c r="Q87" s="432"/>
    </row>
    <row r="88" spans="1:17" ht="18" customHeight="1">
      <c r="A88" s="466"/>
      <c r="B88" s="446" t="s">
        <v>146</v>
      </c>
      <c r="C88" s="467">
        <v>10482</v>
      </c>
      <c r="D88" s="498" t="s">
        <v>276</v>
      </c>
      <c r="E88" s="499" t="s">
        <v>276</v>
      </c>
      <c r="F88" s="499" t="s">
        <v>276</v>
      </c>
      <c r="G88" s="469">
        <v>8</v>
      </c>
      <c r="H88" s="468">
        <f t="shared" si="20"/>
        <v>76.3213127265789</v>
      </c>
      <c r="I88" s="468">
        <f t="shared" si="21"/>
        <v>13.1025</v>
      </c>
      <c r="J88" s="469">
        <v>3</v>
      </c>
      <c r="K88" s="468">
        <f t="shared" si="22"/>
        <v>28.620492272467082</v>
      </c>
      <c r="L88" s="470">
        <f t="shared" si="23"/>
        <v>34.94</v>
      </c>
      <c r="M88" s="439"/>
      <c r="N88" s="432"/>
      <c r="O88" s="432"/>
      <c r="P88" s="432"/>
      <c r="Q88" s="432"/>
    </row>
    <row r="89" spans="1:17" ht="18" customHeight="1">
      <c r="A89" s="466"/>
      <c r="B89" s="446" t="s">
        <v>147</v>
      </c>
      <c r="C89" s="467">
        <v>4825</v>
      </c>
      <c r="D89" s="498" t="s">
        <v>276</v>
      </c>
      <c r="E89" s="499" t="s">
        <v>276</v>
      </c>
      <c r="F89" s="499" t="s">
        <v>276</v>
      </c>
      <c r="G89" s="469">
        <v>3</v>
      </c>
      <c r="H89" s="468">
        <f t="shared" si="20"/>
        <v>62.1761658031088</v>
      </c>
      <c r="I89" s="468">
        <f t="shared" si="21"/>
        <v>16.083333333333332</v>
      </c>
      <c r="J89" s="469">
        <v>1</v>
      </c>
      <c r="K89" s="468">
        <f t="shared" si="22"/>
        <v>20.72538860103627</v>
      </c>
      <c r="L89" s="470">
        <f t="shared" si="23"/>
        <v>48.25</v>
      </c>
      <c r="M89" s="439"/>
      <c r="N89" s="432"/>
      <c r="O89" s="432"/>
      <c r="P89" s="432"/>
      <c r="Q89" s="432"/>
    </row>
    <row r="90" spans="1:17" ht="18" customHeight="1">
      <c r="A90" s="466"/>
      <c r="B90" s="446" t="s">
        <v>148</v>
      </c>
      <c r="C90" s="467">
        <v>3980</v>
      </c>
      <c r="D90" s="498" t="s">
        <v>276</v>
      </c>
      <c r="E90" s="499" t="s">
        <v>276</v>
      </c>
      <c r="F90" s="499" t="s">
        <v>276</v>
      </c>
      <c r="G90" s="469">
        <v>3</v>
      </c>
      <c r="H90" s="468">
        <f t="shared" si="20"/>
        <v>75.37688442211055</v>
      </c>
      <c r="I90" s="468">
        <f t="shared" si="21"/>
        <v>13.266666666666667</v>
      </c>
      <c r="J90" s="469">
        <v>2</v>
      </c>
      <c r="K90" s="468">
        <f t="shared" si="22"/>
        <v>50.25125628140704</v>
      </c>
      <c r="L90" s="470">
        <f t="shared" si="23"/>
        <v>19.9</v>
      </c>
      <c r="M90" s="439"/>
      <c r="N90" s="432"/>
      <c r="O90" s="432"/>
      <c r="P90" s="432"/>
      <c r="Q90" s="432"/>
    </row>
    <row r="91" spans="1:13" s="458" customFormat="1" ht="18" customHeight="1">
      <c r="A91" s="471" t="s">
        <v>227</v>
      </c>
      <c r="B91" s="536"/>
      <c r="C91" s="473">
        <f>+C92+C100+C105</f>
        <v>199745</v>
      </c>
      <c r="D91" s="513">
        <f>+D92+D100+D105</f>
        <v>14</v>
      </c>
      <c r="E91" s="501">
        <f>D91/C91*100000</f>
        <v>7.008936393902226</v>
      </c>
      <c r="F91" s="502">
        <f>C91/D91/100</f>
        <v>142.675</v>
      </c>
      <c r="G91" s="473">
        <f>+G92+G100+G105</f>
        <v>133</v>
      </c>
      <c r="H91" s="501">
        <f t="shared" si="20"/>
        <v>66.58489574207114</v>
      </c>
      <c r="I91" s="503">
        <f t="shared" si="21"/>
        <v>15.01842105263158</v>
      </c>
      <c r="J91" s="473">
        <f>+J92+J100+J105</f>
        <v>77</v>
      </c>
      <c r="K91" s="454">
        <f t="shared" si="22"/>
        <v>38.54915016646224</v>
      </c>
      <c r="L91" s="456">
        <f t="shared" si="23"/>
        <v>25.94090909090909</v>
      </c>
      <c r="M91" s="457"/>
    </row>
    <row r="92" spans="1:17" ht="18" customHeight="1">
      <c r="A92" s="488" t="s">
        <v>228</v>
      </c>
      <c r="B92" s="446"/>
      <c r="C92" s="461">
        <f>SUM(C93:C99)</f>
        <v>106380</v>
      </c>
      <c r="D92" s="489">
        <v>5</v>
      </c>
      <c r="E92" s="490">
        <f>D92/C92*100000</f>
        <v>4.700131603684904</v>
      </c>
      <c r="F92" s="490">
        <f>C92/D92/100</f>
        <v>212.76</v>
      </c>
      <c r="G92" s="491">
        <f>SUM(G93:G99)</f>
        <v>65</v>
      </c>
      <c r="H92" s="490">
        <f t="shared" si="20"/>
        <v>61.101710847903746</v>
      </c>
      <c r="I92" s="490">
        <f t="shared" si="21"/>
        <v>16.366153846153846</v>
      </c>
      <c r="J92" s="491">
        <f>SUM(J93:J99)</f>
        <v>41</v>
      </c>
      <c r="K92" s="490">
        <f t="shared" si="22"/>
        <v>38.541079150216206</v>
      </c>
      <c r="L92" s="465">
        <f t="shared" si="23"/>
        <v>25.946341463414633</v>
      </c>
      <c r="M92" s="439"/>
      <c r="N92" s="432"/>
      <c r="O92" s="432"/>
      <c r="P92" s="432"/>
      <c r="Q92" s="432"/>
    </row>
    <row r="93" spans="1:17" ht="18" customHeight="1">
      <c r="A93" s="492"/>
      <c r="B93" s="446" t="s">
        <v>149</v>
      </c>
      <c r="C93" s="467">
        <v>47272</v>
      </c>
      <c r="D93" s="493">
        <v>2</v>
      </c>
      <c r="E93" s="494">
        <f>D93/C93*100000</f>
        <v>4.230834320528008</v>
      </c>
      <c r="F93" s="494">
        <f>C93/D93/100</f>
        <v>236.36</v>
      </c>
      <c r="G93" s="495">
        <v>30</v>
      </c>
      <c r="H93" s="494">
        <f t="shared" si="20"/>
        <v>63.46251480792012</v>
      </c>
      <c r="I93" s="494">
        <f t="shared" si="21"/>
        <v>15.757333333333333</v>
      </c>
      <c r="J93" s="495">
        <v>17</v>
      </c>
      <c r="K93" s="494">
        <f t="shared" si="22"/>
        <v>35.96209172448807</v>
      </c>
      <c r="L93" s="470">
        <f t="shared" si="23"/>
        <v>27.80705882352941</v>
      </c>
      <c r="M93" s="439"/>
      <c r="N93" s="432"/>
      <c r="O93" s="432"/>
      <c r="P93" s="432"/>
      <c r="Q93" s="432"/>
    </row>
    <row r="94" spans="1:17" ht="18" customHeight="1">
      <c r="A94" s="492"/>
      <c r="B94" s="446" t="s">
        <v>150</v>
      </c>
      <c r="C94" s="467">
        <v>4302</v>
      </c>
      <c r="D94" s="496" t="s">
        <v>276</v>
      </c>
      <c r="E94" s="497" t="s">
        <v>276</v>
      </c>
      <c r="F94" s="497" t="s">
        <v>276</v>
      </c>
      <c r="G94" s="495">
        <v>2</v>
      </c>
      <c r="H94" s="494">
        <f t="shared" si="20"/>
        <v>46.49000464900046</v>
      </c>
      <c r="I94" s="494">
        <f t="shared" si="21"/>
        <v>21.51</v>
      </c>
      <c r="J94" s="495">
        <v>1</v>
      </c>
      <c r="K94" s="494">
        <f t="shared" si="22"/>
        <v>23.24500232450023</v>
      </c>
      <c r="L94" s="470">
        <f t="shared" si="23"/>
        <v>43.02</v>
      </c>
      <c r="M94" s="439"/>
      <c r="N94" s="432"/>
      <c r="O94" s="432"/>
      <c r="P94" s="432"/>
      <c r="Q94" s="432"/>
    </row>
    <row r="95" spans="1:17" ht="18" customHeight="1">
      <c r="A95" s="492"/>
      <c r="B95" s="446" t="s">
        <v>151</v>
      </c>
      <c r="C95" s="467">
        <v>5722</v>
      </c>
      <c r="D95" s="496" t="s">
        <v>276</v>
      </c>
      <c r="E95" s="497" t="s">
        <v>276</v>
      </c>
      <c r="F95" s="497" t="s">
        <v>276</v>
      </c>
      <c r="G95" s="495">
        <v>4</v>
      </c>
      <c r="H95" s="494">
        <f t="shared" si="20"/>
        <v>69.90562740300594</v>
      </c>
      <c r="I95" s="494">
        <f t="shared" si="21"/>
        <v>14.305</v>
      </c>
      <c r="J95" s="495">
        <v>2</v>
      </c>
      <c r="K95" s="494">
        <f t="shared" si="22"/>
        <v>34.95281370150297</v>
      </c>
      <c r="L95" s="470">
        <f t="shared" si="23"/>
        <v>28.61</v>
      </c>
      <c r="M95" s="439"/>
      <c r="N95" s="432"/>
      <c r="O95" s="432"/>
      <c r="P95" s="432"/>
      <c r="Q95" s="432"/>
    </row>
    <row r="96" spans="1:17" ht="18" customHeight="1">
      <c r="A96" s="492"/>
      <c r="B96" s="446" t="s">
        <v>152</v>
      </c>
      <c r="C96" s="467">
        <v>13877</v>
      </c>
      <c r="D96" s="493">
        <v>1</v>
      </c>
      <c r="E96" s="494">
        <f>D96/C96*100000</f>
        <v>7.206168480219067</v>
      </c>
      <c r="F96" s="494">
        <f>C96/D96/100</f>
        <v>138.77</v>
      </c>
      <c r="G96" s="495">
        <v>7</v>
      </c>
      <c r="H96" s="494">
        <f t="shared" si="20"/>
        <v>50.443179361533474</v>
      </c>
      <c r="I96" s="494">
        <f t="shared" si="21"/>
        <v>19.824285714285715</v>
      </c>
      <c r="J96" s="495">
        <v>7</v>
      </c>
      <c r="K96" s="494">
        <f t="shared" si="22"/>
        <v>50.443179361533474</v>
      </c>
      <c r="L96" s="470">
        <f t="shared" si="23"/>
        <v>19.824285714285715</v>
      </c>
      <c r="M96" s="439"/>
      <c r="N96" s="432"/>
      <c r="O96" s="432"/>
      <c r="P96" s="432"/>
      <c r="Q96" s="432"/>
    </row>
    <row r="97" spans="1:17" ht="18" customHeight="1">
      <c r="A97" s="492"/>
      <c r="B97" s="446" t="s">
        <v>153</v>
      </c>
      <c r="C97" s="467">
        <v>18328</v>
      </c>
      <c r="D97" s="493">
        <v>1</v>
      </c>
      <c r="E97" s="494">
        <f>D97/C97*100000</f>
        <v>5.456132693147097</v>
      </c>
      <c r="F97" s="494">
        <f>C97/D97/100</f>
        <v>183.28</v>
      </c>
      <c r="G97" s="495">
        <v>9</v>
      </c>
      <c r="H97" s="494">
        <f t="shared" si="20"/>
        <v>49.105194238323875</v>
      </c>
      <c r="I97" s="494">
        <f t="shared" si="21"/>
        <v>20.364444444444445</v>
      </c>
      <c r="J97" s="495">
        <v>7</v>
      </c>
      <c r="K97" s="494">
        <f t="shared" si="22"/>
        <v>38.19292885202968</v>
      </c>
      <c r="L97" s="470">
        <f t="shared" si="23"/>
        <v>26.18285714285714</v>
      </c>
      <c r="M97" s="439"/>
      <c r="N97" s="432"/>
      <c r="O97" s="432"/>
      <c r="P97" s="432"/>
      <c r="Q97" s="432"/>
    </row>
    <row r="98" spans="1:17" ht="18" customHeight="1">
      <c r="A98" s="492"/>
      <c r="B98" s="446" t="s">
        <v>154</v>
      </c>
      <c r="C98" s="467">
        <v>11222</v>
      </c>
      <c r="D98" s="493">
        <v>1</v>
      </c>
      <c r="E98" s="494">
        <f>D98/C98*100000</f>
        <v>8.911067545891997</v>
      </c>
      <c r="F98" s="494">
        <f>C98/D98/100</f>
        <v>112.22</v>
      </c>
      <c r="G98" s="495">
        <v>9</v>
      </c>
      <c r="H98" s="494">
        <f aca="true" t="shared" si="24" ref="H98:H127">G98/C98*100000</f>
        <v>80.19960791302799</v>
      </c>
      <c r="I98" s="494">
        <f aca="true" t="shared" si="25" ref="I98:I127">C98/G98/100</f>
        <v>12.46888888888889</v>
      </c>
      <c r="J98" s="495">
        <v>5</v>
      </c>
      <c r="K98" s="494">
        <f>J98/C98*100000</f>
        <v>44.555337729459985</v>
      </c>
      <c r="L98" s="470">
        <f t="shared" si="23"/>
        <v>22.444000000000003</v>
      </c>
      <c r="M98" s="439"/>
      <c r="N98" s="432"/>
      <c r="O98" s="432"/>
      <c r="P98" s="432"/>
      <c r="Q98" s="432"/>
    </row>
    <row r="99" spans="1:17" ht="18" customHeight="1">
      <c r="A99" s="492"/>
      <c r="B99" s="537" t="s">
        <v>155</v>
      </c>
      <c r="C99" s="538">
        <v>5657</v>
      </c>
      <c r="D99" s="539" t="s">
        <v>276</v>
      </c>
      <c r="E99" s="540" t="s">
        <v>276</v>
      </c>
      <c r="F99" s="540" t="s">
        <v>276</v>
      </c>
      <c r="G99" s="541">
        <v>4</v>
      </c>
      <c r="H99" s="542">
        <f t="shared" si="24"/>
        <v>70.7088562842496</v>
      </c>
      <c r="I99" s="542">
        <f t="shared" si="25"/>
        <v>14.1425</v>
      </c>
      <c r="J99" s="541">
        <v>2</v>
      </c>
      <c r="K99" s="542">
        <f>J99/C99*100000</f>
        <v>35.3544281421248</v>
      </c>
      <c r="L99" s="543">
        <f t="shared" si="23"/>
        <v>28.285</v>
      </c>
      <c r="M99" s="439"/>
      <c r="N99" s="432"/>
      <c r="O99" s="432"/>
      <c r="P99" s="432"/>
      <c r="Q99" s="432"/>
    </row>
    <row r="100" spans="1:17" ht="18" customHeight="1">
      <c r="A100" s="488" t="s">
        <v>229</v>
      </c>
      <c r="B100" s="446"/>
      <c r="C100" s="467">
        <f>SUM(C101:C104)</f>
        <v>27505</v>
      </c>
      <c r="D100" s="493">
        <f>SUM(D101:D104)</f>
        <v>4</v>
      </c>
      <c r="E100" s="494">
        <f>D100/C100*100000</f>
        <v>14.542810398109435</v>
      </c>
      <c r="F100" s="494">
        <f>C100/D100/100</f>
        <v>68.7625</v>
      </c>
      <c r="G100" s="495">
        <f>SUM(G101:G104)</f>
        <v>19</v>
      </c>
      <c r="H100" s="494">
        <f t="shared" si="24"/>
        <v>69.07834939101981</v>
      </c>
      <c r="I100" s="494">
        <f t="shared" si="25"/>
        <v>14.476315789473682</v>
      </c>
      <c r="J100" s="495">
        <f>SUM(J101:J104)</f>
        <v>7</v>
      </c>
      <c r="K100" s="494">
        <f>J100/C100*100000</f>
        <v>25.44991819669151</v>
      </c>
      <c r="L100" s="470">
        <f t="shared" si="23"/>
        <v>39.292857142857144</v>
      </c>
      <c r="M100" s="439"/>
      <c r="N100" s="432"/>
      <c r="O100" s="432"/>
      <c r="P100" s="432"/>
      <c r="Q100" s="432"/>
    </row>
    <row r="101" spans="1:17" ht="18" customHeight="1">
      <c r="A101" s="492"/>
      <c r="B101" s="446" t="s">
        <v>156</v>
      </c>
      <c r="C101" s="467">
        <v>6561</v>
      </c>
      <c r="D101" s="493">
        <v>1</v>
      </c>
      <c r="E101" s="494">
        <f>D101/C101*100000</f>
        <v>15.241579027587258</v>
      </c>
      <c r="F101" s="494">
        <f>C101/D101/100</f>
        <v>65.61</v>
      </c>
      <c r="G101" s="495">
        <v>6</v>
      </c>
      <c r="H101" s="494">
        <f t="shared" si="24"/>
        <v>91.44947416552354</v>
      </c>
      <c r="I101" s="494">
        <f t="shared" si="25"/>
        <v>10.935</v>
      </c>
      <c r="J101" s="495">
        <v>2</v>
      </c>
      <c r="K101" s="494">
        <f>J101/C101*100000</f>
        <v>30.483158055174517</v>
      </c>
      <c r="L101" s="470">
        <f t="shared" si="23"/>
        <v>32.805</v>
      </c>
      <c r="M101" s="439"/>
      <c r="N101" s="432"/>
      <c r="O101" s="432"/>
      <c r="P101" s="432"/>
      <c r="Q101" s="432"/>
    </row>
    <row r="102" spans="1:17" ht="18" customHeight="1">
      <c r="A102" s="492"/>
      <c r="B102" s="446" t="s">
        <v>157</v>
      </c>
      <c r="C102" s="467">
        <v>11065</v>
      </c>
      <c r="D102" s="493">
        <v>2</v>
      </c>
      <c r="E102" s="494">
        <f>D102/C102*100000</f>
        <v>18.07501129688206</v>
      </c>
      <c r="F102" s="494">
        <f>C102/D102/100</f>
        <v>55.325</v>
      </c>
      <c r="G102" s="495">
        <v>5</v>
      </c>
      <c r="H102" s="494">
        <f t="shared" si="24"/>
        <v>45.187528242205154</v>
      </c>
      <c r="I102" s="494">
        <f t="shared" si="25"/>
        <v>22.13</v>
      </c>
      <c r="J102" s="495">
        <v>3</v>
      </c>
      <c r="K102" s="494">
        <f>J102/C102*100000</f>
        <v>27.11251694532309</v>
      </c>
      <c r="L102" s="470">
        <f t="shared" si="23"/>
        <v>36.88333333333333</v>
      </c>
      <c r="M102" s="439"/>
      <c r="N102" s="432"/>
      <c r="O102" s="432"/>
      <c r="P102" s="432"/>
      <c r="Q102" s="432"/>
    </row>
    <row r="103" spans="1:17" ht="18" customHeight="1">
      <c r="A103" s="492"/>
      <c r="B103" s="446" t="s">
        <v>158</v>
      </c>
      <c r="C103" s="467">
        <v>2587</v>
      </c>
      <c r="D103" s="496" t="s">
        <v>276</v>
      </c>
      <c r="E103" s="497" t="s">
        <v>276</v>
      </c>
      <c r="F103" s="497" t="s">
        <v>276</v>
      </c>
      <c r="G103" s="495">
        <v>2</v>
      </c>
      <c r="H103" s="494">
        <f t="shared" si="24"/>
        <v>77.30962504831851</v>
      </c>
      <c r="I103" s="494">
        <f t="shared" si="25"/>
        <v>12.935</v>
      </c>
      <c r="J103" s="544" t="s">
        <v>276</v>
      </c>
      <c r="K103" s="497" t="s">
        <v>276</v>
      </c>
      <c r="L103" s="545" t="s">
        <v>276</v>
      </c>
      <c r="M103" s="439"/>
      <c r="N103" s="432"/>
      <c r="O103" s="432"/>
      <c r="P103" s="432"/>
      <c r="Q103" s="432"/>
    </row>
    <row r="104" spans="1:17" ht="18" customHeight="1">
      <c r="A104" s="492"/>
      <c r="B104" s="446" t="s">
        <v>159</v>
      </c>
      <c r="C104" s="467">
        <v>7292</v>
      </c>
      <c r="D104" s="493">
        <v>1</v>
      </c>
      <c r="E104" s="494">
        <f>D104/C104*100000</f>
        <v>13.713658804168952</v>
      </c>
      <c r="F104" s="494">
        <f>C104/D104/100</f>
        <v>72.92</v>
      </c>
      <c r="G104" s="495">
        <v>6</v>
      </c>
      <c r="H104" s="494">
        <f t="shared" si="24"/>
        <v>82.28195282501372</v>
      </c>
      <c r="I104" s="494">
        <f t="shared" si="25"/>
        <v>12.153333333333332</v>
      </c>
      <c r="J104" s="495">
        <v>2</v>
      </c>
      <c r="K104" s="494">
        <f aca="true" t="shared" si="26" ref="K104:K122">J104/C104*100000</f>
        <v>27.427317608337905</v>
      </c>
      <c r="L104" s="470">
        <f aca="true" t="shared" si="27" ref="L104:L122">C104/J104/100</f>
        <v>36.46</v>
      </c>
      <c r="M104" s="439"/>
      <c r="N104" s="432"/>
      <c r="O104" s="432"/>
      <c r="P104" s="432"/>
      <c r="Q104" s="432"/>
    </row>
    <row r="105" spans="1:17" ht="18" customHeight="1">
      <c r="A105" s="488" t="s">
        <v>230</v>
      </c>
      <c r="B105" s="460"/>
      <c r="C105" s="461">
        <f>SUM(C106:C113)</f>
        <v>65860</v>
      </c>
      <c r="D105" s="489">
        <f>SUM(D106:D113)</f>
        <v>5</v>
      </c>
      <c r="E105" s="490">
        <f>D105/C105*100000</f>
        <v>7.591861524445795</v>
      </c>
      <c r="F105" s="490">
        <f>C105/D105/100</f>
        <v>131.72</v>
      </c>
      <c r="G105" s="491">
        <f>SUM(G106:G113)</f>
        <v>49</v>
      </c>
      <c r="H105" s="490">
        <f t="shared" si="24"/>
        <v>74.40024293956878</v>
      </c>
      <c r="I105" s="490">
        <f t="shared" si="25"/>
        <v>13.440816326530612</v>
      </c>
      <c r="J105" s="491">
        <f>SUM(J106:J113)</f>
        <v>29</v>
      </c>
      <c r="K105" s="490">
        <f t="shared" si="26"/>
        <v>44.032796841785604</v>
      </c>
      <c r="L105" s="465">
        <f t="shared" si="27"/>
        <v>22.710344827586205</v>
      </c>
      <c r="M105" s="439"/>
      <c r="N105" s="432"/>
      <c r="O105" s="432"/>
      <c r="P105" s="432"/>
      <c r="Q105" s="432"/>
    </row>
    <row r="106" spans="1:17" ht="18" customHeight="1">
      <c r="A106" s="492"/>
      <c r="B106" s="446" t="s">
        <v>160</v>
      </c>
      <c r="C106" s="467">
        <v>11903</v>
      </c>
      <c r="D106" s="493">
        <v>2</v>
      </c>
      <c r="E106" s="494">
        <f>D106/C106*100000</f>
        <v>16.80248676804167</v>
      </c>
      <c r="F106" s="494">
        <f>C106/D106/100</f>
        <v>59.515</v>
      </c>
      <c r="G106" s="495">
        <v>7</v>
      </c>
      <c r="H106" s="494">
        <f t="shared" si="24"/>
        <v>58.80870368814585</v>
      </c>
      <c r="I106" s="494">
        <f t="shared" si="25"/>
        <v>17.004285714285714</v>
      </c>
      <c r="J106" s="495">
        <v>5</v>
      </c>
      <c r="K106" s="494">
        <f t="shared" si="26"/>
        <v>42.00621692010417</v>
      </c>
      <c r="L106" s="470">
        <f t="shared" si="27"/>
        <v>23.805999999999997</v>
      </c>
      <c r="M106" s="439"/>
      <c r="N106" s="432"/>
      <c r="O106" s="432"/>
      <c r="P106" s="432"/>
      <c r="Q106" s="432"/>
    </row>
    <row r="107" spans="1:17" ht="18" customHeight="1">
      <c r="A107" s="492"/>
      <c r="B107" s="446" t="s">
        <v>161</v>
      </c>
      <c r="C107" s="467">
        <v>8666</v>
      </c>
      <c r="D107" s="496" t="s">
        <v>276</v>
      </c>
      <c r="E107" s="497" t="s">
        <v>276</v>
      </c>
      <c r="F107" s="497" t="s">
        <v>276</v>
      </c>
      <c r="G107" s="495">
        <v>6</v>
      </c>
      <c r="H107" s="494">
        <f t="shared" si="24"/>
        <v>69.23609508423725</v>
      </c>
      <c r="I107" s="494">
        <f t="shared" si="25"/>
        <v>14.443333333333333</v>
      </c>
      <c r="J107" s="495">
        <v>2</v>
      </c>
      <c r="K107" s="494">
        <f t="shared" si="26"/>
        <v>23.078698361412417</v>
      </c>
      <c r="L107" s="470">
        <f t="shared" si="27"/>
        <v>43.33</v>
      </c>
      <c r="M107" s="439"/>
      <c r="N107" s="432"/>
      <c r="O107" s="432"/>
      <c r="P107" s="432"/>
      <c r="Q107" s="432"/>
    </row>
    <row r="108" spans="1:17" ht="18" customHeight="1">
      <c r="A108" s="492"/>
      <c r="B108" s="446" t="s">
        <v>162</v>
      </c>
      <c r="C108" s="467">
        <v>4723</v>
      </c>
      <c r="D108" s="496" t="s">
        <v>276</v>
      </c>
      <c r="E108" s="497" t="s">
        <v>276</v>
      </c>
      <c r="F108" s="497" t="s">
        <v>276</v>
      </c>
      <c r="G108" s="495">
        <v>5</v>
      </c>
      <c r="H108" s="494">
        <f t="shared" si="24"/>
        <v>105.86491636671606</v>
      </c>
      <c r="I108" s="494">
        <f t="shared" si="25"/>
        <v>9.446</v>
      </c>
      <c r="J108" s="495">
        <v>2</v>
      </c>
      <c r="K108" s="494">
        <f t="shared" si="26"/>
        <v>42.34596654668643</v>
      </c>
      <c r="L108" s="470">
        <f t="shared" si="27"/>
        <v>23.615</v>
      </c>
      <c r="M108" s="439"/>
      <c r="N108" s="432"/>
      <c r="O108" s="432"/>
      <c r="P108" s="432"/>
      <c r="Q108" s="432"/>
    </row>
    <row r="109" spans="1:17" ht="18" customHeight="1">
      <c r="A109" s="492"/>
      <c r="B109" s="446" t="s">
        <v>163</v>
      </c>
      <c r="C109" s="467">
        <v>4554</v>
      </c>
      <c r="D109" s="496" t="s">
        <v>276</v>
      </c>
      <c r="E109" s="497" t="s">
        <v>276</v>
      </c>
      <c r="F109" s="497" t="s">
        <v>276</v>
      </c>
      <c r="G109" s="495">
        <v>3</v>
      </c>
      <c r="H109" s="494">
        <f t="shared" si="24"/>
        <v>65.87615283267458</v>
      </c>
      <c r="I109" s="494">
        <f t="shared" si="25"/>
        <v>15.18</v>
      </c>
      <c r="J109" s="495">
        <v>1</v>
      </c>
      <c r="K109" s="494">
        <f t="shared" si="26"/>
        <v>21.958717610891526</v>
      </c>
      <c r="L109" s="470">
        <f t="shared" si="27"/>
        <v>45.54</v>
      </c>
      <c r="M109" s="439"/>
      <c r="N109" s="432"/>
      <c r="O109" s="432"/>
      <c r="P109" s="432"/>
      <c r="Q109" s="432"/>
    </row>
    <row r="110" spans="1:17" ht="18" customHeight="1">
      <c r="A110" s="492"/>
      <c r="B110" s="446" t="s">
        <v>164</v>
      </c>
      <c r="C110" s="467">
        <v>5001</v>
      </c>
      <c r="D110" s="496" t="s">
        <v>276</v>
      </c>
      <c r="E110" s="497" t="s">
        <v>276</v>
      </c>
      <c r="F110" s="497" t="s">
        <v>276</v>
      </c>
      <c r="G110" s="495">
        <v>5</v>
      </c>
      <c r="H110" s="494">
        <f t="shared" si="24"/>
        <v>99.98000399920016</v>
      </c>
      <c r="I110" s="494">
        <f t="shared" si="25"/>
        <v>10.002</v>
      </c>
      <c r="J110" s="495">
        <v>2</v>
      </c>
      <c r="K110" s="494">
        <f t="shared" si="26"/>
        <v>39.992001599680066</v>
      </c>
      <c r="L110" s="470">
        <f t="shared" si="27"/>
        <v>25.005</v>
      </c>
      <c r="M110" s="439"/>
      <c r="N110" s="432"/>
      <c r="O110" s="432"/>
      <c r="P110" s="432"/>
      <c r="Q110" s="432"/>
    </row>
    <row r="111" spans="1:17" ht="18" customHeight="1">
      <c r="A111" s="492"/>
      <c r="B111" s="446" t="s">
        <v>165</v>
      </c>
      <c r="C111" s="467">
        <v>17115</v>
      </c>
      <c r="D111" s="493">
        <v>1</v>
      </c>
      <c r="E111" s="494">
        <f aca="true" t="shared" si="28" ref="E111:E117">D111/C111*100000</f>
        <v>5.842827928717499</v>
      </c>
      <c r="F111" s="494">
        <f aca="true" t="shared" si="29" ref="F111:F117">C111/D111/100</f>
        <v>171.15</v>
      </c>
      <c r="G111" s="495">
        <v>15</v>
      </c>
      <c r="H111" s="494">
        <f t="shared" si="24"/>
        <v>87.64241893076249</v>
      </c>
      <c r="I111" s="494">
        <f t="shared" si="25"/>
        <v>11.41</v>
      </c>
      <c r="J111" s="495">
        <v>11</v>
      </c>
      <c r="K111" s="494">
        <f t="shared" si="26"/>
        <v>64.27110721589248</v>
      </c>
      <c r="L111" s="470">
        <f t="shared" si="27"/>
        <v>15.55909090909091</v>
      </c>
      <c r="M111" s="439"/>
      <c r="N111" s="432"/>
      <c r="O111" s="432"/>
      <c r="P111" s="432"/>
      <c r="Q111" s="432"/>
    </row>
    <row r="112" spans="1:17" ht="18" customHeight="1">
      <c r="A112" s="492"/>
      <c r="B112" s="446" t="s">
        <v>166</v>
      </c>
      <c r="C112" s="467">
        <v>6383</v>
      </c>
      <c r="D112" s="493">
        <v>1</v>
      </c>
      <c r="E112" s="494">
        <f t="shared" si="28"/>
        <v>15.666614444618517</v>
      </c>
      <c r="F112" s="494">
        <f t="shared" si="29"/>
        <v>63.83</v>
      </c>
      <c r="G112" s="495">
        <v>4</v>
      </c>
      <c r="H112" s="494">
        <f t="shared" si="24"/>
        <v>62.66645777847407</v>
      </c>
      <c r="I112" s="494">
        <f t="shared" si="25"/>
        <v>15.9575</v>
      </c>
      <c r="J112" s="495">
        <v>3</v>
      </c>
      <c r="K112" s="494">
        <f t="shared" si="26"/>
        <v>46.99984333385555</v>
      </c>
      <c r="L112" s="470">
        <f t="shared" si="27"/>
        <v>21.276666666666664</v>
      </c>
      <c r="M112" s="439"/>
      <c r="N112" s="432"/>
      <c r="O112" s="432"/>
      <c r="P112" s="432"/>
      <c r="Q112" s="432"/>
    </row>
    <row r="113" spans="1:17" ht="18" customHeight="1">
      <c r="A113" s="515"/>
      <c r="B113" s="505" t="s">
        <v>167</v>
      </c>
      <c r="C113" s="506">
        <v>7515</v>
      </c>
      <c r="D113" s="546">
        <v>1</v>
      </c>
      <c r="E113" s="510">
        <f t="shared" si="28"/>
        <v>13.30671989354624</v>
      </c>
      <c r="F113" s="510">
        <f t="shared" si="29"/>
        <v>75.15</v>
      </c>
      <c r="G113" s="509">
        <v>4</v>
      </c>
      <c r="H113" s="510">
        <f t="shared" si="24"/>
        <v>53.22687957418496</v>
      </c>
      <c r="I113" s="510">
        <f t="shared" si="25"/>
        <v>18.7875</v>
      </c>
      <c r="J113" s="509">
        <v>3</v>
      </c>
      <c r="K113" s="510">
        <f t="shared" si="26"/>
        <v>39.92015968063872</v>
      </c>
      <c r="L113" s="511">
        <f t="shared" si="27"/>
        <v>25.05</v>
      </c>
      <c r="M113" s="439"/>
      <c r="N113" s="432"/>
      <c r="O113" s="432"/>
      <c r="P113" s="432"/>
      <c r="Q113" s="432"/>
    </row>
    <row r="114" spans="1:13" s="458" customFormat="1" ht="18" customHeight="1">
      <c r="A114" s="547" t="s">
        <v>231</v>
      </c>
      <c r="B114" s="483"/>
      <c r="C114" s="484">
        <f>+C115+C122</f>
        <v>119146</v>
      </c>
      <c r="D114" s="548">
        <f>+D115++D122</f>
        <v>7</v>
      </c>
      <c r="E114" s="501">
        <f>D114/C114*100000</f>
        <v>5.875144780353516</v>
      </c>
      <c r="F114" s="502">
        <f>C114/D114/100</f>
        <v>170.20857142857142</v>
      </c>
      <c r="G114" s="548">
        <f>+G115++G122</f>
        <v>80</v>
      </c>
      <c r="H114" s="501">
        <f t="shared" si="24"/>
        <v>67.14451177546876</v>
      </c>
      <c r="I114" s="503">
        <f t="shared" si="25"/>
        <v>14.89325</v>
      </c>
      <c r="J114" s="548">
        <f>+J115++J122</f>
        <v>46</v>
      </c>
      <c r="K114" s="454">
        <f t="shared" si="26"/>
        <v>38.60809427089453</v>
      </c>
      <c r="L114" s="456">
        <f t="shared" si="27"/>
        <v>25.901304347826084</v>
      </c>
      <c r="M114" s="457"/>
    </row>
    <row r="115" spans="1:17" ht="18" customHeight="1">
      <c r="A115" s="459" t="s">
        <v>232</v>
      </c>
      <c r="B115" s="460"/>
      <c r="C115" s="461">
        <f>SUM(C116:C121)</f>
        <v>72690</v>
      </c>
      <c r="D115" s="464">
        <f>SUM(D116:D121)</f>
        <v>4</v>
      </c>
      <c r="E115" s="463">
        <f t="shared" si="28"/>
        <v>5.502820195350117</v>
      </c>
      <c r="F115" s="463">
        <f t="shared" si="29"/>
        <v>181.725</v>
      </c>
      <c r="G115" s="464">
        <f>SUM(G116:G121)</f>
        <v>50</v>
      </c>
      <c r="H115" s="463">
        <f t="shared" si="24"/>
        <v>68.78525244187645</v>
      </c>
      <c r="I115" s="463">
        <f t="shared" si="25"/>
        <v>14.538</v>
      </c>
      <c r="J115" s="464">
        <f>SUM(J116:J121)</f>
        <v>31</v>
      </c>
      <c r="K115" s="463">
        <f t="shared" si="26"/>
        <v>42.64685651396341</v>
      </c>
      <c r="L115" s="465">
        <f t="shared" si="27"/>
        <v>23.448387096774194</v>
      </c>
      <c r="M115" s="439"/>
      <c r="N115" s="432"/>
      <c r="O115" s="432"/>
      <c r="P115" s="432"/>
      <c r="Q115" s="432"/>
    </row>
    <row r="116" spans="1:17" ht="18" customHeight="1">
      <c r="A116" s="466"/>
      <c r="B116" s="446" t="s">
        <v>168</v>
      </c>
      <c r="C116" s="467">
        <v>10088</v>
      </c>
      <c r="D116" s="445">
        <v>2</v>
      </c>
      <c r="E116" s="468">
        <f t="shared" si="28"/>
        <v>19.825535289452816</v>
      </c>
      <c r="F116" s="468">
        <f t="shared" si="29"/>
        <v>50.44</v>
      </c>
      <c r="G116" s="469">
        <v>14</v>
      </c>
      <c r="H116" s="468">
        <f t="shared" si="24"/>
        <v>138.77874702616973</v>
      </c>
      <c r="I116" s="468">
        <f t="shared" si="25"/>
        <v>7.2057142857142855</v>
      </c>
      <c r="J116" s="469">
        <v>5</v>
      </c>
      <c r="K116" s="468">
        <f t="shared" si="26"/>
        <v>49.56383822363203</v>
      </c>
      <c r="L116" s="470">
        <f t="shared" si="27"/>
        <v>20.176</v>
      </c>
      <c r="M116" s="439"/>
      <c r="N116" s="432"/>
      <c r="O116" s="432"/>
      <c r="P116" s="432"/>
      <c r="Q116" s="432"/>
    </row>
    <row r="117" spans="1:17" ht="18" customHeight="1">
      <c r="A117" s="466"/>
      <c r="B117" s="446" t="s">
        <v>169</v>
      </c>
      <c r="C117" s="467">
        <v>19290</v>
      </c>
      <c r="D117" s="445">
        <v>2</v>
      </c>
      <c r="E117" s="468">
        <f t="shared" si="28"/>
        <v>10.368066355624675</v>
      </c>
      <c r="F117" s="468">
        <f t="shared" si="29"/>
        <v>96.45</v>
      </c>
      <c r="G117" s="469">
        <v>12</v>
      </c>
      <c r="H117" s="468">
        <f t="shared" si="24"/>
        <v>62.20839813374805</v>
      </c>
      <c r="I117" s="468">
        <f t="shared" si="25"/>
        <v>16.075</v>
      </c>
      <c r="J117" s="469">
        <v>10</v>
      </c>
      <c r="K117" s="468">
        <f t="shared" si="26"/>
        <v>51.84033177812338</v>
      </c>
      <c r="L117" s="470">
        <f t="shared" si="27"/>
        <v>19.29</v>
      </c>
      <c r="M117" s="439"/>
      <c r="N117" s="432"/>
      <c r="O117" s="432"/>
      <c r="P117" s="432"/>
      <c r="Q117" s="432"/>
    </row>
    <row r="118" spans="1:17" ht="18" customHeight="1">
      <c r="A118" s="466"/>
      <c r="B118" s="446" t="s">
        <v>170</v>
      </c>
      <c r="C118" s="467">
        <v>7327</v>
      </c>
      <c r="D118" s="498" t="s">
        <v>276</v>
      </c>
      <c r="E118" s="499" t="s">
        <v>276</v>
      </c>
      <c r="F118" s="499" t="s">
        <v>276</v>
      </c>
      <c r="G118" s="469">
        <v>4</v>
      </c>
      <c r="H118" s="468">
        <f t="shared" si="24"/>
        <v>54.59260270233384</v>
      </c>
      <c r="I118" s="468">
        <f t="shared" si="25"/>
        <v>18.3175</v>
      </c>
      <c r="J118" s="469">
        <v>4</v>
      </c>
      <c r="K118" s="468">
        <f t="shared" si="26"/>
        <v>54.59260270233384</v>
      </c>
      <c r="L118" s="470">
        <f t="shared" si="27"/>
        <v>18.3175</v>
      </c>
      <c r="M118" s="439"/>
      <c r="N118" s="432"/>
      <c r="O118" s="432"/>
      <c r="P118" s="432"/>
      <c r="Q118" s="432"/>
    </row>
    <row r="119" spans="1:17" ht="18" customHeight="1">
      <c r="A119" s="466"/>
      <c r="B119" s="446" t="s">
        <v>171</v>
      </c>
      <c r="C119" s="467">
        <v>12283</v>
      </c>
      <c r="D119" s="498" t="s">
        <v>276</v>
      </c>
      <c r="E119" s="499" t="s">
        <v>276</v>
      </c>
      <c r="F119" s="499" t="s">
        <v>276</v>
      </c>
      <c r="G119" s="469">
        <v>7</v>
      </c>
      <c r="H119" s="468">
        <f t="shared" si="24"/>
        <v>56.98933485304893</v>
      </c>
      <c r="I119" s="468">
        <f t="shared" si="25"/>
        <v>17.54714285714286</v>
      </c>
      <c r="J119" s="469">
        <v>3</v>
      </c>
      <c r="K119" s="468">
        <f t="shared" si="26"/>
        <v>24.424000651306685</v>
      </c>
      <c r="L119" s="470">
        <f t="shared" si="27"/>
        <v>40.943333333333335</v>
      </c>
      <c r="M119" s="439"/>
      <c r="N119" s="432"/>
      <c r="O119" s="432"/>
      <c r="P119" s="432"/>
      <c r="Q119" s="432"/>
    </row>
    <row r="120" spans="1:17" ht="18" customHeight="1">
      <c r="A120" s="466"/>
      <c r="B120" s="446" t="s">
        <v>172</v>
      </c>
      <c r="C120" s="467">
        <v>13529</v>
      </c>
      <c r="D120" s="498" t="s">
        <v>276</v>
      </c>
      <c r="E120" s="499" t="s">
        <v>276</v>
      </c>
      <c r="F120" s="499" t="s">
        <v>276</v>
      </c>
      <c r="G120" s="469">
        <v>7</v>
      </c>
      <c r="H120" s="468">
        <f t="shared" si="24"/>
        <v>51.740705151895924</v>
      </c>
      <c r="I120" s="468">
        <f t="shared" si="25"/>
        <v>19.327142857142857</v>
      </c>
      <c r="J120" s="469">
        <v>4</v>
      </c>
      <c r="K120" s="468">
        <f t="shared" si="26"/>
        <v>29.566117229654814</v>
      </c>
      <c r="L120" s="470">
        <f t="shared" si="27"/>
        <v>33.8225</v>
      </c>
      <c r="M120" s="439"/>
      <c r="N120" s="432"/>
      <c r="O120" s="432"/>
      <c r="P120" s="432"/>
      <c r="Q120" s="432"/>
    </row>
    <row r="121" spans="1:17" ht="18" customHeight="1">
      <c r="A121" s="535"/>
      <c r="B121" s="446" t="s">
        <v>173</v>
      </c>
      <c r="C121" s="467">
        <v>10173</v>
      </c>
      <c r="D121" s="498" t="s">
        <v>276</v>
      </c>
      <c r="E121" s="499" t="s">
        <v>276</v>
      </c>
      <c r="F121" s="499" t="s">
        <v>276</v>
      </c>
      <c r="G121" s="469">
        <v>6</v>
      </c>
      <c r="H121" s="468">
        <f t="shared" si="24"/>
        <v>58.97965202005308</v>
      </c>
      <c r="I121" s="468">
        <f t="shared" si="25"/>
        <v>16.955</v>
      </c>
      <c r="J121" s="469">
        <v>5</v>
      </c>
      <c r="K121" s="468">
        <f t="shared" si="26"/>
        <v>49.1497100167109</v>
      </c>
      <c r="L121" s="470">
        <f t="shared" si="27"/>
        <v>20.346</v>
      </c>
      <c r="M121" s="439"/>
      <c r="N121" s="432"/>
      <c r="O121" s="432"/>
      <c r="P121" s="432"/>
      <c r="Q121" s="432"/>
    </row>
    <row r="122" spans="1:17" ht="18" customHeight="1">
      <c r="A122" s="492" t="s">
        <v>233</v>
      </c>
      <c r="B122" s="460" t="s">
        <v>234</v>
      </c>
      <c r="C122" s="461">
        <v>46456</v>
      </c>
      <c r="D122" s="464">
        <v>3</v>
      </c>
      <c r="E122" s="463">
        <f>D122/C122*100000</f>
        <v>6.4577234372309285</v>
      </c>
      <c r="F122" s="463">
        <f>C122/D122/100</f>
        <v>154.85333333333335</v>
      </c>
      <c r="G122" s="464">
        <v>30</v>
      </c>
      <c r="H122" s="463">
        <f t="shared" si="24"/>
        <v>64.57723437230928</v>
      </c>
      <c r="I122" s="463">
        <f t="shared" si="25"/>
        <v>15.485333333333333</v>
      </c>
      <c r="J122" s="464">
        <v>15</v>
      </c>
      <c r="K122" s="463">
        <f t="shared" si="26"/>
        <v>32.28861718615464</v>
      </c>
      <c r="L122" s="465">
        <f t="shared" si="27"/>
        <v>30.970666666666666</v>
      </c>
      <c r="M122" s="439"/>
      <c r="N122" s="432"/>
      <c r="O122" s="432"/>
      <c r="P122" s="432"/>
      <c r="Q122" s="432"/>
    </row>
    <row r="123" spans="1:13" s="458" customFormat="1" ht="18" customHeight="1">
      <c r="A123" s="471" t="s">
        <v>235</v>
      </c>
      <c r="B123" s="472"/>
      <c r="C123" s="473">
        <f>+C124+C125+C132</f>
        <v>158041</v>
      </c>
      <c r="D123" s="487">
        <f>+D124+D125+D132</f>
        <v>12</v>
      </c>
      <c r="E123" s="501">
        <f>D123/C123*100000</f>
        <v>7.592966382141343</v>
      </c>
      <c r="F123" s="502">
        <f>C123/D123/100</f>
        <v>131.70083333333335</v>
      </c>
      <c r="G123" s="487">
        <f>+G124+G125+G132</f>
        <v>130</v>
      </c>
      <c r="H123" s="501">
        <f>G123/C123*100000</f>
        <v>82.25713580653121</v>
      </c>
      <c r="I123" s="503">
        <f>C123/G123/100</f>
        <v>12.157</v>
      </c>
      <c r="J123" s="487">
        <f>+J124+J125+J132</f>
        <v>80</v>
      </c>
      <c r="K123" s="454">
        <f>J123/C123*100000</f>
        <v>50.619775880942285</v>
      </c>
      <c r="L123" s="456">
        <f>C123/J123/100</f>
        <v>19.755125</v>
      </c>
      <c r="M123" s="457"/>
    </row>
    <row r="124" spans="1:17" ht="18" customHeight="1">
      <c r="A124" s="488" t="s">
        <v>236</v>
      </c>
      <c r="B124" s="460" t="s">
        <v>237</v>
      </c>
      <c r="C124" s="461">
        <v>40929</v>
      </c>
      <c r="D124" s="489">
        <v>3</v>
      </c>
      <c r="E124" s="490">
        <f>D124/C124*100000</f>
        <v>7.329766180458844</v>
      </c>
      <c r="F124" s="490">
        <f>C124/D124/100</f>
        <v>136.43</v>
      </c>
      <c r="G124" s="491">
        <v>44</v>
      </c>
      <c r="H124" s="490">
        <f t="shared" si="24"/>
        <v>107.50323731339637</v>
      </c>
      <c r="I124" s="490">
        <f t="shared" si="25"/>
        <v>9.302045454545455</v>
      </c>
      <c r="J124" s="491">
        <v>27</v>
      </c>
      <c r="K124" s="490">
        <f aca="true" t="shared" si="30" ref="K124:K136">J124/C124*100000</f>
        <v>65.9678956241296</v>
      </c>
      <c r="L124" s="465">
        <f aca="true" t="shared" si="31" ref="L124:L136">C124/J124/100</f>
        <v>15.158888888888889</v>
      </c>
      <c r="M124" s="439"/>
      <c r="N124" s="432"/>
      <c r="O124" s="432"/>
      <c r="P124" s="432"/>
      <c r="Q124" s="432"/>
    </row>
    <row r="125" spans="1:17" ht="18" customHeight="1">
      <c r="A125" s="488" t="s">
        <v>263</v>
      </c>
      <c r="B125" s="460"/>
      <c r="C125" s="461">
        <f>SUM(C126:C131)</f>
        <v>62518</v>
      </c>
      <c r="D125" s="491">
        <f>SUM(D126:D131)</f>
        <v>4</v>
      </c>
      <c r="E125" s="490">
        <f>D125/C125*100000</f>
        <v>6.398157330688762</v>
      </c>
      <c r="F125" s="490">
        <f>C125/D125/100</f>
        <v>156.295</v>
      </c>
      <c r="G125" s="491">
        <f>SUM(G126:G131)</f>
        <v>51</v>
      </c>
      <c r="H125" s="490">
        <f t="shared" si="24"/>
        <v>81.57650596628172</v>
      </c>
      <c r="I125" s="490">
        <f t="shared" si="25"/>
        <v>12.258431372549019</v>
      </c>
      <c r="J125" s="491">
        <f>SUM(J126:J131)</f>
        <v>26</v>
      </c>
      <c r="K125" s="490">
        <f t="shared" si="30"/>
        <v>41.58802264947695</v>
      </c>
      <c r="L125" s="465">
        <f t="shared" si="31"/>
        <v>24.045384615384613</v>
      </c>
      <c r="M125" s="439"/>
      <c r="N125" s="432"/>
      <c r="O125" s="432"/>
      <c r="P125" s="432"/>
      <c r="Q125" s="432"/>
    </row>
    <row r="126" spans="1:17" ht="18" customHeight="1">
      <c r="A126" s="492"/>
      <c r="B126" s="446" t="s">
        <v>174</v>
      </c>
      <c r="C126" s="467">
        <v>16670</v>
      </c>
      <c r="D126" s="496">
        <v>1</v>
      </c>
      <c r="E126" s="497" t="s">
        <v>276</v>
      </c>
      <c r="F126" s="497" t="s">
        <v>276</v>
      </c>
      <c r="G126" s="495">
        <v>19</v>
      </c>
      <c r="H126" s="494">
        <f t="shared" si="24"/>
        <v>113.97720455908818</v>
      </c>
      <c r="I126" s="494">
        <f t="shared" si="25"/>
        <v>8.773684210526316</v>
      </c>
      <c r="J126" s="495">
        <v>9</v>
      </c>
      <c r="K126" s="494">
        <f t="shared" si="30"/>
        <v>53.98920215956809</v>
      </c>
      <c r="L126" s="470">
        <f t="shared" si="31"/>
        <v>18.522222222222222</v>
      </c>
      <c r="M126" s="439"/>
      <c r="N126" s="432"/>
      <c r="O126" s="432"/>
      <c r="P126" s="432"/>
      <c r="Q126" s="432"/>
    </row>
    <row r="127" spans="1:17" ht="18" customHeight="1">
      <c r="A127" s="492"/>
      <c r="B127" s="446" t="s">
        <v>175</v>
      </c>
      <c r="C127" s="467">
        <v>6725</v>
      </c>
      <c r="D127" s="493">
        <v>1</v>
      </c>
      <c r="E127" s="494">
        <f>D127/C127*100000</f>
        <v>14.869888475836431</v>
      </c>
      <c r="F127" s="494">
        <f>C127/D127/100</f>
        <v>67.25</v>
      </c>
      <c r="G127" s="495">
        <v>5</v>
      </c>
      <c r="H127" s="494">
        <f t="shared" si="24"/>
        <v>74.34944237918215</v>
      </c>
      <c r="I127" s="494">
        <f t="shared" si="25"/>
        <v>13.45</v>
      </c>
      <c r="J127" s="495">
        <v>3</v>
      </c>
      <c r="K127" s="494">
        <f t="shared" si="30"/>
        <v>44.60966542750929</v>
      </c>
      <c r="L127" s="470">
        <f t="shared" si="31"/>
        <v>22.416666666666664</v>
      </c>
      <c r="M127" s="439"/>
      <c r="N127" s="432"/>
      <c r="O127" s="432"/>
      <c r="P127" s="432"/>
      <c r="Q127" s="432"/>
    </row>
    <row r="128" spans="1:17" ht="18" customHeight="1">
      <c r="A128" s="492"/>
      <c r="B128" s="446" t="s">
        <v>176</v>
      </c>
      <c r="C128" s="467">
        <v>10148</v>
      </c>
      <c r="D128" s="496" t="s">
        <v>276</v>
      </c>
      <c r="E128" s="497" t="s">
        <v>276</v>
      </c>
      <c r="F128" s="497" t="s">
        <v>276</v>
      </c>
      <c r="G128" s="495">
        <v>8</v>
      </c>
      <c r="H128" s="494">
        <f aca="true" t="shared" si="32" ref="H128:H136">G128/C128*100000</f>
        <v>78.83326763894362</v>
      </c>
      <c r="I128" s="494">
        <f aca="true" t="shared" si="33" ref="I128:I136">C128/G128/100</f>
        <v>12.685</v>
      </c>
      <c r="J128" s="495">
        <v>5</v>
      </c>
      <c r="K128" s="494">
        <f t="shared" si="30"/>
        <v>49.270792274339776</v>
      </c>
      <c r="L128" s="470">
        <f t="shared" si="31"/>
        <v>20.296</v>
      </c>
      <c r="M128" s="439"/>
      <c r="N128" s="432"/>
      <c r="O128" s="432"/>
      <c r="P128" s="432"/>
      <c r="Q128" s="432"/>
    </row>
    <row r="129" spans="1:17" ht="18" customHeight="1">
      <c r="A129" s="492"/>
      <c r="B129" s="446" t="s">
        <v>146</v>
      </c>
      <c r="C129" s="467">
        <v>9127</v>
      </c>
      <c r="D129" s="496">
        <v>1</v>
      </c>
      <c r="E129" s="497" t="s">
        <v>276</v>
      </c>
      <c r="F129" s="497" t="s">
        <v>276</v>
      </c>
      <c r="G129" s="495">
        <v>5</v>
      </c>
      <c r="H129" s="494">
        <f t="shared" si="32"/>
        <v>54.782513421715784</v>
      </c>
      <c r="I129" s="494">
        <f t="shared" si="33"/>
        <v>18.254</v>
      </c>
      <c r="J129" s="495">
        <v>2</v>
      </c>
      <c r="K129" s="494">
        <f t="shared" si="30"/>
        <v>21.913005368686317</v>
      </c>
      <c r="L129" s="470">
        <f t="shared" si="31"/>
        <v>45.635</v>
      </c>
      <c r="M129" s="439"/>
      <c r="N129" s="432"/>
      <c r="O129" s="432"/>
      <c r="P129" s="432"/>
      <c r="Q129" s="432"/>
    </row>
    <row r="130" spans="1:17" ht="18" customHeight="1">
      <c r="A130" s="492"/>
      <c r="B130" s="446" t="s">
        <v>177</v>
      </c>
      <c r="C130" s="467">
        <v>11073</v>
      </c>
      <c r="D130" s="496" t="s">
        <v>276</v>
      </c>
      <c r="E130" s="497" t="s">
        <v>276</v>
      </c>
      <c r="F130" s="497" t="s">
        <v>276</v>
      </c>
      <c r="G130" s="495">
        <v>10</v>
      </c>
      <c r="H130" s="494">
        <f t="shared" si="32"/>
        <v>90.30976248532467</v>
      </c>
      <c r="I130" s="494">
        <f t="shared" si="33"/>
        <v>11.073</v>
      </c>
      <c r="J130" s="495">
        <v>3</v>
      </c>
      <c r="K130" s="494">
        <f t="shared" si="30"/>
        <v>27.0929287455974</v>
      </c>
      <c r="L130" s="470">
        <f t="shared" si="31"/>
        <v>36.91</v>
      </c>
      <c r="M130" s="439"/>
      <c r="N130" s="432"/>
      <c r="O130" s="432"/>
      <c r="P130" s="432"/>
      <c r="Q130" s="432"/>
    </row>
    <row r="131" spans="1:17" ht="18" customHeight="1">
      <c r="A131" s="492"/>
      <c r="B131" s="446" t="s">
        <v>178</v>
      </c>
      <c r="C131" s="467">
        <v>8775</v>
      </c>
      <c r="D131" s="496">
        <v>1</v>
      </c>
      <c r="E131" s="497" t="s">
        <v>276</v>
      </c>
      <c r="F131" s="497" t="s">
        <v>276</v>
      </c>
      <c r="G131" s="495">
        <v>4</v>
      </c>
      <c r="H131" s="494">
        <f t="shared" si="32"/>
        <v>45.58404558404558</v>
      </c>
      <c r="I131" s="494">
        <f t="shared" si="33"/>
        <v>21.9375</v>
      </c>
      <c r="J131" s="495">
        <v>4</v>
      </c>
      <c r="K131" s="494">
        <f t="shared" si="30"/>
        <v>45.58404558404558</v>
      </c>
      <c r="L131" s="470">
        <f t="shared" si="31"/>
        <v>21.9375</v>
      </c>
      <c r="M131" s="439"/>
      <c r="N131" s="432"/>
      <c r="O131" s="432"/>
      <c r="P131" s="432"/>
      <c r="Q131" s="432"/>
    </row>
    <row r="132" spans="1:17" ht="18" customHeight="1">
      <c r="A132" s="488" t="s">
        <v>264</v>
      </c>
      <c r="B132" s="460"/>
      <c r="C132" s="461">
        <f>SUM(C133:C136)</f>
        <v>54594</v>
      </c>
      <c r="D132" s="491">
        <f>SUM(D133:D136)</f>
        <v>5</v>
      </c>
      <c r="E132" s="490">
        <f>D132/C132*100000</f>
        <v>9.15851558779353</v>
      </c>
      <c r="F132" s="490">
        <f>C132/D132/100</f>
        <v>109.18799999999999</v>
      </c>
      <c r="G132" s="491">
        <f>SUM(G133:G136)</f>
        <v>35</v>
      </c>
      <c r="H132" s="490">
        <f t="shared" si="32"/>
        <v>64.10960911455471</v>
      </c>
      <c r="I132" s="490">
        <f t="shared" si="33"/>
        <v>15.598285714285714</v>
      </c>
      <c r="J132" s="491">
        <f>SUM(J133:J136)</f>
        <v>27</v>
      </c>
      <c r="K132" s="490">
        <f t="shared" si="30"/>
        <v>49.45598417408506</v>
      </c>
      <c r="L132" s="465">
        <f t="shared" si="31"/>
        <v>20.22</v>
      </c>
      <c r="M132" s="439"/>
      <c r="N132" s="432"/>
      <c r="O132" s="432"/>
      <c r="P132" s="432"/>
      <c r="Q132" s="432"/>
    </row>
    <row r="133" spans="1:17" ht="18" customHeight="1">
      <c r="A133" s="492"/>
      <c r="B133" s="446" t="s">
        <v>179</v>
      </c>
      <c r="C133" s="467">
        <v>6179</v>
      </c>
      <c r="D133" s="493">
        <v>1</v>
      </c>
      <c r="E133" s="494">
        <f>D133/C133*100000</f>
        <v>16.18384851917786</v>
      </c>
      <c r="F133" s="494">
        <f>C133/D133/100</f>
        <v>61.79</v>
      </c>
      <c r="G133" s="495">
        <v>5</v>
      </c>
      <c r="H133" s="494">
        <f t="shared" si="32"/>
        <v>80.9192425958893</v>
      </c>
      <c r="I133" s="494">
        <f t="shared" si="33"/>
        <v>12.357999999999999</v>
      </c>
      <c r="J133" s="495">
        <v>2</v>
      </c>
      <c r="K133" s="494">
        <f t="shared" si="30"/>
        <v>32.36769703835572</v>
      </c>
      <c r="L133" s="470">
        <f t="shared" si="31"/>
        <v>30.895</v>
      </c>
      <c r="M133" s="439"/>
      <c r="N133" s="432"/>
      <c r="O133" s="432"/>
      <c r="P133" s="432"/>
      <c r="Q133" s="432"/>
    </row>
    <row r="134" spans="1:17" ht="18" customHeight="1">
      <c r="A134" s="492"/>
      <c r="B134" s="446" t="s">
        <v>180</v>
      </c>
      <c r="C134" s="467">
        <v>12352</v>
      </c>
      <c r="D134" s="496" t="s">
        <v>276</v>
      </c>
      <c r="E134" s="497" t="s">
        <v>276</v>
      </c>
      <c r="F134" s="497" t="s">
        <v>276</v>
      </c>
      <c r="G134" s="495">
        <v>7</v>
      </c>
      <c r="H134" s="494">
        <f t="shared" si="32"/>
        <v>56.670984455958546</v>
      </c>
      <c r="I134" s="494">
        <f t="shared" si="33"/>
        <v>17.645714285714288</v>
      </c>
      <c r="J134" s="495">
        <v>6</v>
      </c>
      <c r="K134" s="494">
        <f t="shared" si="30"/>
        <v>48.575129533678755</v>
      </c>
      <c r="L134" s="470">
        <f t="shared" si="31"/>
        <v>20.586666666666666</v>
      </c>
      <c r="M134" s="439"/>
      <c r="N134" s="432"/>
      <c r="O134" s="432"/>
      <c r="P134" s="432"/>
      <c r="Q134" s="432"/>
    </row>
    <row r="135" spans="1:17" ht="18" customHeight="1">
      <c r="A135" s="492"/>
      <c r="B135" s="446" t="s">
        <v>181</v>
      </c>
      <c r="C135" s="467">
        <v>16643</v>
      </c>
      <c r="D135" s="493">
        <v>3</v>
      </c>
      <c r="E135" s="494">
        <f>D135/C135*100000</f>
        <v>18.025596346812474</v>
      </c>
      <c r="F135" s="494">
        <f>C135/D135/100</f>
        <v>55.47666666666667</v>
      </c>
      <c r="G135" s="495">
        <v>10</v>
      </c>
      <c r="H135" s="494">
        <f t="shared" si="32"/>
        <v>60.08532115604158</v>
      </c>
      <c r="I135" s="494">
        <f t="shared" si="33"/>
        <v>16.643</v>
      </c>
      <c r="J135" s="495">
        <v>11</v>
      </c>
      <c r="K135" s="494">
        <f t="shared" si="30"/>
        <v>66.09385327164573</v>
      </c>
      <c r="L135" s="470">
        <f t="shared" si="31"/>
        <v>15.13</v>
      </c>
      <c r="M135" s="439"/>
      <c r="N135" s="432"/>
      <c r="O135" s="432"/>
      <c r="P135" s="432"/>
      <c r="Q135" s="432"/>
    </row>
    <row r="136" spans="1:17" ht="18" customHeight="1">
      <c r="A136" s="515"/>
      <c r="B136" s="505" t="s">
        <v>182</v>
      </c>
      <c r="C136" s="467">
        <v>19420</v>
      </c>
      <c r="D136" s="493">
        <v>1</v>
      </c>
      <c r="E136" s="494">
        <f>D136/C136*100000</f>
        <v>5.149330587023687</v>
      </c>
      <c r="F136" s="494">
        <f>C136/D136/100</f>
        <v>194.2</v>
      </c>
      <c r="G136" s="495">
        <v>13</v>
      </c>
      <c r="H136" s="494">
        <f t="shared" si="32"/>
        <v>66.94129763130793</v>
      </c>
      <c r="I136" s="494">
        <f t="shared" si="33"/>
        <v>14.938461538461539</v>
      </c>
      <c r="J136" s="495">
        <v>8</v>
      </c>
      <c r="K136" s="494">
        <f t="shared" si="30"/>
        <v>41.1946446961895</v>
      </c>
      <c r="L136" s="521">
        <f t="shared" si="31"/>
        <v>24.275</v>
      </c>
      <c r="M136" s="439"/>
      <c r="N136" s="432"/>
      <c r="O136" s="432"/>
      <c r="P136" s="432"/>
      <c r="Q136" s="432"/>
    </row>
    <row r="137" spans="1:17" ht="18" customHeight="1">
      <c r="A137" s="437"/>
      <c r="B137" s="449"/>
      <c r="C137" s="437"/>
      <c r="D137" s="437"/>
      <c r="E137" s="437"/>
      <c r="F137" s="437"/>
      <c r="G137" s="437"/>
      <c r="H137" s="549" t="s">
        <v>183</v>
      </c>
      <c r="I137" s="549" t="s">
        <v>183</v>
      </c>
      <c r="J137" s="437"/>
      <c r="K137" s="437"/>
      <c r="L137" s="437"/>
      <c r="M137" s="432"/>
      <c r="N137" s="432"/>
      <c r="O137" s="432"/>
      <c r="P137" s="432"/>
      <c r="Q137" s="432"/>
    </row>
    <row r="138" spans="1:12" ht="14.25">
      <c r="A138" s="431"/>
      <c r="B138" s="431"/>
      <c r="C138" s="431"/>
      <c r="D138" s="431"/>
      <c r="E138" s="431"/>
      <c r="F138" s="431"/>
      <c r="G138" s="431"/>
      <c r="H138" s="431"/>
      <c r="I138" s="431"/>
      <c r="J138" s="431"/>
      <c r="K138" s="431"/>
      <c r="L138" s="431"/>
    </row>
    <row r="139" spans="1:12" ht="14.25">
      <c r="A139" s="431"/>
      <c r="B139" s="431"/>
      <c r="C139" s="431"/>
      <c r="D139" s="431"/>
      <c r="E139" s="431"/>
      <c r="F139" s="431"/>
      <c r="G139" s="431"/>
      <c r="H139" s="431"/>
      <c r="I139" s="431"/>
      <c r="J139" s="431"/>
      <c r="K139" s="431"/>
      <c r="L139" s="431"/>
    </row>
    <row r="140" spans="1:12" ht="14.25">
      <c r="A140" s="431"/>
      <c r="B140" s="431"/>
      <c r="C140" s="431"/>
      <c r="D140" s="431"/>
      <c r="E140" s="431"/>
      <c r="F140" s="431"/>
      <c r="G140" s="431"/>
      <c r="H140" s="431"/>
      <c r="I140" s="431"/>
      <c r="J140" s="431"/>
      <c r="K140" s="431"/>
      <c r="L140" s="431"/>
    </row>
    <row r="141" spans="1:12" ht="14.25">
      <c r="A141" s="431"/>
      <c r="B141" s="431"/>
      <c r="C141" s="431"/>
      <c r="D141" s="431"/>
      <c r="E141" s="431"/>
      <c r="F141" s="431"/>
      <c r="G141" s="431"/>
      <c r="H141" s="431"/>
      <c r="I141" s="431"/>
      <c r="J141" s="431"/>
      <c r="K141" s="431"/>
      <c r="L141" s="431"/>
    </row>
    <row r="142" spans="1:12" ht="14.25">
      <c r="A142" s="431"/>
      <c r="B142" s="431"/>
      <c r="C142" s="431"/>
      <c r="D142" s="431"/>
      <c r="E142" s="431"/>
      <c r="F142" s="431"/>
      <c r="G142" s="431"/>
      <c r="H142" s="431"/>
      <c r="I142" s="431"/>
      <c r="J142" s="431"/>
      <c r="K142" s="431"/>
      <c r="L142" s="431"/>
    </row>
    <row r="143" spans="1:12" ht="14.25">
      <c r="A143" s="431"/>
      <c r="B143" s="431"/>
      <c r="C143" s="431"/>
      <c r="D143" s="431"/>
      <c r="E143" s="431"/>
      <c r="F143" s="431"/>
      <c r="G143" s="431"/>
      <c r="H143" s="431"/>
      <c r="I143" s="431"/>
      <c r="J143" s="431"/>
      <c r="K143" s="431"/>
      <c r="L143" s="431"/>
    </row>
    <row r="144" spans="1:12" ht="14.25">
      <c r="A144" s="431"/>
      <c r="B144" s="431"/>
      <c r="C144" s="431"/>
      <c r="D144" s="431"/>
      <c r="E144" s="431"/>
      <c r="F144" s="431"/>
      <c r="G144" s="431"/>
      <c r="H144" s="431"/>
      <c r="I144" s="431"/>
      <c r="J144" s="431"/>
      <c r="K144" s="431"/>
      <c r="L144" s="431"/>
    </row>
    <row r="145" spans="1:12" ht="14.25">
      <c r="A145" s="431"/>
      <c r="B145" s="431"/>
      <c r="C145" s="431"/>
      <c r="D145" s="431"/>
      <c r="E145" s="431"/>
      <c r="F145" s="431"/>
      <c r="G145" s="431"/>
      <c r="H145" s="431"/>
      <c r="I145" s="431"/>
      <c r="J145" s="431"/>
      <c r="K145" s="431"/>
      <c r="L145" s="431"/>
    </row>
    <row r="146" spans="1:12" ht="14.25">
      <c r="A146" s="431"/>
      <c r="B146" s="431"/>
      <c r="C146" s="431"/>
      <c r="D146" s="431"/>
      <c r="E146" s="431"/>
      <c r="F146" s="431"/>
      <c r="G146" s="431"/>
      <c r="H146" s="431"/>
      <c r="I146" s="431"/>
      <c r="J146" s="431"/>
      <c r="K146" s="431"/>
      <c r="L146" s="431"/>
    </row>
    <row r="147" spans="1:12" ht="14.25">
      <c r="A147" s="431"/>
      <c r="B147" s="431"/>
      <c r="C147" s="431"/>
      <c r="D147" s="431"/>
      <c r="E147" s="431"/>
      <c r="F147" s="431"/>
      <c r="G147" s="431"/>
      <c r="H147" s="431"/>
      <c r="I147" s="431"/>
      <c r="J147" s="431"/>
      <c r="K147" s="431"/>
      <c r="L147" s="431"/>
    </row>
    <row r="148" spans="1:12" ht="14.25">
      <c r="A148" s="431"/>
      <c r="B148" s="431"/>
      <c r="C148" s="431"/>
      <c r="D148" s="431"/>
      <c r="E148" s="431"/>
      <c r="F148" s="431"/>
      <c r="G148" s="431"/>
      <c r="H148" s="431"/>
      <c r="I148" s="431"/>
      <c r="J148" s="431"/>
      <c r="K148" s="431"/>
      <c r="L148" s="431"/>
    </row>
    <row r="149" spans="1:12" ht="14.25">
      <c r="A149" s="431"/>
      <c r="B149" s="431"/>
      <c r="C149" s="431"/>
      <c r="D149" s="431"/>
      <c r="E149" s="431"/>
      <c r="F149" s="431"/>
      <c r="G149" s="431"/>
      <c r="H149" s="431"/>
      <c r="I149" s="431"/>
      <c r="J149" s="431"/>
      <c r="K149" s="431"/>
      <c r="L149" s="431"/>
    </row>
    <row r="150" spans="1:12" ht="14.25">
      <c r="A150" s="431"/>
      <c r="B150" s="431"/>
      <c r="C150" s="431"/>
      <c r="D150" s="431"/>
      <c r="E150" s="431"/>
      <c r="F150" s="431"/>
      <c r="G150" s="431"/>
      <c r="H150" s="431"/>
      <c r="I150" s="431"/>
      <c r="J150" s="431"/>
      <c r="K150" s="431"/>
      <c r="L150" s="431"/>
    </row>
    <row r="151" spans="1:12" ht="14.25">
      <c r="A151" s="431"/>
      <c r="B151" s="431"/>
      <c r="C151" s="431"/>
      <c r="D151" s="431"/>
      <c r="E151" s="431"/>
      <c r="F151" s="431"/>
      <c r="G151" s="431"/>
      <c r="H151" s="431"/>
      <c r="I151" s="431"/>
      <c r="J151" s="431"/>
      <c r="K151" s="431"/>
      <c r="L151" s="431"/>
    </row>
    <row r="152" spans="1:12" ht="14.25">
      <c r="A152" s="431"/>
      <c r="B152" s="431"/>
      <c r="C152" s="431"/>
      <c r="D152" s="431"/>
      <c r="E152" s="431"/>
      <c r="F152" s="431"/>
      <c r="G152" s="431"/>
      <c r="H152" s="431"/>
      <c r="I152" s="431"/>
      <c r="J152" s="431"/>
      <c r="K152" s="431"/>
      <c r="L152" s="431"/>
    </row>
    <row r="153" spans="1:12" ht="14.25">
      <c r="A153" s="431"/>
      <c r="B153" s="431"/>
      <c r="C153" s="431"/>
      <c r="D153" s="431"/>
      <c r="E153" s="431"/>
      <c r="F153" s="431"/>
      <c r="G153" s="431"/>
      <c r="H153" s="431"/>
      <c r="I153" s="431"/>
      <c r="J153" s="431"/>
      <c r="K153" s="431"/>
      <c r="L153" s="431"/>
    </row>
    <row r="154" spans="1:12" ht="14.25">
      <c r="A154" s="431"/>
      <c r="B154" s="431"/>
      <c r="C154" s="431"/>
      <c r="D154" s="431"/>
      <c r="E154" s="431"/>
      <c r="F154" s="431"/>
      <c r="G154" s="431"/>
      <c r="H154" s="431"/>
      <c r="I154" s="431"/>
      <c r="J154" s="431"/>
      <c r="K154" s="431"/>
      <c r="L154" s="431"/>
    </row>
    <row r="155" spans="1:12" ht="14.25">
      <c r="A155" s="431"/>
      <c r="B155" s="431"/>
      <c r="C155" s="431"/>
      <c r="D155" s="431"/>
      <c r="E155" s="431"/>
      <c r="F155" s="431"/>
      <c r="G155" s="431"/>
      <c r="H155" s="431"/>
      <c r="I155" s="431"/>
      <c r="J155" s="431"/>
      <c r="K155" s="431"/>
      <c r="L155" s="431"/>
    </row>
    <row r="156" spans="1:12" ht="14.25">
      <c r="A156" s="431"/>
      <c r="B156" s="431"/>
      <c r="C156" s="431"/>
      <c r="D156" s="431"/>
      <c r="E156" s="431"/>
      <c r="F156" s="431"/>
      <c r="G156" s="431"/>
      <c r="H156" s="431"/>
      <c r="I156" s="431"/>
      <c r="J156" s="431"/>
      <c r="K156" s="431"/>
      <c r="L156" s="431"/>
    </row>
    <row r="157" spans="1:12" ht="14.25">
      <c r="A157" s="431"/>
      <c r="B157" s="431"/>
      <c r="C157" s="431"/>
      <c r="D157" s="431"/>
      <c r="E157" s="431"/>
      <c r="F157" s="431"/>
      <c r="G157" s="431"/>
      <c r="H157" s="431"/>
      <c r="I157" s="431"/>
      <c r="J157" s="431"/>
      <c r="K157" s="431"/>
      <c r="L157" s="431"/>
    </row>
    <row r="158" spans="1:12" ht="14.25">
      <c r="A158" s="431"/>
      <c r="B158" s="431"/>
      <c r="C158" s="431"/>
      <c r="D158" s="431"/>
      <c r="E158" s="431"/>
      <c r="F158" s="431"/>
      <c r="G158" s="431"/>
      <c r="H158" s="431"/>
      <c r="I158" s="431"/>
      <c r="J158" s="431"/>
      <c r="K158" s="431"/>
      <c r="L158" s="431"/>
    </row>
    <row r="159" spans="1:12" ht="14.25">
      <c r="A159" s="431"/>
      <c r="B159" s="431"/>
      <c r="C159" s="431"/>
      <c r="D159" s="431"/>
      <c r="E159" s="431"/>
      <c r="F159" s="431"/>
      <c r="G159" s="431"/>
      <c r="H159" s="431"/>
      <c r="I159" s="431"/>
      <c r="J159" s="431"/>
      <c r="K159" s="431"/>
      <c r="L159" s="431"/>
    </row>
    <row r="160" spans="1:12" ht="14.25">
      <c r="A160" s="431"/>
      <c r="B160" s="431"/>
      <c r="C160" s="431"/>
      <c r="D160" s="431"/>
      <c r="E160" s="431"/>
      <c r="F160" s="431"/>
      <c r="G160" s="431"/>
      <c r="H160" s="431"/>
      <c r="I160" s="431"/>
      <c r="J160" s="431"/>
      <c r="K160" s="431"/>
      <c r="L160" s="431"/>
    </row>
    <row r="161" spans="1:12" ht="14.25">
      <c r="A161" s="431"/>
      <c r="B161" s="431"/>
      <c r="C161" s="431"/>
      <c r="D161" s="431"/>
      <c r="E161" s="431"/>
      <c r="F161" s="431"/>
      <c r="G161" s="431"/>
      <c r="H161" s="431"/>
      <c r="I161" s="431"/>
      <c r="J161" s="431"/>
      <c r="K161" s="431"/>
      <c r="L161" s="431"/>
    </row>
    <row r="162" spans="1:12" ht="14.25">
      <c r="A162" s="431"/>
      <c r="B162" s="431"/>
      <c r="C162" s="431"/>
      <c r="D162" s="431"/>
      <c r="E162" s="431"/>
      <c r="F162" s="431"/>
      <c r="G162" s="431"/>
      <c r="H162" s="431"/>
      <c r="I162" s="431"/>
      <c r="J162" s="431"/>
      <c r="K162" s="431"/>
      <c r="L162" s="431"/>
    </row>
    <row r="163" spans="1:12" ht="14.25">
      <c r="A163" s="431"/>
      <c r="B163" s="431"/>
      <c r="C163" s="431"/>
      <c r="D163" s="431"/>
      <c r="E163" s="431"/>
      <c r="F163" s="431"/>
      <c r="G163" s="431"/>
      <c r="H163" s="431"/>
      <c r="I163" s="431"/>
      <c r="J163" s="431"/>
      <c r="K163" s="431"/>
      <c r="L163" s="431"/>
    </row>
  </sheetData>
  <mergeCells count="3">
    <mergeCell ref="K71:L71"/>
    <mergeCell ref="A69:L69"/>
    <mergeCell ref="A70:L70"/>
  </mergeCells>
  <printOptions horizontalCentered="1" verticalCentered="1"/>
  <pageMargins left="0.62" right="0.38" top="0.66" bottom="0.57" header="0" footer="0"/>
  <pageSetup horizontalDpi="300" verticalDpi="300" orientation="portrait" paperSize="9" scale="63" r:id="rId1"/>
  <rowBreaks count="1" manualBreakCount="1">
    <brk id="70" max="16" man="1"/>
  </rowBreaks>
</worksheet>
</file>

<file path=xl/worksheets/sheet8.xml><?xml version="1.0" encoding="utf-8"?>
<worksheet xmlns="http://schemas.openxmlformats.org/spreadsheetml/2006/main" xmlns:r="http://schemas.openxmlformats.org/officeDocument/2006/relationships">
  <dimension ref="A1:W145"/>
  <sheetViews>
    <sheetView showOutlineSymbols="0" workbookViewId="0" topLeftCell="A1">
      <selection activeCell="B1" sqref="B1"/>
    </sheetView>
  </sheetViews>
  <sheetFormatPr defaultColWidth="9.00390625" defaultRowHeight="13.5"/>
  <cols>
    <col min="1" max="1" width="7.25390625" style="553" customWidth="1"/>
    <col min="2" max="2" width="10.25390625" style="553" customWidth="1"/>
    <col min="3" max="3" width="10.75390625" style="553" customWidth="1"/>
    <col min="4" max="4" width="10.75390625" style="553" bestFit="1" customWidth="1"/>
    <col min="5" max="5" width="6.375" style="553" customWidth="1"/>
    <col min="6" max="6" width="7.375" style="553" customWidth="1"/>
    <col min="7" max="8" width="10.75390625" style="553" bestFit="1" customWidth="1"/>
    <col min="9" max="9" width="9.375" style="553" customWidth="1"/>
    <col min="10" max="10" width="12.00390625" style="553" bestFit="1" customWidth="1"/>
    <col min="11" max="11" width="9.625" style="553" customWidth="1"/>
    <col min="12" max="12" width="7.50390625" style="553" bestFit="1" customWidth="1"/>
    <col min="13" max="13" width="8.00390625" style="553" customWidth="1"/>
    <col min="14" max="15" width="9.625" style="553" customWidth="1"/>
    <col min="16" max="16" width="8.625" style="553" customWidth="1"/>
    <col min="17" max="18" width="10.75390625" style="553" customWidth="1"/>
    <col min="19" max="20" width="15.125" style="553" customWidth="1"/>
    <col min="21" max="16384" width="10.75390625" style="553" customWidth="1"/>
  </cols>
  <sheetData>
    <row r="1" spans="1:16" ht="33.75" customHeight="1" thickBot="1">
      <c r="A1" s="550" t="s">
        <v>284</v>
      </c>
      <c r="B1" s="551"/>
      <c r="C1" s="551"/>
      <c r="D1" s="551"/>
      <c r="E1" s="551"/>
      <c r="F1" s="551"/>
      <c r="G1" s="551"/>
      <c r="H1" s="551"/>
      <c r="I1" s="551"/>
      <c r="J1" s="552"/>
      <c r="K1" s="552"/>
      <c r="L1" s="552"/>
      <c r="M1" s="552"/>
      <c r="N1" s="552"/>
      <c r="O1" s="552"/>
      <c r="P1" s="552"/>
    </row>
    <row r="2" spans="1:16" ht="18" customHeight="1">
      <c r="A2" s="554"/>
      <c r="B2" s="796" t="s">
        <v>285</v>
      </c>
      <c r="C2" s="799" t="s">
        <v>327</v>
      </c>
      <c r="D2" s="800"/>
      <c r="E2" s="800"/>
      <c r="F2" s="800"/>
      <c r="G2" s="800"/>
      <c r="H2" s="800"/>
      <c r="I2" s="810"/>
      <c r="J2" s="799" t="s">
        <v>328</v>
      </c>
      <c r="K2" s="800"/>
      <c r="L2" s="800"/>
      <c r="M2" s="800"/>
      <c r="N2" s="800"/>
      <c r="O2" s="800"/>
      <c r="P2" s="801"/>
    </row>
    <row r="3" spans="1:16" ht="18" customHeight="1">
      <c r="A3" s="812" t="s">
        <v>286</v>
      </c>
      <c r="B3" s="797"/>
      <c r="C3" s="804" t="s">
        <v>329</v>
      </c>
      <c r="D3" s="817"/>
      <c r="E3" s="817"/>
      <c r="F3" s="817"/>
      <c r="G3" s="817"/>
      <c r="H3" s="818"/>
      <c r="I3" s="821" t="s">
        <v>330</v>
      </c>
      <c r="J3" s="817" t="s">
        <v>329</v>
      </c>
      <c r="K3" s="819"/>
      <c r="L3" s="819"/>
      <c r="M3" s="819"/>
      <c r="N3" s="819"/>
      <c r="O3" s="820"/>
      <c r="P3" s="807" t="s">
        <v>330</v>
      </c>
    </row>
    <row r="4" spans="1:19" ht="18" customHeight="1">
      <c r="A4" s="813"/>
      <c r="B4" s="797"/>
      <c r="C4" s="555"/>
      <c r="D4" s="556" t="s">
        <v>331</v>
      </c>
      <c r="E4" s="557" t="s">
        <v>87</v>
      </c>
      <c r="F4" s="558" t="s">
        <v>332</v>
      </c>
      <c r="G4" s="559" t="s">
        <v>333</v>
      </c>
      <c r="H4" s="560" t="s">
        <v>334</v>
      </c>
      <c r="I4" s="822"/>
      <c r="J4" s="561"/>
      <c r="K4" s="561" t="s">
        <v>335</v>
      </c>
      <c r="L4" s="562" t="s">
        <v>87</v>
      </c>
      <c r="M4" s="563" t="s">
        <v>332</v>
      </c>
      <c r="N4" s="564" t="s">
        <v>336</v>
      </c>
      <c r="O4" s="556" t="s">
        <v>334</v>
      </c>
      <c r="P4" s="808"/>
      <c r="S4" s="553" t="s">
        <v>337</v>
      </c>
    </row>
    <row r="5" spans="1:16" ht="18" customHeight="1" thickBot="1">
      <c r="A5" s="565"/>
      <c r="B5" s="798"/>
      <c r="C5" s="567"/>
      <c r="D5" s="566" t="s">
        <v>338</v>
      </c>
      <c r="E5" s="568" t="s">
        <v>339</v>
      </c>
      <c r="F5" s="569" t="s">
        <v>339</v>
      </c>
      <c r="G5" s="570" t="s">
        <v>340</v>
      </c>
      <c r="H5" s="571" t="s">
        <v>341</v>
      </c>
      <c r="I5" s="823"/>
      <c r="J5" s="567"/>
      <c r="K5" s="566" t="s">
        <v>338</v>
      </c>
      <c r="L5" s="568" t="s">
        <v>339</v>
      </c>
      <c r="M5" s="569" t="s">
        <v>339</v>
      </c>
      <c r="N5" s="570" t="s">
        <v>340</v>
      </c>
      <c r="O5" s="566" t="s">
        <v>340</v>
      </c>
      <c r="P5" s="809"/>
    </row>
    <row r="6" spans="1:23" s="584" customFormat="1" ht="18" customHeight="1">
      <c r="A6" s="572"/>
      <c r="B6" s="573" t="s">
        <v>73</v>
      </c>
      <c r="C6" s="574">
        <f>C7+C17+C21+C28+C35+C51+C61+C89+C112+C121</f>
        <v>64761</v>
      </c>
      <c r="D6" s="574">
        <f aca="true" t="shared" si="0" ref="D6:S6">D7+D17+D21+D28+D35+D51+D61+D89+D112+D121</f>
        <v>11980</v>
      </c>
      <c r="E6" s="574">
        <f t="shared" si="0"/>
        <v>42</v>
      </c>
      <c r="F6" s="574">
        <f t="shared" si="0"/>
        <v>886</v>
      </c>
      <c r="G6" s="575">
        <f t="shared" si="0"/>
        <v>40194</v>
      </c>
      <c r="H6" s="575">
        <f t="shared" si="0"/>
        <v>11659</v>
      </c>
      <c r="I6" s="574">
        <f t="shared" si="0"/>
        <v>5482</v>
      </c>
      <c r="J6" s="576">
        <f aca="true" t="shared" si="1" ref="J6:P6">C6/$T6*100000</f>
        <v>1162.4663435648895</v>
      </c>
      <c r="K6" s="577">
        <f t="shared" si="1"/>
        <v>215.04218273200502</v>
      </c>
      <c r="L6" s="578">
        <f t="shared" si="1"/>
        <v>0.7539041464728056</v>
      </c>
      <c r="M6" s="579">
        <f t="shared" si="1"/>
        <v>15.90378747083109</v>
      </c>
      <c r="N6" s="576">
        <f t="shared" si="1"/>
        <v>721.486268174475</v>
      </c>
      <c r="O6" s="576">
        <f t="shared" si="1"/>
        <v>209.28020104110573</v>
      </c>
      <c r="P6" s="580">
        <f t="shared" si="1"/>
        <v>98.40244121342668</v>
      </c>
      <c r="Q6" s="581">
        <f t="shared" si="0"/>
        <v>0</v>
      </c>
      <c r="R6" s="582">
        <f t="shared" si="0"/>
        <v>0</v>
      </c>
      <c r="S6" s="582">
        <f t="shared" si="0"/>
        <v>5568305</v>
      </c>
      <c r="T6" s="583">
        <v>5571000</v>
      </c>
      <c r="U6" s="583"/>
      <c r="V6" s="583"/>
      <c r="W6" s="583"/>
    </row>
    <row r="7" spans="1:23" s="584" customFormat="1" ht="18" customHeight="1">
      <c r="A7" s="585" t="s">
        <v>98</v>
      </c>
      <c r="B7" s="586" t="s">
        <v>98</v>
      </c>
      <c r="C7" s="587">
        <f>D7+E7+F7+G7+H7</f>
        <v>19030</v>
      </c>
      <c r="D7" s="587">
        <f aca="true" t="shared" si="2" ref="D7:I7">SUM(D8:D16)</f>
        <v>3753</v>
      </c>
      <c r="E7" s="588">
        <f t="shared" si="2"/>
        <v>10</v>
      </c>
      <c r="F7" s="587">
        <f t="shared" si="2"/>
        <v>100</v>
      </c>
      <c r="G7" s="588">
        <f t="shared" si="2"/>
        <v>12354</v>
      </c>
      <c r="H7" s="589">
        <f t="shared" si="2"/>
        <v>2813</v>
      </c>
      <c r="I7" s="590">
        <f t="shared" si="2"/>
        <v>1036</v>
      </c>
      <c r="J7" s="576">
        <f aca="true" t="shared" si="3" ref="J7:J67">C7/$S7*100000</f>
        <v>1265.8109970573053</v>
      </c>
      <c r="K7" s="577">
        <f aca="true" t="shared" si="4" ref="K7:K67">D7/$S7*100000</f>
        <v>249.63681933557893</v>
      </c>
      <c r="L7" s="578">
        <f aca="true" t="shared" si="5" ref="L7:L67">E7/$S7*100000</f>
        <v>0.6651660520532346</v>
      </c>
      <c r="M7" s="579">
        <f aca="true" t="shared" si="6" ref="M7:M67">F7/$S7*100000</f>
        <v>6.651660520532347</v>
      </c>
      <c r="N7" s="576">
        <f aca="true" t="shared" si="7" ref="N7:N67">G7/$S7*100000</f>
        <v>821.7461407065659</v>
      </c>
      <c r="O7" s="576">
        <f>H7/$S7*100000</f>
        <v>187.1112104425749</v>
      </c>
      <c r="P7" s="580">
        <f aca="true" t="shared" si="8" ref="P7:P67">I7/$S7*100000</f>
        <v>68.9112029927151</v>
      </c>
      <c r="R7" s="591"/>
      <c r="S7" s="591">
        <f>SUM(S8:S16)</f>
        <v>1503384</v>
      </c>
      <c r="T7" s="591"/>
      <c r="U7" s="591"/>
      <c r="V7" s="591"/>
      <c r="W7" s="591"/>
    </row>
    <row r="8" spans="1:23" ht="18" customHeight="1">
      <c r="A8" s="592"/>
      <c r="B8" s="593" t="s">
        <v>287</v>
      </c>
      <c r="C8" s="594">
        <f>D8+E8+F8+G8+H8</f>
        <v>1074</v>
      </c>
      <c r="D8" s="594">
        <v>0</v>
      </c>
      <c r="E8" s="595">
        <v>0</v>
      </c>
      <c r="F8" s="594">
        <v>0</v>
      </c>
      <c r="G8" s="595">
        <v>807</v>
      </c>
      <c r="H8" s="596">
        <v>267</v>
      </c>
      <c r="I8" s="597">
        <v>149</v>
      </c>
      <c r="J8" s="598">
        <f t="shared" si="3"/>
        <v>547.5485222817581</v>
      </c>
      <c r="K8" s="599">
        <f t="shared" si="4"/>
        <v>0</v>
      </c>
      <c r="L8" s="600">
        <f t="shared" si="5"/>
        <v>0</v>
      </c>
      <c r="M8" s="601">
        <f t="shared" si="6"/>
        <v>0</v>
      </c>
      <c r="N8" s="598">
        <f t="shared" si="7"/>
        <v>411.42612428433773</v>
      </c>
      <c r="O8" s="602">
        <f aca="true" t="shared" si="9" ref="O8:O67">H8/$S8*100000</f>
        <v>136.1223979974203</v>
      </c>
      <c r="P8" s="603">
        <f t="shared" si="8"/>
        <v>75.96343558657537</v>
      </c>
      <c r="R8" s="604"/>
      <c r="S8" s="605">
        <v>196147</v>
      </c>
      <c r="T8" s="605"/>
      <c r="U8" s="605"/>
      <c r="V8" s="605"/>
      <c r="W8" s="605"/>
    </row>
    <row r="9" spans="1:23" ht="18" customHeight="1">
      <c r="A9" s="592"/>
      <c r="B9" s="593" t="s">
        <v>288</v>
      </c>
      <c r="C9" s="594">
        <f aca="true" t="shared" si="10" ref="C9:C67">D9+E9+F9+G9+H9</f>
        <v>998</v>
      </c>
      <c r="D9" s="594">
        <v>0</v>
      </c>
      <c r="E9" s="595">
        <v>0</v>
      </c>
      <c r="F9" s="594">
        <v>0</v>
      </c>
      <c r="G9" s="595">
        <v>661</v>
      </c>
      <c r="H9" s="596">
        <v>337</v>
      </c>
      <c r="I9" s="597">
        <v>119</v>
      </c>
      <c r="J9" s="598">
        <f t="shared" si="3"/>
        <v>810.6703057477987</v>
      </c>
      <c r="K9" s="599">
        <f t="shared" si="4"/>
        <v>0</v>
      </c>
      <c r="L9" s="600">
        <f t="shared" si="5"/>
        <v>0</v>
      </c>
      <c r="M9" s="601">
        <f t="shared" si="6"/>
        <v>0</v>
      </c>
      <c r="N9" s="598">
        <f t="shared" si="7"/>
        <v>536.9269259511973</v>
      </c>
      <c r="O9" s="602">
        <f t="shared" si="9"/>
        <v>273.74337979660135</v>
      </c>
      <c r="P9" s="603">
        <f t="shared" si="8"/>
        <v>96.66309256912629</v>
      </c>
      <c r="R9" s="604"/>
      <c r="S9" s="605">
        <v>123108</v>
      </c>
      <c r="T9" s="605"/>
      <c r="U9" s="605"/>
      <c r="V9" s="605"/>
      <c r="W9" s="605"/>
    </row>
    <row r="10" spans="1:23" ht="18" customHeight="1">
      <c r="A10" s="592"/>
      <c r="B10" s="593" t="s">
        <v>289</v>
      </c>
      <c r="C10" s="594">
        <f t="shared" si="10"/>
        <v>1776</v>
      </c>
      <c r="D10" s="594">
        <v>400</v>
      </c>
      <c r="E10" s="595">
        <v>0</v>
      </c>
      <c r="F10" s="594">
        <v>0</v>
      </c>
      <c r="G10" s="595">
        <v>1201</v>
      </c>
      <c r="H10" s="596">
        <v>175</v>
      </c>
      <c r="I10" s="597">
        <v>75</v>
      </c>
      <c r="J10" s="598">
        <f t="shared" si="3"/>
        <v>1654.4631378905594</v>
      </c>
      <c r="K10" s="599">
        <f t="shared" si="4"/>
        <v>372.6268328582341</v>
      </c>
      <c r="L10" s="600">
        <f t="shared" si="5"/>
        <v>0</v>
      </c>
      <c r="M10" s="601">
        <f t="shared" si="6"/>
        <v>0</v>
      </c>
      <c r="N10" s="598">
        <f t="shared" si="7"/>
        <v>1118.8120656568478</v>
      </c>
      <c r="O10" s="602">
        <f t="shared" si="9"/>
        <v>163.02423937547744</v>
      </c>
      <c r="P10" s="603">
        <f t="shared" si="8"/>
        <v>69.8675311609189</v>
      </c>
      <c r="R10" s="604"/>
      <c r="S10" s="605">
        <v>107346</v>
      </c>
      <c r="T10" s="605"/>
      <c r="U10" s="605"/>
      <c r="V10" s="605"/>
      <c r="W10" s="605"/>
    </row>
    <row r="11" spans="1:23" ht="18" customHeight="1">
      <c r="A11" s="592"/>
      <c r="B11" s="593" t="s">
        <v>290</v>
      </c>
      <c r="C11" s="594">
        <f t="shared" si="10"/>
        <v>1368</v>
      </c>
      <c r="D11" s="594">
        <v>0</v>
      </c>
      <c r="E11" s="595">
        <v>0</v>
      </c>
      <c r="F11" s="594">
        <v>0</v>
      </c>
      <c r="G11" s="595">
        <v>1152</v>
      </c>
      <c r="H11" s="596">
        <v>216</v>
      </c>
      <c r="I11" s="597">
        <v>60</v>
      </c>
      <c r="J11" s="598">
        <f t="shared" si="3"/>
        <v>1300.8377471163813</v>
      </c>
      <c r="K11" s="599">
        <f t="shared" si="4"/>
        <v>0</v>
      </c>
      <c r="L11" s="600">
        <f t="shared" si="5"/>
        <v>0</v>
      </c>
      <c r="M11" s="601">
        <f t="shared" si="6"/>
        <v>0</v>
      </c>
      <c r="N11" s="598">
        <f t="shared" si="7"/>
        <v>1095.442313361163</v>
      </c>
      <c r="O11" s="602">
        <f t="shared" si="9"/>
        <v>205.39543375521808</v>
      </c>
      <c r="P11" s="603">
        <f t="shared" si="8"/>
        <v>57.05428715422725</v>
      </c>
      <c r="R11" s="604"/>
      <c r="S11" s="605">
        <v>105163</v>
      </c>
      <c r="T11" s="605"/>
      <c r="U11" s="605"/>
      <c r="V11" s="605"/>
      <c r="W11" s="605"/>
    </row>
    <row r="12" spans="1:23" ht="18" customHeight="1">
      <c r="A12" s="592"/>
      <c r="B12" s="593" t="s">
        <v>291</v>
      </c>
      <c r="C12" s="594">
        <f t="shared" si="10"/>
        <v>1805</v>
      </c>
      <c r="D12" s="594">
        <v>0</v>
      </c>
      <c r="E12" s="595">
        <v>0</v>
      </c>
      <c r="F12" s="594">
        <v>0</v>
      </c>
      <c r="G12" s="595">
        <v>1382</v>
      </c>
      <c r="H12" s="596">
        <v>423</v>
      </c>
      <c r="I12" s="597">
        <v>156</v>
      </c>
      <c r="J12" s="598">
        <f t="shared" si="3"/>
        <v>1037.4517196983631</v>
      </c>
      <c r="K12" s="599">
        <f t="shared" si="4"/>
        <v>0</v>
      </c>
      <c r="L12" s="600">
        <f t="shared" si="5"/>
        <v>0</v>
      </c>
      <c r="M12" s="601">
        <f t="shared" si="6"/>
        <v>0</v>
      </c>
      <c r="N12" s="598">
        <f t="shared" si="7"/>
        <v>794.3259150266691</v>
      </c>
      <c r="O12" s="602">
        <f t="shared" si="9"/>
        <v>243.12580467169394</v>
      </c>
      <c r="P12" s="603">
        <f t="shared" si="8"/>
        <v>89.6634173257311</v>
      </c>
      <c r="R12" s="604"/>
      <c r="S12" s="605">
        <v>173984</v>
      </c>
      <c r="T12" s="605"/>
      <c r="U12" s="605"/>
      <c r="V12" s="605"/>
      <c r="W12" s="605"/>
    </row>
    <row r="13" spans="1:23" ht="18" customHeight="1">
      <c r="A13" s="592"/>
      <c r="B13" s="593" t="s">
        <v>292</v>
      </c>
      <c r="C13" s="594">
        <f t="shared" si="10"/>
        <v>957</v>
      </c>
      <c r="D13" s="594">
        <v>0</v>
      </c>
      <c r="E13" s="595">
        <v>0</v>
      </c>
      <c r="F13" s="594">
        <v>0</v>
      </c>
      <c r="G13" s="595">
        <v>897</v>
      </c>
      <c r="H13" s="596">
        <v>60</v>
      </c>
      <c r="I13" s="597">
        <v>110</v>
      </c>
      <c r="J13" s="598">
        <f t="shared" si="3"/>
        <v>424.63881296368606</v>
      </c>
      <c r="K13" s="599">
        <f t="shared" si="4"/>
        <v>0</v>
      </c>
      <c r="L13" s="600">
        <f t="shared" si="5"/>
        <v>0</v>
      </c>
      <c r="M13" s="601">
        <f t="shared" si="6"/>
        <v>0</v>
      </c>
      <c r="N13" s="598">
        <f t="shared" si="7"/>
        <v>398.01568989386254</v>
      </c>
      <c r="O13" s="602">
        <f t="shared" si="9"/>
        <v>26.623123069823578</v>
      </c>
      <c r="P13" s="603">
        <f t="shared" si="8"/>
        <v>48.809058961343226</v>
      </c>
      <c r="R13" s="604"/>
      <c r="S13" s="605">
        <v>225368</v>
      </c>
      <c r="T13" s="605"/>
      <c r="U13" s="605"/>
      <c r="V13" s="605"/>
      <c r="W13" s="605"/>
    </row>
    <row r="14" spans="1:23" ht="18" customHeight="1">
      <c r="A14" s="592"/>
      <c r="B14" s="593" t="s">
        <v>293</v>
      </c>
      <c r="C14" s="594">
        <f t="shared" si="10"/>
        <v>3602</v>
      </c>
      <c r="D14" s="594">
        <v>1463</v>
      </c>
      <c r="E14" s="595">
        <v>0</v>
      </c>
      <c r="F14" s="594">
        <v>0</v>
      </c>
      <c r="G14" s="595">
        <v>1271</v>
      </c>
      <c r="H14" s="596">
        <v>868</v>
      </c>
      <c r="I14" s="597">
        <v>152</v>
      </c>
      <c r="J14" s="598">
        <f t="shared" si="3"/>
        <v>1601.8499988882218</v>
      </c>
      <c r="K14" s="599">
        <f t="shared" si="4"/>
        <v>650.6125897760878</v>
      </c>
      <c r="L14" s="600">
        <f t="shared" si="5"/>
        <v>0</v>
      </c>
      <c r="M14" s="601">
        <f t="shared" si="6"/>
        <v>0</v>
      </c>
      <c r="N14" s="598">
        <f t="shared" si="7"/>
        <v>565.2280257043116</v>
      </c>
      <c r="O14" s="602">
        <f t="shared" si="9"/>
        <v>386.00938340782244</v>
      </c>
      <c r="P14" s="603">
        <f t="shared" si="8"/>
        <v>67.59611322348965</v>
      </c>
      <c r="R14" s="604"/>
      <c r="S14" s="605">
        <v>224865</v>
      </c>
      <c r="T14" s="605"/>
      <c r="U14" s="605"/>
      <c r="V14" s="605"/>
      <c r="W14" s="605"/>
    </row>
    <row r="15" spans="1:23" ht="18" customHeight="1">
      <c r="A15" s="592"/>
      <c r="B15" s="593" t="s">
        <v>294</v>
      </c>
      <c r="C15" s="594">
        <f t="shared" si="10"/>
        <v>3944</v>
      </c>
      <c r="D15" s="594">
        <v>247</v>
      </c>
      <c r="E15" s="595">
        <v>10</v>
      </c>
      <c r="F15" s="594">
        <v>0</v>
      </c>
      <c r="G15" s="595">
        <v>3396</v>
      </c>
      <c r="H15" s="596">
        <v>291</v>
      </c>
      <c r="I15" s="597">
        <v>71</v>
      </c>
      <c r="J15" s="598">
        <f t="shared" si="3"/>
        <v>3592.9343815761904</v>
      </c>
      <c r="K15" s="599">
        <f t="shared" si="4"/>
        <v>225.0138925581438</v>
      </c>
      <c r="L15" s="600">
        <f t="shared" si="5"/>
        <v>9.1098741926374</v>
      </c>
      <c r="M15" s="601">
        <f t="shared" si="6"/>
        <v>0</v>
      </c>
      <c r="N15" s="598">
        <f t="shared" si="7"/>
        <v>3093.713275819661</v>
      </c>
      <c r="O15" s="602">
        <f t="shared" si="9"/>
        <v>265.0973390057483</v>
      </c>
      <c r="P15" s="603">
        <f t="shared" si="8"/>
        <v>64.68010676772555</v>
      </c>
      <c r="R15" s="604"/>
      <c r="S15" s="605">
        <v>109771</v>
      </c>
      <c r="T15" s="605"/>
      <c r="U15" s="605"/>
      <c r="V15" s="605"/>
      <c r="W15" s="605"/>
    </row>
    <row r="16" spans="1:23" ht="18" customHeight="1">
      <c r="A16" s="592"/>
      <c r="B16" s="593" t="s">
        <v>295</v>
      </c>
      <c r="C16" s="606">
        <f t="shared" si="10"/>
        <v>3506</v>
      </c>
      <c r="D16" s="594">
        <v>1643</v>
      </c>
      <c r="E16" s="595">
        <v>0</v>
      </c>
      <c r="F16" s="594">
        <v>100</v>
      </c>
      <c r="G16" s="595">
        <v>1587</v>
      </c>
      <c r="H16" s="596">
        <v>176</v>
      </c>
      <c r="I16" s="597">
        <v>144</v>
      </c>
      <c r="J16" s="598">
        <f t="shared" si="3"/>
        <v>1475.3905197953138</v>
      </c>
      <c r="K16" s="599">
        <f t="shared" si="4"/>
        <v>691.4051979531376</v>
      </c>
      <c r="L16" s="600">
        <f t="shared" si="5"/>
        <v>0</v>
      </c>
      <c r="M16" s="601">
        <f t="shared" si="6"/>
        <v>42.08187449501751</v>
      </c>
      <c r="N16" s="598">
        <f t="shared" si="7"/>
        <v>667.8393482359278</v>
      </c>
      <c r="O16" s="607">
        <f t="shared" si="9"/>
        <v>74.0640991112308</v>
      </c>
      <c r="P16" s="603">
        <f t="shared" si="8"/>
        <v>60.59789927282521</v>
      </c>
      <c r="R16" s="604"/>
      <c r="S16" s="605">
        <v>237632</v>
      </c>
      <c r="T16" s="605"/>
      <c r="U16" s="605"/>
      <c r="V16" s="605"/>
      <c r="W16" s="605"/>
    </row>
    <row r="17" spans="1:23" s="584" customFormat="1" ht="18" customHeight="1">
      <c r="A17" s="608" t="s">
        <v>75</v>
      </c>
      <c r="B17" s="609"/>
      <c r="C17" s="610">
        <f>D17+E17+F17+G17+H17</f>
        <v>9712</v>
      </c>
      <c r="D17" s="611">
        <f aca="true" t="shared" si="11" ref="D17:I17">SUM(D18:D20)</f>
        <v>835</v>
      </c>
      <c r="E17" s="611">
        <f t="shared" si="11"/>
        <v>0</v>
      </c>
      <c r="F17" s="611">
        <f t="shared" si="11"/>
        <v>106</v>
      </c>
      <c r="G17" s="612">
        <f t="shared" si="11"/>
        <v>7104</v>
      </c>
      <c r="H17" s="612">
        <f t="shared" si="11"/>
        <v>1667</v>
      </c>
      <c r="I17" s="611">
        <f t="shared" si="11"/>
        <v>849</v>
      </c>
      <c r="J17" s="613">
        <f>C17/$S17*100000</f>
        <v>975.6371979763966</v>
      </c>
      <c r="K17" s="614">
        <f>D17/$S17*100000</f>
        <v>83.88149303030181</v>
      </c>
      <c r="L17" s="615">
        <f t="shared" si="5"/>
        <v>0</v>
      </c>
      <c r="M17" s="616">
        <f t="shared" si="6"/>
        <v>10.648429055343703</v>
      </c>
      <c r="N17" s="613">
        <f t="shared" si="7"/>
        <v>713.6456604637893</v>
      </c>
      <c r="O17" s="602">
        <f t="shared" si="9"/>
        <v>167.46161542696183</v>
      </c>
      <c r="P17" s="617">
        <f t="shared" si="8"/>
        <v>85.28788932063023</v>
      </c>
      <c r="R17" s="591"/>
      <c r="S17" s="582">
        <f>SUM(S18:S20)</f>
        <v>995452</v>
      </c>
      <c r="T17" s="618"/>
      <c r="U17" s="618"/>
      <c r="V17" s="618"/>
      <c r="W17" s="618"/>
    </row>
    <row r="18" spans="1:23" ht="18" customHeight="1">
      <c r="A18" s="619" t="s">
        <v>99</v>
      </c>
      <c r="B18" s="593" t="s">
        <v>99</v>
      </c>
      <c r="C18" s="620">
        <f t="shared" si="10"/>
        <v>4117</v>
      </c>
      <c r="D18" s="594">
        <v>0</v>
      </c>
      <c r="E18" s="594">
        <v>0</v>
      </c>
      <c r="F18" s="594">
        <v>0</v>
      </c>
      <c r="G18" s="596">
        <v>3160</v>
      </c>
      <c r="H18" s="594">
        <v>957</v>
      </c>
      <c r="I18" s="594">
        <v>365</v>
      </c>
      <c r="J18" s="598">
        <f t="shared" si="3"/>
        <v>886.4896988906497</v>
      </c>
      <c r="K18" s="598">
        <f t="shared" si="4"/>
        <v>0</v>
      </c>
      <c r="L18" s="598">
        <f t="shared" si="5"/>
        <v>0</v>
      </c>
      <c r="M18" s="598">
        <f t="shared" si="6"/>
        <v>0</v>
      </c>
      <c r="N18" s="598">
        <f t="shared" si="7"/>
        <v>680.4244470474747</v>
      </c>
      <c r="O18" s="576">
        <f t="shared" si="9"/>
        <v>206.06525184317508</v>
      </c>
      <c r="P18" s="603">
        <f t="shared" si="8"/>
        <v>78.59333011782539</v>
      </c>
      <c r="R18" s="604"/>
      <c r="S18" s="605">
        <v>464416</v>
      </c>
      <c r="T18" s="605"/>
      <c r="U18" s="605"/>
      <c r="V18" s="605"/>
      <c r="W18" s="605"/>
    </row>
    <row r="19" spans="1:23" ht="18" customHeight="1">
      <c r="A19" s="621" t="s">
        <v>100</v>
      </c>
      <c r="B19" s="622" t="s">
        <v>100</v>
      </c>
      <c r="C19" s="623">
        <f t="shared" si="10"/>
        <v>5183</v>
      </c>
      <c r="D19" s="624">
        <v>835</v>
      </c>
      <c r="E19" s="624">
        <v>0</v>
      </c>
      <c r="F19" s="624">
        <v>106</v>
      </c>
      <c r="G19" s="625">
        <v>3572</v>
      </c>
      <c r="H19" s="624">
        <v>670</v>
      </c>
      <c r="I19" s="624">
        <v>447</v>
      </c>
      <c r="J19" s="626">
        <f t="shared" si="3"/>
        <v>1162.9994300562314</v>
      </c>
      <c r="K19" s="626">
        <f t="shared" si="4"/>
        <v>187.36340422476428</v>
      </c>
      <c r="L19" s="626">
        <f t="shared" si="5"/>
        <v>0</v>
      </c>
      <c r="M19" s="626">
        <f t="shared" si="6"/>
        <v>23.785054907574867</v>
      </c>
      <c r="N19" s="626">
        <f t="shared" si="7"/>
        <v>801.5114729231833</v>
      </c>
      <c r="O19" s="576">
        <f t="shared" si="9"/>
        <v>150.33949800070906</v>
      </c>
      <c r="P19" s="627">
        <f t="shared" si="8"/>
        <v>100.30112777062232</v>
      </c>
      <c r="R19" s="604"/>
      <c r="S19" s="605">
        <v>445658</v>
      </c>
      <c r="T19" s="605"/>
      <c r="U19" s="605"/>
      <c r="V19" s="605"/>
      <c r="W19" s="605"/>
    </row>
    <row r="20" spans="1:23" ht="18" customHeight="1">
      <c r="A20" s="628" t="s">
        <v>296</v>
      </c>
      <c r="B20" s="629" t="s">
        <v>101</v>
      </c>
      <c r="C20" s="630">
        <f t="shared" si="10"/>
        <v>412</v>
      </c>
      <c r="D20" s="606">
        <v>0</v>
      </c>
      <c r="E20" s="606">
        <v>0</v>
      </c>
      <c r="F20" s="606">
        <v>0</v>
      </c>
      <c r="G20" s="631">
        <v>372</v>
      </c>
      <c r="H20" s="606">
        <v>40</v>
      </c>
      <c r="I20" s="606">
        <v>37</v>
      </c>
      <c r="J20" s="632">
        <f t="shared" si="3"/>
        <v>482.55991004708477</v>
      </c>
      <c r="K20" s="632">
        <f t="shared" si="4"/>
        <v>0</v>
      </c>
      <c r="L20" s="632">
        <f t="shared" si="5"/>
        <v>0</v>
      </c>
      <c r="M20" s="632">
        <f t="shared" si="6"/>
        <v>0</v>
      </c>
      <c r="N20" s="632">
        <f t="shared" si="7"/>
        <v>435.7094333434843</v>
      </c>
      <c r="O20" s="633">
        <f t="shared" si="9"/>
        <v>46.850476703600464</v>
      </c>
      <c r="P20" s="634">
        <f t="shared" si="8"/>
        <v>43.33669095083042</v>
      </c>
      <c r="R20" s="604"/>
      <c r="S20" s="605">
        <v>85378</v>
      </c>
      <c r="T20" s="605"/>
      <c r="U20" s="605"/>
      <c r="V20" s="605"/>
      <c r="W20" s="605"/>
    </row>
    <row r="21" spans="1:23" s="584" customFormat="1" ht="18" customHeight="1">
      <c r="A21" s="635" t="s">
        <v>76</v>
      </c>
      <c r="B21" s="636"/>
      <c r="C21" s="610">
        <f>D21+E21+F21+G21+H21</f>
        <v>7895</v>
      </c>
      <c r="D21" s="574">
        <f aca="true" t="shared" si="12" ref="D21:I21">D22+D23+D24+D27</f>
        <v>1482</v>
      </c>
      <c r="E21" s="574">
        <f t="shared" si="12"/>
        <v>0</v>
      </c>
      <c r="F21" s="574">
        <f t="shared" si="12"/>
        <v>312</v>
      </c>
      <c r="G21" s="575">
        <f t="shared" si="12"/>
        <v>4471</v>
      </c>
      <c r="H21" s="575">
        <f t="shared" si="12"/>
        <v>1630</v>
      </c>
      <c r="I21" s="574">
        <f t="shared" si="12"/>
        <v>451</v>
      </c>
      <c r="J21" s="613">
        <f>C21/$S21*100000</f>
        <v>1122.2522942561152</v>
      </c>
      <c r="K21" s="614">
        <f t="shared" si="4"/>
        <v>210.66217860513777</v>
      </c>
      <c r="L21" s="615">
        <f>E21/$S21*100000</f>
        <v>0</v>
      </c>
      <c r="M21" s="616">
        <f>F21/$S21*100000</f>
        <v>44.34993233792374</v>
      </c>
      <c r="N21" s="613">
        <f>G21/$S21*100000</f>
        <v>635.5402162912085</v>
      </c>
      <c r="O21" s="602">
        <f t="shared" si="9"/>
        <v>231.6999670218452</v>
      </c>
      <c r="P21" s="617">
        <f>I21/$S21*100000</f>
        <v>64.10839578334489</v>
      </c>
      <c r="R21" s="591"/>
      <c r="S21" s="582">
        <f>S22+S23+S24+S27</f>
        <v>703496</v>
      </c>
      <c r="T21" s="618"/>
      <c r="U21" s="618"/>
      <c r="V21" s="618"/>
      <c r="W21" s="618"/>
    </row>
    <row r="22" spans="1:23" ht="18" customHeight="1">
      <c r="A22" s="621" t="s">
        <v>297</v>
      </c>
      <c r="B22" s="622" t="s">
        <v>102</v>
      </c>
      <c r="C22" s="620">
        <f>D22+E22+F22+G22+H22</f>
        <v>1536</v>
      </c>
      <c r="D22" s="624">
        <v>232</v>
      </c>
      <c r="E22" s="624">
        <v>0</v>
      </c>
      <c r="F22" s="624">
        <v>0</v>
      </c>
      <c r="G22" s="625">
        <v>1201</v>
      </c>
      <c r="H22" s="624">
        <v>103</v>
      </c>
      <c r="I22" s="624">
        <v>168</v>
      </c>
      <c r="J22" s="626">
        <f t="shared" si="3"/>
        <v>802.4784882475564</v>
      </c>
      <c r="K22" s="626">
        <f t="shared" si="4"/>
        <v>121.20768832905799</v>
      </c>
      <c r="L22" s="626">
        <f t="shared" si="5"/>
        <v>0</v>
      </c>
      <c r="M22" s="626">
        <f t="shared" si="6"/>
        <v>0</v>
      </c>
      <c r="N22" s="626">
        <f t="shared" si="7"/>
        <v>627.4587658758561</v>
      </c>
      <c r="O22" s="576">
        <f t="shared" si="9"/>
        <v>53.81203404264212</v>
      </c>
      <c r="P22" s="627">
        <f t="shared" si="8"/>
        <v>87.77108465207647</v>
      </c>
      <c r="R22" s="604"/>
      <c r="S22" s="605">
        <v>191407</v>
      </c>
      <c r="T22" s="605"/>
      <c r="U22" s="605"/>
      <c r="V22" s="605"/>
      <c r="W22" s="605"/>
    </row>
    <row r="23" spans="1:23" ht="18" customHeight="1">
      <c r="A23" s="621" t="s">
        <v>298</v>
      </c>
      <c r="B23" s="622" t="s">
        <v>103</v>
      </c>
      <c r="C23" s="623">
        <f t="shared" si="10"/>
        <v>1180</v>
      </c>
      <c r="D23" s="624">
        <v>0</v>
      </c>
      <c r="E23" s="624">
        <v>0</v>
      </c>
      <c r="F23" s="624">
        <v>0</v>
      </c>
      <c r="G23" s="625">
        <v>1075</v>
      </c>
      <c r="H23" s="624">
        <v>105</v>
      </c>
      <c r="I23" s="624">
        <v>160</v>
      </c>
      <c r="J23" s="626">
        <f t="shared" si="3"/>
        <v>547.1677115406017</v>
      </c>
      <c r="K23" s="626">
        <f t="shared" si="4"/>
        <v>0</v>
      </c>
      <c r="L23" s="626">
        <f t="shared" si="5"/>
        <v>0</v>
      </c>
      <c r="M23" s="626">
        <f t="shared" si="6"/>
        <v>0</v>
      </c>
      <c r="N23" s="626">
        <f t="shared" si="7"/>
        <v>498.4790592424973</v>
      </c>
      <c r="O23" s="576">
        <f t="shared" si="9"/>
        <v>48.68865229810439</v>
      </c>
      <c r="P23" s="627">
        <f t="shared" si="8"/>
        <v>74.19223207330192</v>
      </c>
      <c r="R23" s="604"/>
      <c r="S23" s="605">
        <v>215656</v>
      </c>
      <c r="T23" s="605"/>
      <c r="U23" s="605"/>
      <c r="V23" s="605"/>
      <c r="W23" s="605"/>
    </row>
    <row r="24" spans="1:23" ht="18" customHeight="1">
      <c r="A24" s="592" t="s">
        <v>299</v>
      </c>
      <c r="B24" s="593"/>
      <c r="C24" s="594">
        <f t="shared" si="10"/>
        <v>2282</v>
      </c>
      <c r="D24" s="594">
        <f>SUM(D25:D26)</f>
        <v>24</v>
      </c>
      <c r="E24" s="594">
        <f>SUM(E25:E26)</f>
        <v>0</v>
      </c>
      <c r="F24" s="594">
        <f>SUM(F25:F26)</f>
        <v>0</v>
      </c>
      <c r="G24" s="595">
        <f>SUM(G25:G26)</f>
        <v>1234</v>
      </c>
      <c r="H24" s="637">
        <f>SUM(H25:H26)</f>
        <v>1024</v>
      </c>
      <c r="I24" s="594">
        <f>SUM(I25:I26)</f>
        <v>36</v>
      </c>
      <c r="J24" s="598">
        <f t="shared" si="3"/>
        <v>1242.43892612334</v>
      </c>
      <c r="K24" s="638">
        <f t="shared" si="4"/>
        <v>13.066842343102612</v>
      </c>
      <c r="L24" s="600">
        <f t="shared" si="5"/>
        <v>0</v>
      </c>
      <c r="M24" s="601">
        <f t="shared" si="6"/>
        <v>0</v>
      </c>
      <c r="N24" s="598">
        <f t="shared" si="7"/>
        <v>671.8534771411927</v>
      </c>
      <c r="O24" s="576">
        <f t="shared" si="9"/>
        <v>557.5186066390448</v>
      </c>
      <c r="P24" s="603">
        <f t="shared" si="8"/>
        <v>19.60026351465392</v>
      </c>
      <c r="R24" s="604"/>
      <c r="S24" s="604">
        <f>SUM(S25:S26)</f>
        <v>183671</v>
      </c>
      <c r="T24" s="604"/>
      <c r="U24" s="604"/>
      <c r="V24" s="604"/>
      <c r="W24" s="604"/>
    </row>
    <row r="25" spans="1:23" ht="18" customHeight="1">
      <c r="A25" s="592"/>
      <c r="B25" s="593" t="s">
        <v>104</v>
      </c>
      <c r="C25" s="594">
        <f t="shared" si="10"/>
        <v>1713</v>
      </c>
      <c r="D25" s="594">
        <v>24</v>
      </c>
      <c r="E25" s="595">
        <v>0</v>
      </c>
      <c r="F25" s="594">
        <v>0</v>
      </c>
      <c r="G25" s="595">
        <v>1234</v>
      </c>
      <c r="H25" s="596">
        <v>455</v>
      </c>
      <c r="I25" s="597">
        <v>36</v>
      </c>
      <c r="J25" s="598">
        <f t="shared" si="3"/>
        <v>1108.0493673833735</v>
      </c>
      <c r="K25" s="599">
        <f t="shared" si="4"/>
        <v>15.52433439416285</v>
      </c>
      <c r="L25" s="600">
        <f t="shared" si="5"/>
        <v>0</v>
      </c>
      <c r="M25" s="601">
        <f t="shared" si="6"/>
        <v>0</v>
      </c>
      <c r="N25" s="598">
        <f t="shared" si="7"/>
        <v>798.2095267665399</v>
      </c>
      <c r="O25" s="602">
        <f t="shared" si="9"/>
        <v>294.3155062226707</v>
      </c>
      <c r="P25" s="603">
        <f t="shared" si="8"/>
        <v>23.286501591244278</v>
      </c>
      <c r="R25" s="604"/>
      <c r="S25" s="605">
        <v>154596</v>
      </c>
      <c r="T25" s="605"/>
      <c r="U25" s="605"/>
      <c r="V25" s="605"/>
      <c r="W25" s="605"/>
    </row>
    <row r="26" spans="1:23" ht="18" customHeight="1">
      <c r="A26" s="639"/>
      <c r="B26" s="640" t="s">
        <v>105</v>
      </c>
      <c r="C26" s="620">
        <f t="shared" si="10"/>
        <v>569</v>
      </c>
      <c r="D26" s="641">
        <v>0</v>
      </c>
      <c r="E26" s="642">
        <v>0</v>
      </c>
      <c r="F26" s="641">
        <v>0</v>
      </c>
      <c r="G26" s="641">
        <v>0</v>
      </c>
      <c r="H26" s="643">
        <v>569</v>
      </c>
      <c r="I26" s="644">
        <v>0</v>
      </c>
      <c r="J26" s="645">
        <f t="shared" si="3"/>
        <v>1957.0077386070507</v>
      </c>
      <c r="K26" s="646">
        <f t="shared" si="4"/>
        <v>0</v>
      </c>
      <c r="L26" s="647">
        <f t="shared" si="5"/>
        <v>0</v>
      </c>
      <c r="M26" s="648">
        <f t="shared" si="6"/>
        <v>0</v>
      </c>
      <c r="N26" s="645">
        <f t="shared" si="7"/>
        <v>0</v>
      </c>
      <c r="O26" s="602">
        <f t="shared" si="9"/>
        <v>1957.0077386070507</v>
      </c>
      <c r="P26" s="649">
        <f t="shared" si="8"/>
        <v>0</v>
      </c>
      <c r="R26" s="604"/>
      <c r="S26" s="605">
        <v>29075</v>
      </c>
      <c r="T26" s="605"/>
      <c r="U26" s="605"/>
      <c r="V26" s="605"/>
      <c r="W26" s="605"/>
    </row>
    <row r="27" spans="1:23" ht="18" customHeight="1">
      <c r="A27" s="628" t="s">
        <v>300</v>
      </c>
      <c r="B27" s="629" t="s">
        <v>106</v>
      </c>
      <c r="C27" s="594">
        <f t="shared" si="10"/>
        <v>2897</v>
      </c>
      <c r="D27" s="606">
        <v>1226</v>
      </c>
      <c r="E27" s="606">
        <v>0</v>
      </c>
      <c r="F27" s="606">
        <v>312</v>
      </c>
      <c r="G27" s="631">
        <v>961</v>
      </c>
      <c r="H27" s="606">
        <v>398</v>
      </c>
      <c r="I27" s="606">
        <v>87</v>
      </c>
      <c r="J27" s="632">
        <f t="shared" si="3"/>
        <v>2569.1278976960325</v>
      </c>
      <c r="K27" s="632">
        <f t="shared" si="4"/>
        <v>1087.2457033397777</v>
      </c>
      <c r="L27" s="632">
        <f t="shared" si="5"/>
        <v>0</v>
      </c>
      <c r="M27" s="632">
        <f t="shared" si="6"/>
        <v>276.68895549919296</v>
      </c>
      <c r="N27" s="632">
        <f t="shared" si="7"/>
        <v>852.2374558805272</v>
      </c>
      <c r="O27" s="633">
        <f t="shared" si="9"/>
        <v>352.95578297653464</v>
      </c>
      <c r="P27" s="634">
        <f t="shared" si="8"/>
        <v>77.15365105265958</v>
      </c>
      <c r="R27" s="604"/>
      <c r="S27" s="605">
        <v>112762</v>
      </c>
      <c r="T27" s="605"/>
      <c r="U27" s="605"/>
      <c r="V27" s="605"/>
      <c r="W27" s="605"/>
    </row>
    <row r="28" spans="1:23" s="584" customFormat="1" ht="18" customHeight="1">
      <c r="A28" s="635" t="s">
        <v>77</v>
      </c>
      <c r="B28" s="636"/>
      <c r="C28" s="587">
        <f>D28+E28+F28+G28+H28</f>
        <v>7445</v>
      </c>
      <c r="D28" s="574">
        <f aca="true" t="shared" si="13" ref="D28:I28">D29+D30+D34</f>
        <v>1530</v>
      </c>
      <c r="E28" s="574">
        <f t="shared" si="13"/>
        <v>6</v>
      </c>
      <c r="F28" s="574">
        <f t="shared" si="13"/>
        <v>72</v>
      </c>
      <c r="G28" s="575">
        <f t="shared" si="13"/>
        <v>4462</v>
      </c>
      <c r="H28" s="575">
        <f t="shared" si="13"/>
        <v>1375</v>
      </c>
      <c r="I28" s="574">
        <f t="shared" si="13"/>
        <v>902</v>
      </c>
      <c r="J28" s="613">
        <f>C28/$S28*100000</f>
        <v>1032.454718297261</v>
      </c>
      <c r="K28" s="614">
        <f t="shared" si="4"/>
        <v>212.1767251839905</v>
      </c>
      <c r="L28" s="615">
        <f>E28/$S28*100000</f>
        <v>0.8320655889568255</v>
      </c>
      <c r="M28" s="616">
        <f>F28/$S28*100000</f>
        <v>9.984787067481907</v>
      </c>
      <c r="N28" s="613">
        <f>G28/$S28*100000</f>
        <v>618.7794429875593</v>
      </c>
      <c r="O28" s="602">
        <f t="shared" si="9"/>
        <v>190.6816974692725</v>
      </c>
      <c r="P28" s="617">
        <f>I28/$S28*100000</f>
        <v>125.08719353984277</v>
      </c>
      <c r="R28" s="591"/>
      <c r="S28" s="582">
        <f>S29+S30+S34</f>
        <v>721097</v>
      </c>
      <c r="T28" s="618"/>
      <c r="U28" s="618"/>
      <c r="V28" s="618"/>
      <c r="W28" s="618"/>
    </row>
    <row r="29" spans="1:23" ht="18" customHeight="1">
      <c r="A29" s="621" t="s">
        <v>301</v>
      </c>
      <c r="B29" s="622" t="s">
        <v>107</v>
      </c>
      <c r="C29" s="623">
        <f t="shared" si="10"/>
        <v>3694</v>
      </c>
      <c r="D29" s="624">
        <v>747</v>
      </c>
      <c r="E29" s="650">
        <v>0</v>
      </c>
      <c r="F29" s="624">
        <v>72</v>
      </c>
      <c r="G29" s="625">
        <v>2330</v>
      </c>
      <c r="H29" s="624">
        <v>545</v>
      </c>
      <c r="I29" s="624">
        <v>328</v>
      </c>
      <c r="J29" s="626">
        <f t="shared" si="3"/>
        <v>1260.9186888357153</v>
      </c>
      <c r="K29" s="626">
        <f t="shared" si="4"/>
        <v>254.98274514355154</v>
      </c>
      <c r="L29" s="626">
        <f t="shared" si="5"/>
        <v>0</v>
      </c>
      <c r="M29" s="626">
        <f t="shared" si="6"/>
        <v>24.57665013431822</v>
      </c>
      <c r="N29" s="626">
        <f t="shared" si="7"/>
        <v>795.3277057355757</v>
      </c>
      <c r="O29" s="576">
        <f t="shared" si="9"/>
        <v>186.03158782226984</v>
      </c>
      <c r="P29" s="627">
        <f t="shared" si="8"/>
        <v>111.96029505633855</v>
      </c>
      <c r="R29" s="604"/>
      <c r="S29" s="605">
        <v>292961</v>
      </c>
      <c r="T29" s="605"/>
      <c r="U29" s="605"/>
      <c r="V29" s="605"/>
      <c r="W29" s="605"/>
    </row>
    <row r="30" spans="1:23" ht="18" customHeight="1">
      <c r="A30" s="651" t="s">
        <v>302</v>
      </c>
      <c r="B30" s="652"/>
      <c r="C30" s="594">
        <f t="shared" si="10"/>
        <v>3401</v>
      </c>
      <c r="D30" s="637">
        <f>D31+D32+D33</f>
        <v>783</v>
      </c>
      <c r="E30" s="653">
        <f>SUM(E31:E33)</f>
        <v>6</v>
      </c>
      <c r="F30" s="637">
        <f>SUM(F31:F33)</f>
        <v>0</v>
      </c>
      <c r="G30" s="637">
        <f>SUM(G31:G33)</f>
        <v>1782</v>
      </c>
      <c r="H30" s="653">
        <f>SUM(H31:H33)</f>
        <v>830</v>
      </c>
      <c r="I30" s="654">
        <f>SUM(I31:I33)</f>
        <v>404</v>
      </c>
      <c r="J30" s="655">
        <f t="shared" si="3"/>
        <v>1023.4974058960191</v>
      </c>
      <c r="K30" s="656">
        <f t="shared" si="4"/>
        <v>235.63612726156515</v>
      </c>
      <c r="L30" s="657">
        <f t="shared" si="5"/>
        <v>1.805640821927702</v>
      </c>
      <c r="M30" s="658">
        <f t="shared" si="6"/>
        <v>0</v>
      </c>
      <c r="N30" s="655">
        <f t="shared" si="7"/>
        <v>536.2753241125275</v>
      </c>
      <c r="O30" s="576">
        <f t="shared" si="9"/>
        <v>249.7803136999988</v>
      </c>
      <c r="P30" s="659">
        <f t="shared" si="8"/>
        <v>121.57981534313194</v>
      </c>
      <c r="R30" s="604"/>
      <c r="S30" s="604">
        <f>SUM(S31:S33)</f>
        <v>332292</v>
      </c>
      <c r="T30" s="604"/>
      <c r="U30" s="604"/>
      <c r="V30" s="604"/>
      <c r="W30" s="604"/>
    </row>
    <row r="31" spans="1:23" ht="18" customHeight="1">
      <c r="A31" s="592"/>
      <c r="B31" s="593" t="s">
        <v>108</v>
      </c>
      <c r="C31" s="594">
        <f t="shared" si="10"/>
        <v>2943</v>
      </c>
      <c r="D31" s="594">
        <v>425</v>
      </c>
      <c r="E31" s="595">
        <v>6</v>
      </c>
      <c r="F31" s="594">
        <v>0</v>
      </c>
      <c r="G31" s="595">
        <v>1732</v>
      </c>
      <c r="H31" s="596">
        <v>780</v>
      </c>
      <c r="I31" s="597">
        <v>342</v>
      </c>
      <c r="J31" s="598">
        <f t="shared" si="3"/>
        <v>1105.0325351917004</v>
      </c>
      <c r="K31" s="599">
        <f t="shared" si="4"/>
        <v>159.57826281225712</v>
      </c>
      <c r="L31" s="600">
        <f t="shared" si="5"/>
        <v>2.2528695926436297</v>
      </c>
      <c r="M31" s="601">
        <f t="shared" si="6"/>
        <v>0</v>
      </c>
      <c r="N31" s="598">
        <f t="shared" si="7"/>
        <v>650.3283557431278</v>
      </c>
      <c r="O31" s="602">
        <f t="shared" si="9"/>
        <v>292.8730470436719</v>
      </c>
      <c r="P31" s="603">
        <f t="shared" si="8"/>
        <v>128.41356678068692</v>
      </c>
      <c r="R31" s="604"/>
      <c r="S31" s="605">
        <v>266327</v>
      </c>
      <c r="T31" s="605"/>
      <c r="U31" s="605"/>
      <c r="V31" s="605"/>
      <c r="W31" s="605"/>
    </row>
    <row r="32" spans="1:23" ht="18" customHeight="1">
      <c r="A32" s="592"/>
      <c r="B32" s="593" t="s">
        <v>109</v>
      </c>
      <c r="C32" s="594">
        <f t="shared" si="10"/>
        <v>458</v>
      </c>
      <c r="D32" s="594">
        <v>358</v>
      </c>
      <c r="E32" s="595">
        <v>0</v>
      </c>
      <c r="F32" s="594">
        <v>0</v>
      </c>
      <c r="G32" s="595">
        <v>50</v>
      </c>
      <c r="H32" s="596">
        <v>50</v>
      </c>
      <c r="I32" s="597">
        <v>5</v>
      </c>
      <c r="J32" s="598">
        <f t="shared" si="3"/>
        <v>1421.2567882079131</v>
      </c>
      <c r="K32" s="599">
        <f t="shared" si="4"/>
        <v>1110.9387121799843</v>
      </c>
      <c r="L32" s="600">
        <f t="shared" si="5"/>
        <v>0</v>
      </c>
      <c r="M32" s="601">
        <f t="shared" si="6"/>
        <v>0</v>
      </c>
      <c r="N32" s="598">
        <f t="shared" si="7"/>
        <v>155.1590380139643</v>
      </c>
      <c r="O32" s="602">
        <f t="shared" si="9"/>
        <v>155.1590380139643</v>
      </c>
      <c r="P32" s="603">
        <f t="shared" si="8"/>
        <v>15.51590380139643</v>
      </c>
      <c r="R32" s="604"/>
      <c r="S32" s="605">
        <v>32225</v>
      </c>
      <c r="T32" s="605"/>
      <c r="U32" s="605"/>
      <c r="V32" s="605"/>
      <c r="W32" s="605"/>
    </row>
    <row r="33" spans="1:23" ht="18" customHeight="1">
      <c r="A33" s="639"/>
      <c r="B33" s="640" t="s">
        <v>110</v>
      </c>
      <c r="C33" s="594">
        <f t="shared" si="10"/>
        <v>0</v>
      </c>
      <c r="D33" s="641">
        <v>0</v>
      </c>
      <c r="E33" s="642">
        <v>0</v>
      </c>
      <c r="F33" s="641">
        <v>0</v>
      </c>
      <c r="G33" s="642">
        <v>0</v>
      </c>
      <c r="H33" s="660">
        <v>0</v>
      </c>
      <c r="I33" s="644">
        <v>57</v>
      </c>
      <c r="J33" s="645">
        <f t="shared" si="3"/>
        <v>0</v>
      </c>
      <c r="K33" s="646">
        <f t="shared" si="4"/>
        <v>0</v>
      </c>
      <c r="L33" s="647">
        <f t="shared" si="5"/>
        <v>0</v>
      </c>
      <c r="M33" s="648">
        <f t="shared" si="6"/>
        <v>0</v>
      </c>
      <c r="N33" s="645">
        <f t="shared" si="7"/>
        <v>0</v>
      </c>
      <c r="O33" s="602">
        <f t="shared" si="9"/>
        <v>0</v>
      </c>
      <c r="P33" s="649">
        <f t="shared" si="8"/>
        <v>168.93894487255483</v>
      </c>
      <c r="R33" s="604"/>
      <c r="S33" s="605">
        <v>33740</v>
      </c>
      <c r="T33" s="605"/>
      <c r="U33" s="605"/>
      <c r="V33" s="605"/>
      <c r="W33" s="605"/>
    </row>
    <row r="34" spans="1:23" ht="18" customHeight="1">
      <c r="A34" s="628" t="s">
        <v>303</v>
      </c>
      <c r="B34" s="629" t="s">
        <v>111</v>
      </c>
      <c r="C34" s="630">
        <f t="shared" si="10"/>
        <v>350</v>
      </c>
      <c r="D34" s="606">
        <v>0</v>
      </c>
      <c r="E34" s="606">
        <v>0</v>
      </c>
      <c r="F34" s="606">
        <v>0</v>
      </c>
      <c r="G34" s="631">
        <v>350</v>
      </c>
      <c r="H34" s="606"/>
      <c r="I34" s="606">
        <v>170</v>
      </c>
      <c r="J34" s="632">
        <f aca="true" t="shared" si="14" ref="J34:N35">C34/$S34*100000</f>
        <v>365.1767455448437</v>
      </c>
      <c r="K34" s="632">
        <f t="shared" si="14"/>
        <v>0</v>
      </c>
      <c r="L34" s="632">
        <f t="shared" si="14"/>
        <v>0</v>
      </c>
      <c r="M34" s="632">
        <f t="shared" si="14"/>
        <v>0</v>
      </c>
      <c r="N34" s="632">
        <f t="shared" si="14"/>
        <v>365.1767455448437</v>
      </c>
      <c r="O34" s="633">
        <f t="shared" si="9"/>
        <v>0</v>
      </c>
      <c r="P34" s="634">
        <f>I34/$S34*100000</f>
        <v>177.37156212178124</v>
      </c>
      <c r="R34" s="604"/>
      <c r="S34" s="605">
        <v>95844</v>
      </c>
      <c r="T34" s="605"/>
      <c r="U34" s="605"/>
      <c r="V34" s="605"/>
      <c r="W34" s="605"/>
    </row>
    <row r="35" spans="1:23" s="584" customFormat="1" ht="18" customHeight="1">
      <c r="A35" s="661" t="s">
        <v>78</v>
      </c>
      <c r="B35" s="636"/>
      <c r="C35" s="662">
        <f>D35+E35+F35+G35+H35</f>
        <v>4397</v>
      </c>
      <c r="D35" s="574">
        <f aca="true" t="shared" si="15" ref="D35:I35">D36+D42+D45+D46</f>
        <v>847</v>
      </c>
      <c r="E35" s="574">
        <f t="shared" si="15"/>
        <v>6</v>
      </c>
      <c r="F35" s="574">
        <f t="shared" si="15"/>
        <v>200</v>
      </c>
      <c r="G35" s="575">
        <f t="shared" si="15"/>
        <v>2198</v>
      </c>
      <c r="H35" s="575">
        <f t="shared" si="15"/>
        <v>1146</v>
      </c>
      <c r="I35" s="574">
        <f t="shared" si="15"/>
        <v>349</v>
      </c>
      <c r="J35" s="613">
        <f t="shared" si="14"/>
        <v>1477.3277066982043</v>
      </c>
      <c r="K35" s="614">
        <f t="shared" si="14"/>
        <v>284.57961509515104</v>
      </c>
      <c r="L35" s="615">
        <f t="shared" si="14"/>
        <v>2.0159122674981185</v>
      </c>
      <c r="M35" s="616">
        <f t="shared" si="14"/>
        <v>67.19707558327062</v>
      </c>
      <c r="N35" s="613">
        <f t="shared" si="14"/>
        <v>738.4958606601441</v>
      </c>
      <c r="O35" s="602">
        <f t="shared" si="9"/>
        <v>385.0392430921406</v>
      </c>
      <c r="P35" s="617">
        <f>I35/$S35*100000</f>
        <v>117.25889689280723</v>
      </c>
      <c r="R35" s="591"/>
      <c r="S35" s="582">
        <f>S36+S42+S45+S46</f>
        <v>297632</v>
      </c>
      <c r="T35" s="618"/>
      <c r="U35" s="618"/>
      <c r="V35" s="618"/>
      <c r="W35" s="618"/>
    </row>
    <row r="36" spans="1:23" ht="18" customHeight="1">
      <c r="A36" s="651" t="s">
        <v>304</v>
      </c>
      <c r="B36" s="652"/>
      <c r="C36" s="594">
        <f t="shared" si="10"/>
        <v>545</v>
      </c>
      <c r="D36" s="637">
        <f aca="true" t="shared" si="16" ref="D36:I36">SUM(D37:D41)</f>
        <v>0</v>
      </c>
      <c r="E36" s="637">
        <f t="shared" si="16"/>
        <v>0</v>
      </c>
      <c r="F36" s="637">
        <f t="shared" si="16"/>
        <v>0</v>
      </c>
      <c r="G36" s="653">
        <f t="shared" si="16"/>
        <v>545</v>
      </c>
      <c r="H36" s="663">
        <f t="shared" si="16"/>
        <v>0</v>
      </c>
      <c r="I36" s="654">
        <f t="shared" si="16"/>
        <v>117</v>
      </c>
      <c r="J36" s="655">
        <f t="shared" si="3"/>
        <v>769.7740112994351</v>
      </c>
      <c r="K36" s="656">
        <f t="shared" si="4"/>
        <v>0</v>
      </c>
      <c r="L36" s="657">
        <f t="shared" si="5"/>
        <v>0</v>
      </c>
      <c r="M36" s="658">
        <f t="shared" si="6"/>
        <v>0</v>
      </c>
      <c r="N36" s="655">
        <f t="shared" si="7"/>
        <v>769.7740112994351</v>
      </c>
      <c r="O36" s="576">
        <f t="shared" si="9"/>
        <v>0</v>
      </c>
      <c r="P36" s="659">
        <f t="shared" si="8"/>
        <v>165.25423728813558</v>
      </c>
      <c r="R36" s="604"/>
      <c r="S36" s="604">
        <f>SUM(S37:S41)</f>
        <v>70800</v>
      </c>
      <c r="T36" s="604"/>
      <c r="U36" s="604"/>
      <c r="V36" s="604"/>
      <c r="W36" s="604"/>
    </row>
    <row r="37" spans="1:23" ht="18" customHeight="1">
      <c r="A37" s="592"/>
      <c r="B37" s="593" t="s">
        <v>112</v>
      </c>
      <c r="C37" s="594">
        <f t="shared" si="10"/>
        <v>320</v>
      </c>
      <c r="D37" s="594">
        <v>0</v>
      </c>
      <c r="E37" s="595">
        <v>0</v>
      </c>
      <c r="F37" s="594">
        <v>0</v>
      </c>
      <c r="G37" s="595">
        <v>320</v>
      </c>
      <c r="H37" s="594">
        <v>0</v>
      </c>
      <c r="I37" s="595">
        <v>98</v>
      </c>
      <c r="J37" s="598">
        <f t="shared" si="3"/>
        <v>850.1594048884165</v>
      </c>
      <c r="K37" s="599">
        <f t="shared" si="4"/>
        <v>0</v>
      </c>
      <c r="L37" s="600">
        <f t="shared" si="5"/>
        <v>0</v>
      </c>
      <c r="M37" s="601">
        <f t="shared" si="6"/>
        <v>0</v>
      </c>
      <c r="N37" s="598">
        <f t="shared" si="7"/>
        <v>850.1594048884165</v>
      </c>
      <c r="O37" s="602">
        <f t="shared" si="9"/>
        <v>0</v>
      </c>
      <c r="P37" s="603">
        <f t="shared" si="8"/>
        <v>260.3613177470776</v>
      </c>
      <c r="R37" s="604"/>
      <c r="S37" s="605">
        <v>37640</v>
      </c>
      <c r="T37" s="605"/>
      <c r="U37" s="605"/>
      <c r="V37" s="605"/>
      <c r="W37" s="605"/>
    </row>
    <row r="38" spans="1:23" ht="18" customHeight="1">
      <c r="A38" s="592"/>
      <c r="B38" s="593" t="s">
        <v>305</v>
      </c>
      <c r="C38" s="594">
        <f t="shared" si="10"/>
        <v>170</v>
      </c>
      <c r="D38" s="594">
        <v>0</v>
      </c>
      <c r="E38" s="595">
        <v>0</v>
      </c>
      <c r="F38" s="594">
        <v>0</v>
      </c>
      <c r="G38" s="595">
        <v>170</v>
      </c>
      <c r="H38" s="596">
        <v>0</v>
      </c>
      <c r="I38" s="597">
        <v>8</v>
      </c>
      <c r="J38" s="598">
        <f t="shared" si="3"/>
        <v>1453.1156509103344</v>
      </c>
      <c r="K38" s="599">
        <f t="shared" si="4"/>
        <v>0</v>
      </c>
      <c r="L38" s="600">
        <f t="shared" si="5"/>
        <v>0</v>
      </c>
      <c r="M38" s="601">
        <f t="shared" si="6"/>
        <v>0</v>
      </c>
      <c r="N38" s="598">
        <f t="shared" si="7"/>
        <v>1453.1156509103344</v>
      </c>
      <c r="O38" s="602">
        <f t="shared" si="9"/>
        <v>0</v>
      </c>
      <c r="P38" s="603">
        <f t="shared" si="8"/>
        <v>68.38191298401573</v>
      </c>
      <c r="R38" s="604"/>
      <c r="S38" s="605">
        <v>11699</v>
      </c>
      <c r="T38" s="605"/>
      <c r="U38" s="605"/>
      <c r="V38" s="605"/>
      <c r="W38" s="605"/>
    </row>
    <row r="39" spans="1:23" ht="18" customHeight="1">
      <c r="A39" s="592"/>
      <c r="B39" s="593" t="s">
        <v>114</v>
      </c>
      <c r="C39" s="594">
        <f t="shared" si="10"/>
        <v>0</v>
      </c>
      <c r="D39" s="594">
        <v>0</v>
      </c>
      <c r="E39" s="595">
        <v>0</v>
      </c>
      <c r="F39" s="594">
        <v>0</v>
      </c>
      <c r="G39" s="595">
        <v>0</v>
      </c>
      <c r="H39" s="596">
        <v>0</v>
      </c>
      <c r="I39" s="597">
        <f>J39+K39</f>
        <v>0</v>
      </c>
      <c r="J39" s="598">
        <f t="shared" si="3"/>
        <v>0</v>
      </c>
      <c r="K39" s="599">
        <f t="shared" si="4"/>
        <v>0</v>
      </c>
      <c r="L39" s="600">
        <f t="shared" si="5"/>
        <v>0</v>
      </c>
      <c r="M39" s="601">
        <f t="shared" si="6"/>
        <v>0</v>
      </c>
      <c r="N39" s="598">
        <f t="shared" si="7"/>
        <v>0</v>
      </c>
      <c r="O39" s="602">
        <f t="shared" si="9"/>
        <v>0</v>
      </c>
      <c r="P39" s="603">
        <f t="shared" si="8"/>
        <v>0</v>
      </c>
      <c r="R39" s="604"/>
      <c r="S39" s="605">
        <v>7371</v>
      </c>
      <c r="T39" s="605"/>
      <c r="U39" s="605"/>
      <c r="V39" s="605"/>
      <c r="W39" s="605"/>
    </row>
    <row r="40" spans="1:23" ht="18" customHeight="1">
      <c r="A40" s="592"/>
      <c r="B40" s="593" t="s">
        <v>115</v>
      </c>
      <c r="C40" s="594">
        <f t="shared" si="10"/>
        <v>0</v>
      </c>
      <c r="D40" s="594">
        <v>0</v>
      </c>
      <c r="E40" s="595">
        <v>0</v>
      </c>
      <c r="F40" s="594">
        <v>0</v>
      </c>
      <c r="G40" s="595">
        <v>0</v>
      </c>
      <c r="H40" s="596">
        <v>0</v>
      </c>
      <c r="I40" s="597">
        <v>1</v>
      </c>
      <c r="J40" s="598">
        <f t="shared" si="3"/>
        <v>0</v>
      </c>
      <c r="K40" s="599">
        <f t="shared" si="4"/>
        <v>0</v>
      </c>
      <c r="L40" s="600">
        <f t="shared" si="5"/>
        <v>0</v>
      </c>
      <c r="M40" s="601">
        <f t="shared" si="6"/>
        <v>0</v>
      </c>
      <c r="N40" s="598">
        <f t="shared" si="7"/>
        <v>0</v>
      </c>
      <c r="O40" s="602">
        <f t="shared" si="9"/>
        <v>0</v>
      </c>
      <c r="P40" s="603">
        <f t="shared" si="8"/>
        <v>16.110842597067826</v>
      </c>
      <c r="R40" s="604"/>
      <c r="S40" s="605">
        <v>6207</v>
      </c>
      <c r="T40" s="605"/>
      <c r="U40" s="605"/>
      <c r="V40" s="605"/>
      <c r="W40" s="605"/>
    </row>
    <row r="41" spans="1:23" ht="18" customHeight="1">
      <c r="A41" s="639"/>
      <c r="B41" s="640" t="s">
        <v>116</v>
      </c>
      <c r="C41" s="620">
        <f t="shared" si="10"/>
        <v>55</v>
      </c>
      <c r="D41" s="641">
        <v>0</v>
      </c>
      <c r="E41" s="642">
        <v>0</v>
      </c>
      <c r="F41" s="641">
        <v>0</v>
      </c>
      <c r="G41" s="642">
        <v>55</v>
      </c>
      <c r="H41" s="641">
        <v>0</v>
      </c>
      <c r="I41" s="644">
        <v>10</v>
      </c>
      <c r="J41" s="645">
        <f t="shared" si="3"/>
        <v>697.7039198274769</v>
      </c>
      <c r="K41" s="646">
        <f t="shared" si="4"/>
        <v>0</v>
      </c>
      <c r="L41" s="647">
        <f t="shared" si="5"/>
        <v>0</v>
      </c>
      <c r="M41" s="648">
        <f t="shared" si="6"/>
        <v>0</v>
      </c>
      <c r="N41" s="645">
        <f t="shared" si="7"/>
        <v>697.7039198274769</v>
      </c>
      <c r="O41" s="602">
        <f t="shared" si="9"/>
        <v>0</v>
      </c>
      <c r="P41" s="649">
        <f t="shared" si="8"/>
        <v>126.85525815045034</v>
      </c>
      <c r="R41" s="604"/>
      <c r="S41" s="605">
        <v>7883</v>
      </c>
      <c r="T41" s="605"/>
      <c r="U41" s="605"/>
      <c r="V41" s="605"/>
      <c r="W41" s="605"/>
    </row>
    <row r="42" spans="1:23" ht="18" customHeight="1">
      <c r="A42" s="592" t="s">
        <v>306</v>
      </c>
      <c r="B42" s="593"/>
      <c r="C42" s="594">
        <f t="shared" si="10"/>
        <v>1741</v>
      </c>
      <c r="D42" s="594">
        <f aca="true" t="shared" si="17" ref="D42:I42">SUM(D43:D44)</f>
        <v>445</v>
      </c>
      <c r="E42" s="594">
        <f t="shared" si="17"/>
        <v>0</v>
      </c>
      <c r="F42" s="594">
        <f t="shared" si="17"/>
        <v>0</v>
      </c>
      <c r="G42" s="595">
        <f t="shared" si="17"/>
        <v>660</v>
      </c>
      <c r="H42" s="663">
        <f t="shared" si="17"/>
        <v>636</v>
      </c>
      <c r="I42" s="597">
        <f t="shared" si="17"/>
        <v>39</v>
      </c>
      <c r="J42" s="598">
        <f t="shared" si="3"/>
        <v>2031.6474899059442</v>
      </c>
      <c r="K42" s="638">
        <f t="shared" si="4"/>
        <v>519.2895651970966</v>
      </c>
      <c r="L42" s="600">
        <f t="shared" si="5"/>
        <v>0</v>
      </c>
      <c r="M42" s="601">
        <f t="shared" si="6"/>
        <v>0</v>
      </c>
      <c r="N42" s="598">
        <f t="shared" si="7"/>
        <v>770.1822764720985</v>
      </c>
      <c r="O42" s="576">
        <f t="shared" si="9"/>
        <v>742.1756482367493</v>
      </c>
      <c r="P42" s="603">
        <f t="shared" si="8"/>
        <v>45.51077088244218</v>
      </c>
      <c r="R42" s="604"/>
      <c r="S42" s="604">
        <f>SUM(S43:S44)</f>
        <v>85694</v>
      </c>
      <c r="T42" s="604"/>
      <c r="U42" s="604"/>
      <c r="V42" s="604"/>
      <c r="W42" s="604"/>
    </row>
    <row r="43" spans="1:23" ht="18" customHeight="1">
      <c r="A43" s="592"/>
      <c r="B43" s="593" t="s">
        <v>117</v>
      </c>
      <c r="C43" s="594">
        <f t="shared" si="10"/>
        <v>1425</v>
      </c>
      <c r="D43" s="594">
        <v>445</v>
      </c>
      <c r="E43" s="595">
        <v>0</v>
      </c>
      <c r="F43" s="594">
        <v>0</v>
      </c>
      <c r="G43" s="595">
        <v>660</v>
      </c>
      <c r="H43" s="596">
        <v>320</v>
      </c>
      <c r="I43" s="597">
        <v>39</v>
      </c>
      <c r="J43" s="598">
        <f t="shared" si="3"/>
        <v>1872.3393073001523</v>
      </c>
      <c r="K43" s="599">
        <f t="shared" si="4"/>
        <v>584.6954328060125</v>
      </c>
      <c r="L43" s="600">
        <f t="shared" si="5"/>
        <v>0</v>
      </c>
      <c r="M43" s="601">
        <f t="shared" si="6"/>
        <v>0</v>
      </c>
      <c r="N43" s="598">
        <f t="shared" si="7"/>
        <v>867.1887318021758</v>
      </c>
      <c r="O43" s="602">
        <f t="shared" si="9"/>
        <v>420.455142691964</v>
      </c>
      <c r="P43" s="603">
        <f t="shared" si="8"/>
        <v>51.24297051558312</v>
      </c>
      <c r="R43" s="604"/>
      <c r="S43" s="605">
        <v>76108</v>
      </c>
      <c r="T43" s="605"/>
      <c r="U43" s="605"/>
      <c r="V43" s="605"/>
      <c r="W43" s="605"/>
    </row>
    <row r="44" spans="1:23" ht="18" customHeight="1">
      <c r="A44" s="592"/>
      <c r="B44" s="593" t="s">
        <v>118</v>
      </c>
      <c r="C44" s="620">
        <f t="shared" si="10"/>
        <v>316</v>
      </c>
      <c r="D44" s="594">
        <v>0</v>
      </c>
      <c r="E44" s="595">
        <v>0</v>
      </c>
      <c r="F44" s="594">
        <v>0</v>
      </c>
      <c r="G44" s="594">
        <v>0</v>
      </c>
      <c r="H44" s="596">
        <v>316</v>
      </c>
      <c r="I44" s="597">
        <v>0</v>
      </c>
      <c r="J44" s="598">
        <f t="shared" si="3"/>
        <v>3296.4740246192364</v>
      </c>
      <c r="K44" s="599">
        <f t="shared" si="4"/>
        <v>0</v>
      </c>
      <c r="L44" s="600">
        <f t="shared" si="5"/>
        <v>0</v>
      </c>
      <c r="M44" s="601">
        <f t="shared" si="6"/>
        <v>0</v>
      </c>
      <c r="N44" s="598">
        <f t="shared" si="7"/>
        <v>0</v>
      </c>
      <c r="O44" s="602">
        <f t="shared" si="9"/>
        <v>3296.4740246192364</v>
      </c>
      <c r="P44" s="603">
        <f t="shared" si="8"/>
        <v>0</v>
      </c>
      <c r="R44" s="604"/>
      <c r="S44" s="605">
        <v>9586</v>
      </c>
      <c r="T44" s="605"/>
      <c r="U44" s="605"/>
      <c r="V44" s="605"/>
      <c r="W44" s="605"/>
    </row>
    <row r="45" spans="1:23" ht="18" customHeight="1">
      <c r="A45" s="621" t="s">
        <v>307</v>
      </c>
      <c r="B45" s="622" t="s">
        <v>342</v>
      </c>
      <c r="C45" s="620">
        <f t="shared" si="10"/>
        <v>421</v>
      </c>
      <c r="D45" s="624">
        <v>0</v>
      </c>
      <c r="E45" s="623">
        <v>6</v>
      </c>
      <c r="F45" s="624">
        <v>0</v>
      </c>
      <c r="G45" s="625">
        <v>295</v>
      </c>
      <c r="H45" s="625">
        <v>120</v>
      </c>
      <c r="I45" s="624">
        <v>38</v>
      </c>
      <c r="J45" s="626">
        <f t="shared" si="3"/>
        <v>825.6844747783792</v>
      </c>
      <c r="K45" s="626">
        <f t="shared" si="4"/>
        <v>0</v>
      </c>
      <c r="L45" s="626">
        <f t="shared" si="5"/>
        <v>11.767474699929394</v>
      </c>
      <c r="M45" s="626">
        <f t="shared" si="6"/>
        <v>0</v>
      </c>
      <c r="N45" s="626">
        <f t="shared" si="7"/>
        <v>578.5675060798619</v>
      </c>
      <c r="O45" s="576">
        <f t="shared" si="9"/>
        <v>235.3494939985879</v>
      </c>
      <c r="P45" s="627">
        <f t="shared" si="8"/>
        <v>74.5273397662195</v>
      </c>
      <c r="R45" s="604"/>
      <c r="S45" s="605">
        <v>50988</v>
      </c>
      <c r="T45" s="605"/>
      <c r="U45" s="605"/>
      <c r="V45" s="605"/>
      <c r="W45" s="605"/>
    </row>
    <row r="46" spans="1:23" ht="18" customHeight="1">
      <c r="A46" s="592" t="s">
        <v>308</v>
      </c>
      <c r="B46" s="593"/>
      <c r="C46" s="594">
        <f t="shared" si="10"/>
        <v>1690</v>
      </c>
      <c r="D46" s="594">
        <f aca="true" t="shared" si="18" ref="D46:I46">SUM(D47:D50)</f>
        <v>402</v>
      </c>
      <c r="E46" s="595">
        <f t="shared" si="18"/>
        <v>0</v>
      </c>
      <c r="F46" s="594">
        <f t="shared" si="18"/>
        <v>200</v>
      </c>
      <c r="G46" s="595">
        <f t="shared" si="18"/>
        <v>698</v>
      </c>
      <c r="H46" s="663">
        <f t="shared" si="18"/>
        <v>390</v>
      </c>
      <c r="I46" s="597">
        <f t="shared" si="18"/>
        <v>155</v>
      </c>
      <c r="J46" s="598">
        <f t="shared" si="3"/>
        <v>1874.6533555185804</v>
      </c>
      <c r="K46" s="638">
        <f t="shared" si="4"/>
        <v>445.9234608985025</v>
      </c>
      <c r="L46" s="600">
        <f t="shared" si="5"/>
        <v>0</v>
      </c>
      <c r="M46" s="601">
        <f t="shared" si="6"/>
        <v>221.85246810870774</v>
      </c>
      <c r="N46" s="598">
        <f t="shared" si="7"/>
        <v>774.26511369939</v>
      </c>
      <c r="O46" s="576">
        <f t="shared" si="9"/>
        <v>432.6123128119801</v>
      </c>
      <c r="P46" s="603">
        <f t="shared" si="8"/>
        <v>171.93566278424848</v>
      </c>
      <c r="R46" s="604"/>
      <c r="S46" s="604">
        <f>SUM(S47:S50)</f>
        <v>90150</v>
      </c>
      <c r="T46" s="604"/>
      <c r="U46" s="604"/>
      <c r="V46" s="604"/>
      <c r="W46" s="604"/>
    </row>
    <row r="47" spans="1:23" ht="18" customHeight="1">
      <c r="A47" s="592"/>
      <c r="B47" s="593" t="s">
        <v>120</v>
      </c>
      <c r="C47" s="594">
        <f t="shared" si="10"/>
        <v>1020</v>
      </c>
      <c r="D47" s="594">
        <v>0</v>
      </c>
      <c r="E47" s="595">
        <v>0</v>
      </c>
      <c r="F47" s="594">
        <v>200</v>
      </c>
      <c r="G47" s="595">
        <v>480</v>
      </c>
      <c r="H47" s="596">
        <v>340</v>
      </c>
      <c r="I47" s="597">
        <v>103</v>
      </c>
      <c r="J47" s="598">
        <f t="shared" si="3"/>
        <v>2060.148249883864</v>
      </c>
      <c r="K47" s="599">
        <f t="shared" si="4"/>
        <v>0</v>
      </c>
      <c r="L47" s="600">
        <f t="shared" si="5"/>
        <v>0</v>
      </c>
      <c r="M47" s="601">
        <f t="shared" si="6"/>
        <v>403.95063723213025</v>
      </c>
      <c r="N47" s="598">
        <f t="shared" si="7"/>
        <v>969.4815293571127</v>
      </c>
      <c r="O47" s="602">
        <f t="shared" si="9"/>
        <v>686.7160832946214</v>
      </c>
      <c r="P47" s="603">
        <f t="shared" si="8"/>
        <v>208.03457817454708</v>
      </c>
      <c r="R47" s="604"/>
      <c r="S47" s="605">
        <v>49511</v>
      </c>
      <c r="T47" s="605"/>
      <c r="U47" s="605"/>
      <c r="V47" s="605"/>
      <c r="W47" s="605"/>
    </row>
    <row r="48" spans="1:23" ht="18" customHeight="1">
      <c r="A48" s="592"/>
      <c r="B48" s="593" t="s">
        <v>309</v>
      </c>
      <c r="C48" s="594">
        <f t="shared" si="10"/>
        <v>268</v>
      </c>
      <c r="D48" s="594">
        <v>0</v>
      </c>
      <c r="E48" s="595">
        <v>0</v>
      </c>
      <c r="F48" s="594">
        <v>0</v>
      </c>
      <c r="G48" s="595">
        <v>218</v>
      </c>
      <c r="H48" s="596">
        <v>50</v>
      </c>
      <c r="I48" s="597">
        <v>16</v>
      </c>
      <c r="J48" s="598">
        <f t="shared" si="3"/>
        <v>1247.1497044999767</v>
      </c>
      <c r="K48" s="599">
        <f t="shared" si="4"/>
        <v>0</v>
      </c>
      <c r="L48" s="600">
        <f t="shared" si="5"/>
        <v>0</v>
      </c>
      <c r="M48" s="601">
        <f t="shared" si="6"/>
        <v>0</v>
      </c>
      <c r="N48" s="598">
        <f t="shared" si="7"/>
        <v>1014.4725208246078</v>
      </c>
      <c r="O48" s="602">
        <f t="shared" si="9"/>
        <v>232.6771836753688</v>
      </c>
      <c r="P48" s="603">
        <f t="shared" si="8"/>
        <v>74.45669877611802</v>
      </c>
      <c r="R48" s="604"/>
      <c r="S48" s="605">
        <v>21489</v>
      </c>
      <c r="T48" s="605"/>
      <c r="U48" s="605"/>
      <c r="V48" s="605"/>
      <c r="W48" s="605"/>
    </row>
    <row r="49" spans="1:23" ht="18" customHeight="1">
      <c r="A49" s="592"/>
      <c r="B49" s="593" t="s">
        <v>122</v>
      </c>
      <c r="C49" s="594">
        <f t="shared" si="10"/>
        <v>402</v>
      </c>
      <c r="D49" s="594">
        <v>402</v>
      </c>
      <c r="E49" s="595">
        <v>0</v>
      </c>
      <c r="F49" s="594">
        <v>0</v>
      </c>
      <c r="G49" s="595">
        <v>0</v>
      </c>
      <c r="H49" s="664">
        <v>0</v>
      </c>
      <c r="I49" s="597">
        <v>17</v>
      </c>
      <c r="J49" s="598">
        <f t="shared" si="3"/>
        <v>3385.5482566953006</v>
      </c>
      <c r="K49" s="599">
        <f t="shared" si="4"/>
        <v>3385.5482566953006</v>
      </c>
      <c r="L49" s="600">
        <f t="shared" si="5"/>
        <v>0</v>
      </c>
      <c r="M49" s="601">
        <f t="shared" si="6"/>
        <v>0</v>
      </c>
      <c r="N49" s="598">
        <f t="shared" si="7"/>
        <v>0</v>
      </c>
      <c r="O49" s="602">
        <f t="shared" si="9"/>
        <v>0</v>
      </c>
      <c r="P49" s="603">
        <f t="shared" si="8"/>
        <v>143.16995115378137</v>
      </c>
      <c r="R49" s="604"/>
      <c r="S49" s="605">
        <v>11874</v>
      </c>
      <c r="T49" s="605"/>
      <c r="U49" s="605"/>
      <c r="V49" s="605"/>
      <c r="W49" s="605"/>
    </row>
    <row r="50" spans="1:23" ht="18" customHeight="1">
      <c r="A50" s="665"/>
      <c r="B50" s="629" t="s">
        <v>123</v>
      </c>
      <c r="C50" s="606">
        <f t="shared" si="10"/>
        <v>0</v>
      </c>
      <c r="D50" s="606">
        <v>0</v>
      </c>
      <c r="E50" s="666">
        <v>0</v>
      </c>
      <c r="F50" s="606">
        <v>0</v>
      </c>
      <c r="G50" s="666">
        <v>0</v>
      </c>
      <c r="H50" s="667">
        <v>0</v>
      </c>
      <c r="I50" s="668">
        <v>19</v>
      </c>
      <c r="J50" s="632">
        <f t="shared" si="3"/>
        <v>0</v>
      </c>
      <c r="K50" s="669">
        <f t="shared" si="4"/>
        <v>0</v>
      </c>
      <c r="L50" s="670">
        <f t="shared" si="5"/>
        <v>0</v>
      </c>
      <c r="M50" s="671">
        <f t="shared" si="6"/>
        <v>0</v>
      </c>
      <c r="N50" s="632">
        <f t="shared" si="7"/>
        <v>0</v>
      </c>
      <c r="O50" s="607">
        <f t="shared" si="9"/>
        <v>0</v>
      </c>
      <c r="P50" s="634">
        <f t="shared" si="8"/>
        <v>261.13249037932934</v>
      </c>
      <c r="R50" s="604"/>
      <c r="S50" s="605">
        <v>7276</v>
      </c>
      <c r="T50" s="605"/>
      <c r="U50" s="605"/>
      <c r="V50" s="605"/>
      <c r="W50" s="605"/>
    </row>
    <row r="51" spans="1:23" s="584" customFormat="1" ht="18" customHeight="1">
      <c r="A51" s="661" t="s">
        <v>218</v>
      </c>
      <c r="B51" s="636"/>
      <c r="C51" s="574">
        <f>D51+E51+F51+G51+H51</f>
        <v>6866</v>
      </c>
      <c r="D51" s="574">
        <f aca="true" t="shared" si="19" ref="D51:I51">D52+D53</f>
        <v>1311</v>
      </c>
      <c r="E51" s="574">
        <f t="shared" si="19"/>
        <v>0</v>
      </c>
      <c r="F51" s="574">
        <f t="shared" si="19"/>
        <v>0</v>
      </c>
      <c r="G51" s="575">
        <f t="shared" si="19"/>
        <v>4346</v>
      </c>
      <c r="H51" s="575">
        <f t="shared" si="19"/>
        <v>1209</v>
      </c>
      <c r="I51" s="574">
        <f t="shared" si="19"/>
        <v>931</v>
      </c>
      <c r="J51" s="613">
        <f>C51/$S51*100000</f>
        <v>1187.8358412943362</v>
      </c>
      <c r="K51" s="614">
        <f t="shared" si="4"/>
        <v>226.8064066322276</v>
      </c>
      <c r="L51" s="615">
        <f>E51/$S51*100000</f>
        <v>0</v>
      </c>
      <c r="M51" s="616">
        <f>F51/$S51*100000</f>
        <v>0</v>
      </c>
      <c r="N51" s="613">
        <f>G51/$S51*100000</f>
        <v>751.869293076782</v>
      </c>
      <c r="O51" s="602">
        <f t="shared" si="9"/>
        <v>209.1601415853266</v>
      </c>
      <c r="P51" s="617">
        <f>I51/$S51*100000</f>
        <v>161.06541920259642</v>
      </c>
      <c r="R51" s="591"/>
      <c r="S51" s="582">
        <f>S52+S53</f>
        <v>578026</v>
      </c>
      <c r="T51" s="618"/>
      <c r="U51" s="618"/>
      <c r="V51" s="618"/>
      <c r="W51" s="618"/>
    </row>
    <row r="52" spans="1:23" ht="18" customHeight="1">
      <c r="A52" s="621" t="s">
        <v>124</v>
      </c>
      <c r="B52" s="622" t="s">
        <v>124</v>
      </c>
      <c r="C52" s="623">
        <f t="shared" si="10"/>
        <v>6228</v>
      </c>
      <c r="D52" s="624">
        <v>982</v>
      </c>
      <c r="E52" s="624">
        <v>0</v>
      </c>
      <c r="F52" s="624">
        <v>0</v>
      </c>
      <c r="G52" s="625">
        <v>4191</v>
      </c>
      <c r="H52" s="624">
        <v>1055</v>
      </c>
      <c r="I52" s="624">
        <v>743</v>
      </c>
      <c r="J52" s="626">
        <f aca="true" t="shared" si="20" ref="J52:J60">C52/$S52*100000</f>
        <v>1299.039903552336</v>
      </c>
      <c r="K52" s="626">
        <f aca="true" t="shared" si="21" ref="K52:K61">D52/$S52*100000</f>
        <v>204.82613765067342</v>
      </c>
      <c r="L52" s="626">
        <f aca="true" t="shared" si="22" ref="L52:L61">E52/$S52*100000</f>
        <v>0</v>
      </c>
      <c r="M52" s="626">
        <f aca="true" t="shared" si="23" ref="M52:M61">F52/$S52*100000</f>
        <v>0</v>
      </c>
      <c r="N52" s="626">
        <f aca="true" t="shared" si="24" ref="N52:N61">G52/$S52*100000</f>
        <v>874.161245309544</v>
      </c>
      <c r="O52" s="576">
        <f t="shared" si="9"/>
        <v>220.05252059211855</v>
      </c>
      <c r="P52" s="627">
        <f aca="true" t="shared" si="25" ref="P52:P61">I52/$S52*100000</f>
        <v>154.9753770615584</v>
      </c>
      <c r="R52" s="604"/>
      <c r="S52" s="605">
        <v>479431</v>
      </c>
      <c r="T52" s="605"/>
      <c r="U52" s="605"/>
      <c r="V52" s="605"/>
      <c r="W52" s="605"/>
    </row>
    <row r="53" spans="1:23" ht="15.75" customHeight="1">
      <c r="A53" s="592" t="s">
        <v>310</v>
      </c>
      <c r="B53" s="593"/>
      <c r="C53" s="594">
        <f t="shared" si="10"/>
        <v>638</v>
      </c>
      <c r="D53" s="672">
        <f>SUM(D54:D60)</f>
        <v>329</v>
      </c>
      <c r="E53" s="672">
        <f>SUM(E54:E60)</f>
        <v>0</v>
      </c>
      <c r="F53" s="595">
        <f>SUM(F54:F60)</f>
        <v>0</v>
      </c>
      <c r="G53" s="596">
        <v>155</v>
      </c>
      <c r="H53" s="663">
        <f>SUM(H54:H58)</f>
        <v>154</v>
      </c>
      <c r="I53" s="637">
        <f>SUM(I54:I60)</f>
        <v>188</v>
      </c>
      <c r="J53" s="598">
        <f t="shared" si="20"/>
        <v>647.091637506973</v>
      </c>
      <c r="K53" s="638">
        <f t="shared" si="21"/>
        <v>333.68832090876816</v>
      </c>
      <c r="L53" s="600">
        <f t="shared" si="22"/>
        <v>0</v>
      </c>
      <c r="M53" s="601">
        <f t="shared" si="23"/>
        <v>0</v>
      </c>
      <c r="N53" s="598">
        <f t="shared" si="24"/>
        <v>157.20878340686647</v>
      </c>
      <c r="O53" s="576">
        <f t="shared" si="9"/>
        <v>156.1945331913383</v>
      </c>
      <c r="P53" s="603">
        <f t="shared" si="25"/>
        <v>190.6790405192961</v>
      </c>
      <c r="R53" s="604"/>
      <c r="S53" s="604">
        <f>SUM(S54:S60)</f>
        <v>98595</v>
      </c>
      <c r="T53" s="604"/>
      <c r="U53" s="604"/>
      <c r="V53" s="604"/>
      <c r="W53" s="604"/>
    </row>
    <row r="54" spans="1:23" ht="15.75" customHeight="1">
      <c r="A54" s="592"/>
      <c r="B54" s="593" t="s">
        <v>311</v>
      </c>
      <c r="C54" s="594">
        <f t="shared" si="10"/>
        <v>0</v>
      </c>
      <c r="D54" s="672">
        <v>0</v>
      </c>
      <c r="E54" s="672">
        <v>0</v>
      </c>
      <c r="F54" s="595">
        <v>0</v>
      </c>
      <c r="G54" s="596">
        <v>0</v>
      </c>
      <c r="H54" s="596">
        <v>0</v>
      </c>
      <c r="I54" s="594">
        <f>J54+K54</f>
        <v>0</v>
      </c>
      <c r="J54" s="598">
        <f t="shared" si="20"/>
        <v>0</v>
      </c>
      <c r="K54" s="599">
        <f t="shared" si="21"/>
        <v>0</v>
      </c>
      <c r="L54" s="600">
        <f t="shared" si="22"/>
        <v>0</v>
      </c>
      <c r="M54" s="601">
        <f t="shared" si="23"/>
        <v>0</v>
      </c>
      <c r="N54" s="598">
        <f t="shared" si="24"/>
        <v>0</v>
      </c>
      <c r="O54" s="602">
        <f t="shared" si="9"/>
        <v>0</v>
      </c>
      <c r="P54" s="603">
        <f t="shared" si="25"/>
        <v>0</v>
      </c>
      <c r="R54" s="604"/>
      <c r="S54" s="605">
        <v>8940</v>
      </c>
      <c r="T54" s="605"/>
      <c r="U54" s="605"/>
      <c r="V54" s="605"/>
      <c r="W54" s="605"/>
    </row>
    <row r="55" spans="1:23" ht="15.75" customHeight="1">
      <c r="A55" s="592"/>
      <c r="B55" s="593" t="s">
        <v>126</v>
      </c>
      <c r="C55" s="594">
        <f t="shared" si="10"/>
        <v>52</v>
      </c>
      <c r="D55" s="672">
        <v>0</v>
      </c>
      <c r="E55" s="672">
        <v>0</v>
      </c>
      <c r="F55" s="595">
        <v>0</v>
      </c>
      <c r="G55" s="594">
        <v>0</v>
      </c>
      <c r="H55" s="596">
        <v>52</v>
      </c>
      <c r="I55" s="594">
        <v>37</v>
      </c>
      <c r="J55" s="598">
        <f t="shared" si="20"/>
        <v>237.84476055436124</v>
      </c>
      <c r="K55" s="599">
        <f t="shared" si="21"/>
        <v>0</v>
      </c>
      <c r="L55" s="600">
        <f t="shared" si="22"/>
        <v>0</v>
      </c>
      <c r="M55" s="601">
        <f t="shared" si="23"/>
        <v>0</v>
      </c>
      <c r="N55" s="598">
        <f t="shared" si="24"/>
        <v>0</v>
      </c>
      <c r="O55" s="602">
        <f t="shared" si="9"/>
        <v>237.84476055436124</v>
      </c>
      <c r="P55" s="603">
        <f t="shared" si="25"/>
        <v>169.23569500983396</v>
      </c>
      <c r="R55" s="604"/>
      <c r="S55" s="605">
        <v>21863</v>
      </c>
      <c r="T55" s="605"/>
      <c r="U55" s="605"/>
      <c r="V55" s="605"/>
      <c r="W55" s="605"/>
    </row>
    <row r="56" spans="1:23" ht="15.75" customHeight="1">
      <c r="A56" s="592"/>
      <c r="B56" s="593" t="s">
        <v>127</v>
      </c>
      <c r="C56" s="594">
        <f t="shared" si="10"/>
        <v>155</v>
      </c>
      <c r="D56" s="672">
        <v>0</v>
      </c>
      <c r="E56" s="672">
        <v>0</v>
      </c>
      <c r="F56" s="595">
        <v>0</v>
      </c>
      <c r="G56" s="596">
        <v>155</v>
      </c>
      <c r="H56" s="594">
        <v>0</v>
      </c>
      <c r="I56" s="594">
        <v>0</v>
      </c>
      <c r="J56" s="598">
        <f t="shared" si="20"/>
        <v>1863.4287088242368</v>
      </c>
      <c r="K56" s="599">
        <f t="shared" si="21"/>
        <v>0</v>
      </c>
      <c r="L56" s="600">
        <f t="shared" si="22"/>
        <v>0</v>
      </c>
      <c r="M56" s="601">
        <f t="shared" si="23"/>
        <v>0</v>
      </c>
      <c r="N56" s="598">
        <f t="shared" si="24"/>
        <v>1863.4287088242368</v>
      </c>
      <c r="O56" s="602">
        <f t="shared" si="9"/>
        <v>0</v>
      </c>
      <c r="P56" s="603">
        <f t="shared" si="25"/>
        <v>0</v>
      </c>
      <c r="R56" s="604"/>
      <c r="S56" s="605">
        <v>8318</v>
      </c>
      <c r="T56" s="605"/>
      <c r="U56" s="605"/>
      <c r="V56" s="605"/>
      <c r="W56" s="605"/>
    </row>
    <row r="57" spans="1:23" ht="15.75" customHeight="1">
      <c r="A57" s="592"/>
      <c r="B57" s="593" t="s">
        <v>128</v>
      </c>
      <c r="C57" s="594">
        <f t="shared" si="10"/>
        <v>0</v>
      </c>
      <c r="D57" s="672">
        <v>0</v>
      </c>
      <c r="E57" s="672">
        <v>0</v>
      </c>
      <c r="F57" s="595">
        <v>0</v>
      </c>
      <c r="G57" s="596">
        <v>0</v>
      </c>
      <c r="H57" s="596">
        <v>0</v>
      </c>
      <c r="I57" s="596">
        <v>0</v>
      </c>
      <c r="J57" s="598">
        <f t="shared" si="20"/>
        <v>0</v>
      </c>
      <c r="K57" s="599">
        <f t="shared" si="21"/>
        <v>0</v>
      </c>
      <c r="L57" s="600">
        <f t="shared" si="22"/>
        <v>0</v>
      </c>
      <c r="M57" s="601">
        <f t="shared" si="23"/>
        <v>0</v>
      </c>
      <c r="N57" s="598">
        <f t="shared" si="24"/>
        <v>0</v>
      </c>
      <c r="O57" s="602">
        <f t="shared" si="9"/>
        <v>0</v>
      </c>
      <c r="P57" s="603">
        <f t="shared" si="25"/>
        <v>0</v>
      </c>
      <c r="R57" s="604"/>
      <c r="S57" s="605">
        <v>14792</v>
      </c>
      <c r="T57" s="605"/>
      <c r="U57" s="605"/>
      <c r="V57" s="605"/>
      <c r="W57" s="605"/>
    </row>
    <row r="58" spans="1:23" ht="15.75" customHeight="1">
      <c r="A58" s="592"/>
      <c r="B58" s="593" t="s">
        <v>129</v>
      </c>
      <c r="C58" s="594">
        <f t="shared" si="10"/>
        <v>431</v>
      </c>
      <c r="D58" s="672">
        <v>329</v>
      </c>
      <c r="E58" s="672">
        <v>0</v>
      </c>
      <c r="F58" s="595">
        <v>0</v>
      </c>
      <c r="G58" s="594">
        <v>0</v>
      </c>
      <c r="H58" s="596">
        <v>102</v>
      </c>
      <c r="I58" s="594">
        <v>84</v>
      </c>
      <c r="J58" s="598">
        <f t="shared" si="20"/>
        <v>2186.707255200406</v>
      </c>
      <c r="K58" s="599">
        <f t="shared" si="21"/>
        <v>1669.2034500253676</v>
      </c>
      <c r="L58" s="600">
        <f t="shared" si="22"/>
        <v>0</v>
      </c>
      <c r="M58" s="601">
        <f t="shared" si="23"/>
        <v>0</v>
      </c>
      <c r="N58" s="598">
        <f t="shared" si="24"/>
        <v>0</v>
      </c>
      <c r="O58" s="602">
        <f t="shared" si="9"/>
        <v>517.5038051750381</v>
      </c>
      <c r="P58" s="603">
        <f t="shared" si="25"/>
        <v>426.17960426179604</v>
      </c>
      <c r="R58" s="604"/>
      <c r="S58" s="605">
        <v>19710</v>
      </c>
      <c r="T58" s="605"/>
      <c r="U58" s="605"/>
      <c r="V58" s="605"/>
      <c r="W58" s="605"/>
    </row>
    <row r="59" spans="1:23" ht="15.75" customHeight="1">
      <c r="A59" s="592"/>
      <c r="B59" s="593" t="s">
        <v>130</v>
      </c>
      <c r="C59" s="594">
        <f t="shared" si="10"/>
        <v>0</v>
      </c>
      <c r="D59" s="672">
        <v>0</v>
      </c>
      <c r="E59" s="672">
        <v>0</v>
      </c>
      <c r="F59" s="595">
        <v>0</v>
      </c>
      <c r="G59" s="596">
        <v>0</v>
      </c>
      <c r="H59" s="596">
        <v>0</v>
      </c>
      <c r="I59" s="594">
        <v>63</v>
      </c>
      <c r="J59" s="598">
        <f t="shared" si="20"/>
        <v>0</v>
      </c>
      <c r="K59" s="599">
        <f t="shared" si="21"/>
        <v>0</v>
      </c>
      <c r="L59" s="600">
        <f t="shared" si="22"/>
        <v>0</v>
      </c>
      <c r="M59" s="601">
        <f t="shared" si="23"/>
        <v>0</v>
      </c>
      <c r="N59" s="598">
        <f t="shared" si="24"/>
        <v>0</v>
      </c>
      <c r="O59" s="602">
        <f t="shared" si="9"/>
        <v>0</v>
      </c>
      <c r="P59" s="603">
        <f t="shared" si="25"/>
        <v>319.2621496984746</v>
      </c>
      <c r="R59" s="604"/>
      <c r="S59" s="605">
        <v>19733</v>
      </c>
      <c r="T59" s="605"/>
      <c r="U59" s="605"/>
      <c r="V59" s="605"/>
      <c r="W59" s="605"/>
    </row>
    <row r="60" spans="1:23" ht="15.75" customHeight="1">
      <c r="A60" s="665"/>
      <c r="B60" s="629" t="s">
        <v>131</v>
      </c>
      <c r="C60" s="606">
        <f t="shared" si="10"/>
        <v>0</v>
      </c>
      <c r="D60" s="673">
        <v>0</v>
      </c>
      <c r="E60" s="673">
        <v>0</v>
      </c>
      <c r="F60" s="666">
        <v>0</v>
      </c>
      <c r="G60" s="631">
        <v>0</v>
      </c>
      <c r="H60" s="631">
        <v>0</v>
      </c>
      <c r="I60" s="606">
        <v>4</v>
      </c>
      <c r="J60" s="632">
        <f t="shared" si="20"/>
        <v>0</v>
      </c>
      <c r="K60" s="669">
        <f t="shared" si="21"/>
        <v>0</v>
      </c>
      <c r="L60" s="670">
        <f t="shared" si="22"/>
        <v>0</v>
      </c>
      <c r="M60" s="671">
        <f t="shared" si="23"/>
        <v>0</v>
      </c>
      <c r="N60" s="632">
        <f t="shared" si="24"/>
        <v>0</v>
      </c>
      <c r="O60" s="607">
        <f t="shared" si="9"/>
        <v>0</v>
      </c>
      <c r="P60" s="634">
        <f t="shared" si="25"/>
        <v>76.35044855888528</v>
      </c>
      <c r="R60" s="604"/>
      <c r="S60" s="605">
        <v>5239</v>
      </c>
      <c r="T60" s="605"/>
      <c r="U60" s="605"/>
      <c r="V60" s="605"/>
      <c r="W60" s="605"/>
    </row>
    <row r="61" spans="1:23" s="584" customFormat="1" ht="15.75" customHeight="1">
      <c r="A61" s="661" t="s">
        <v>221</v>
      </c>
      <c r="B61" s="636"/>
      <c r="C61" s="587">
        <f>D61+E61+F61+G61+H61</f>
        <v>3481</v>
      </c>
      <c r="D61" s="674">
        <f aca="true" t="shared" si="26" ref="D61:I61">D62+D74+D78+D83</f>
        <v>918</v>
      </c>
      <c r="E61" s="674">
        <f t="shared" si="26"/>
        <v>4</v>
      </c>
      <c r="F61" s="674">
        <f t="shared" si="26"/>
        <v>0</v>
      </c>
      <c r="G61" s="675">
        <f t="shared" si="26"/>
        <v>2055</v>
      </c>
      <c r="H61" s="675">
        <f t="shared" si="26"/>
        <v>504</v>
      </c>
      <c r="I61" s="674">
        <f t="shared" si="26"/>
        <v>462</v>
      </c>
      <c r="J61" s="613">
        <f>C61/$S61*100000</f>
        <v>1190.9568025837707</v>
      </c>
      <c r="K61" s="614">
        <f t="shared" si="21"/>
        <v>314.0759393197074</v>
      </c>
      <c r="L61" s="615">
        <f t="shared" si="22"/>
        <v>1.368522611414847</v>
      </c>
      <c r="M61" s="616">
        <f t="shared" si="23"/>
        <v>0</v>
      </c>
      <c r="N61" s="613">
        <f t="shared" si="24"/>
        <v>703.0784916143778</v>
      </c>
      <c r="O61" s="602">
        <f t="shared" si="9"/>
        <v>172.43384903827072</v>
      </c>
      <c r="P61" s="617">
        <f t="shared" si="25"/>
        <v>158.06436161841484</v>
      </c>
      <c r="R61" s="591"/>
      <c r="S61" s="582">
        <f>S62+S74+S78+S83</f>
        <v>292286</v>
      </c>
      <c r="T61" s="618"/>
      <c r="U61" s="618"/>
      <c r="V61" s="618"/>
      <c r="W61" s="618"/>
    </row>
    <row r="62" spans="1:23" ht="18" customHeight="1">
      <c r="A62" s="651" t="s">
        <v>312</v>
      </c>
      <c r="B62" s="652"/>
      <c r="C62" s="676">
        <f t="shared" si="10"/>
        <v>1199</v>
      </c>
      <c r="D62" s="637">
        <f aca="true" t="shared" si="27" ref="D62:I62">SUM(D63:D67)</f>
        <v>360</v>
      </c>
      <c r="E62" s="653">
        <f t="shared" si="27"/>
        <v>0</v>
      </c>
      <c r="F62" s="637">
        <f t="shared" si="27"/>
        <v>0</v>
      </c>
      <c r="G62" s="653">
        <f t="shared" si="27"/>
        <v>631</v>
      </c>
      <c r="H62" s="663">
        <f t="shared" si="27"/>
        <v>208</v>
      </c>
      <c r="I62" s="654">
        <f t="shared" si="27"/>
        <v>121</v>
      </c>
      <c r="J62" s="655">
        <f t="shared" si="3"/>
        <v>1043.1620250741698</v>
      </c>
      <c r="K62" s="656">
        <f t="shared" si="4"/>
        <v>313.2096155351969</v>
      </c>
      <c r="L62" s="657">
        <f t="shared" si="5"/>
        <v>0</v>
      </c>
      <c r="M62" s="658">
        <f t="shared" si="6"/>
        <v>0</v>
      </c>
      <c r="N62" s="655">
        <f t="shared" si="7"/>
        <v>548.9868538964146</v>
      </c>
      <c r="O62" s="576">
        <f t="shared" si="9"/>
        <v>180.96555564255823</v>
      </c>
      <c r="P62" s="659">
        <f t="shared" si="8"/>
        <v>105.27323188821897</v>
      </c>
      <c r="R62" s="604"/>
      <c r="S62" s="604">
        <f>SUM(S63:S67)</f>
        <v>114939</v>
      </c>
      <c r="T62" s="604"/>
      <c r="U62" s="604"/>
      <c r="V62" s="604"/>
      <c r="W62" s="604"/>
    </row>
    <row r="63" spans="1:23" ht="18" customHeight="1">
      <c r="A63" s="592"/>
      <c r="B63" s="593" t="s">
        <v>132</v>
      </c>
      <c r="C63" s="594">
        <f t="shared" si="10"/>
        <v>384</v>
      </c>
      <c r="D63" s="594">
        <v>0</v>
      </c>
      <c r="E63" s="595">
        <v>0</v>
      </c>
      <c r="F63" s="594">
        <v>0</v>
      </c>
      <c r="G63" s="595">
        <v>286</v>
      </c>
      <c r="H63" s="596">
        <v>98</v>
      </c>
      <c r="I63" s="597">
        <v>36</v>
      </c>
      <c r="J63" s="598">
        <f t="shared" si="3"/>
        <v>949.6723135897118</v>
      </c>
      <c r="K63" s="599">
        <f t="shared" si="4"/>
        <v>0</v>
      </c>
      <c r="L63" s="600">
        <f t="shared" si="5"/>
        <v>0</v>
      </c>
      <c r="M63" s="601">
        <f t="shared" si="6"/>
        <v>0</v>
      </c>
      <c r="N63" s="598">
        <f t="shared" si="7"/>
        <v>707.3080252256708</v>
      </c>
      <c r="O63" s="602">
        <f t="shared" si="9"/>
        <v>242.36428836404104</v>
      </c>
      <c r="P63" s="603">
        <f t="shared" si="8"/>
        <v>89.03177939903549</v>
      </c>
      <c r="R63" s="604"/>
      <c r="S63" s="605">
        <v>40435</v>
      </c>
      <c r="T63" s="605"/>
      <c r="U63" s="605"/>
      <c r="V63" s="605"/>
      <c r="W63" s="605"/>
    </row>
    <row r="64" spans="1:23" ht="18" customHeight="1">
      <c r="A64" s="592"/>
      <c r="B64" s="593" t="s">
        <v>133</v>
      </c>
      <c r="C64" s="594">
        <f t="shared" si="10"/>
        <v>158</v>
      </c>
      <c r="D64" s="594">
        <v>0</v>
      </c>
      <c r="E64" s="595">
        <v>0</v>
      </c>
      <c r="F64" s="594">
        <v>0</v>
      </c>
      <c r="G64" s="595">
        <v>99</v>
      </c>
      <c r="H64" s="596">
        <v>59</v>
      </c>
      <c r="I64" s="597">
        <v>0</v>
      </c>
      <c r="J64" s="598">
        <f t="shared" si="3"/>
        <v>914.0344787689461</v>
      </c>
      <c r="K64" s="599">
        <f t="shared" si="4"/>
        <v>0</v>
      </c>
      <c r="L64" s="600">
        <f t="shared" si="5"/>
        <v>0</v>
      </c>
      <c r="M64" s="601">
        <f t="shared" si="6"/>
        <v>0</v>
      </c>
      <c r="N64" s="598">
        <f t="shared" si="7"/>
        <v>572.717806317251</v>
      </c>
      <c r="O64" s="602">
        <f t="shared" si="9"/>
        <v>341.316672451695</v>
      </c>
      <c r="P64" s="603">
        <f t="shared" si="8"/>
        <v>0</v>
      </c>
      <c r="R64" s="604"/>
      <c r="S64" s="605">
        <v>17286</v>
      </c>
      <c r="T64" s="605"/>
      <c r="U64" s="605"/>
      <c r="V64" s="605"/>
      <c r="W64" s="605"/>
    </row>
    <row r="65" spans="1:23" ht="18" customHeight="1">
      <c r="A65" s="592"/>
      <c r="B65" s="593" t="s">
        <v>134</v>
      </c>
      <c r="C65" s="594">
        <f t="shared" si="10"/>
        <v>360</v>
      </c>
      <c r="D65" s="594">
        <v>360</v>
      </c>
      <c r="E65" s="595">
        <v>0</v>
      </c>
      <c r="F65" s="594">
        <v>0</v>
      </c>
      <c r="G65" s="595">
        <v>0</v>
      </c>
      <c r="H65" s="664">
        <v>0</v>
      </c>
      <c r="I65" s="597">
        <v>0</v>
      </c>
      <c r="J65" s="598">
        <f t="shared" si="3"/>
        <v>2765.189338658883</v>
      </c>
      <c r="K65" s="599">
        <f t="shared" si="4"/>
        <v>2765.189338658883</v>
      </c>
      <c r="L65" s="600">
        <f t="shared" si="5"/>
        <v>0</v>
      </c>
      <c r="M65" s="601">
        <f t="shared" si="6"/>
        <v>0</v>
      </c>
      <c r="N65" s="598">
        <f t="shared" si="7"/>
        <v>0</v>
      </c>
      <c r="O65" s="602">
        <f t="shared" si="9"/>
        <v>0</v>
      </c>
      <c r="P65" s="603">
        <f t="shared" si="8"/>
        <v>0</v>
      </c>
      <c r="R65" s="604"/>
      <c r="S65" s="605">
        <v>13019</v>
      </c>
      <c r="T65" s="605"/>
      <c r="U65" s="605"/>
      <c r="V65" s="605"/>
      <c r="W65" s="605"/>
    </row>
    <row r="66" spans="1:23" ht="18" customHeight="1">
      <c r="A66" s="592"/>
      <c r="B66" s="593" t="s">
        <v>135</v>
      </c>
      <c r="C66" s="594">
        <f t="shared" si="10"/>
        <v>165</v>
      </c>
      <c r="D66" s="594">
        <v>0</v>
      </c>
      <c r="E66" s="595">
        <v>0</v>
      </c>
      <c r="F66" s="594">
        <v>0</v>
      </c>
      <c r="G66" s="595">
        <v>165</v>
      </c>
      <c r="H66" s="664">
        <v>0</v>
      </c>
      <c r="I66" s="597">
        <v>0</v>
      </c>
      <c r="J66" s="598">
        <f t="shared" si="3"/>
        <v>1366.2333360934008</v>
      </c>
      <c r="K66" s="599">
        <f t="shared" si="4"/>
        <v>0</v>
      </c>
      <c r="L66" s="600">
        <f t="shared" si="5"/>
        <v>0</v>
      </c>
      <c r="M66" s="601">
        <f t="shared" si="6"/>
        <v>0</v>
      </c>
      <c r="N66" s="598">
        <f t="shared" si="7"/>
        <v>1366.2333360934008</v>
      </c>
      <c r="O66" s="602">
        <f t="shared" si="9"/>
        <v>0</v>
      </c>
      <c r="P66" s="603">
        <f t="shared" si="8"/>
        <v>0</v>
      </c>
      <c r="R66" s="604"/>
      <c r="S66" s="605">
        <v>12077</v>
      </c>
      <c r="T66" s="605"/>
      <c r="U66" s="605"/>
      <c r="V66" s="605"/>
      <c r="W66" s="605"/>
    </row>
    <row r="67" spans="1:23" ht="18" customHeight="1" thickBot="1">
      <c r="A67" s="677"/>
      <c r="B67" s="678" t="s">
        <v>136</v>
      </c>
      <c r="C67" s="679">
        <f t="shared" si="10"/>
        <v>132</v>
      </c>
      <c r="D67" s="679">
        <v>0</v>
      </c>
      <c r="E67" s="680">
        <v>0</v>
      </c>
      <c r="F67" s="679">
        <v>0</v>
      </c>
      <c r="G67" s="680">
        <v>81</v>
      </c>
      <c r="H67" s="681">
        <v>51</v>
      </c>
      <c r="I67" s="682">
        <v>85</v>
      </c>
      <c r="J67" s="683">
        <f t="shared" si="3"/>
        <v>410.93331672996703</v>
      </c>
      <c r="K67" s="684">
        <f t="shared" si="4"/>
        <v>0</v>
      </c>
      <c r="L67" s="685">
        <f t="shared" si="5"/>
        <v>0</v>
      </c>
      <c r="M67" s="684">
        <f t="shared" si="6"/>
        <v>0</v>
      </c>
      <c r="N67" s="683">
        <f t="shared" si="7"/>
        <v>252.16362617520704</v>
      </c>
      <c r="O67" s="686">
        <f t="shared" si="9"/>
        <v>158.76969055476</v>
      </c>
      <c r="P67" s="687">
        <f t="shared" si="8"/>
        <v>264.6161509246</v>
      </c>
      <c r="R67" s="604"/>
      <c r="S67" s="605">
        <v>32122</v>
      </c>
      <c r="T67" s="605"/>
      <c r="U67" s="605"/>
      <c r="V67" s="605"/>
      <c r="W67" s="605"/>
    </row>
    <row r="68" spans="1:23" ht="0.75" customHeight="1">
      <c r="A68" s="688"/>
      <c r="B68" s="688"/>
      <c r="C68" s="595"/>
      <c r="D68" s="595"/>
      <c r="E68" s="595"/>
      <c r="F68" s="595"/>
      <c r="G68" s="595"/>
      <c r="H68" s="595"/>
      <c r="I68" s="595"/>
      <c r="J68" s="599"/>
      <c r="K68" s="599"/>
      <c r="L68" s="599"/>
      <c r="M68" s="599"/>
      <c r="N68" s="599"/>
      <c r="O68" s="689"/>
      <c r="P68" s="599"/>
      <c r="R68" s="604"/>
      <c r="S68" s="605"/>
      <c r="T68" s="605"/>
      <c r="U68" s="605"/>
      <c r="V68" s="605"/>
      <c r="W68" s="605"/>
    </row>
    <row r="69" spans="1:23" ht="23.25" customHeight="1" thickBot="1">
      <c r="A69" s="690"/>
      <c r="B69" s="690"/>
      <c r="C69" s="595"/>
      <c r="D69" s="595"/>
      <c r="E69" s="595"/>
      <c r="F69" s="595"/>
      <c r="G69" s="595"/>
      <c r="H69" s="595"/>
      <c r="I69" s="595"/>
      <c r="J69" s="595"/>
      <c r="K69" s="811" t="s">
        <v>258</v>
      </c>
      <c r="L69" s="811"/>
      <c r="M69" s="811"/>
      <c r="N69" s="811"/>
      <c r="O69" s="811"/>
      <c r="P69" s="811"/>
      <c r="R69" s="604"/>
      <c r="S69" s="605"/>
      <c r="T69" s="605"/>
      <c r="U69" s="605"/>
      <c r="V69" s="605"/>
      <c r="W69" s="605"/>
    </row>
    <row r="70" spans="1:23" ht="15.75" customHeight="1">
      <c r="A70" s="814" t="s">
        <v>286</v>
      </c>
      <c r="B70" s="796" t="s">
        <v>285</v>
      </c>
      <c r="C70" s="799" t="s">
        <v>327</v>
      </c>
      <c r="D70" s="800"/>
      <c r="E70" s="800"/>
      <c r="F70" s="800"/>
      <c r="G70" s="800"/>
      <c r="H70" s="800"/>
      <c r="I70" s="810"/>
      <c r="J70" s="799" t="s">
        <v>328</v>
      </c>
      <c r="K70" s="800"/>
      <c r="L70" s="800"/>
      <c r="M70" s="800"/>
      <c r="N70" s="800"/>
      <c r="O70" s="800"/>
      <c r="P70" s="801"/>
      <c r="R70" s="795"/>
      <c r="S70" s="795"/>
      <c r="T70" s="795"/>
      <c r="U70" s="795"/>
      <c r="V70" s="795"/>
      <c r="W70" s="795"/>
    </row>
    <row r="71" spans="1:23" ht="15.75" customHeight="1">
      <c r="A71" s="815"/>
      <c r="B71" s="802"/>
      <c r="C71" s="804" t="s">
        <v>329</v>
      </c>
      <c r="D71" s="805"/>
      <c r="E71" s="805"/>
      <c r="F71" s="805"/>
      <c r="G71" s="805"/>
      <c r="H71" s="806"/>
      <c r="I71" s="821" t="s">
        <v>330</v>
      </c>
      <c r="J71" s="692" t="s">
        <v>329</v>
      </c>
      <c r="K71" s="693"/>
      <c r="L71" s="693"/>
      <c r="M71" s="693"/>
      <c r="N71" s="694"/>
      <c r="O71" s="695"/>
      <c r="P71" s="807" t="s">
        <v>330</v>
      </c>
      <c r="R71" s="691"/>
      <c r="S71" s="691"/>
      <c r="T71" s="691"/>
      <c r="U71" s="691"/>
      <c r="V71" s="691"/>
      <c r="W71" s="691"/>
    </row>
    <row r="72" spans="1:23" ht="15.75" customHeight="1">
      <c r="A72" s="815"/>
      <c r="B72" s="802"/>
      <c r="C72" s="696"/>
      <c r="D72" s="556" t="s">
        <v>331</v>
      </c>
      <c r="E72" s="697" t="s">
        <v>87</v>
      </c>
      <c r="F72" s="556" t="s">
        <v>332</v>
      </c>
      <c r="G72" s="698" t="s">
        <v>336</v>
      </c>
      <c r="H72" s="699" t="s">
        <v>334</v>
      </c>
      <c r="I72" s="822"/>
      <c r="J72" s="696"/>
      <c r="K72" s="556" t="s">
        <v>335</v>
      </c>
      <c r="L72" s="700" t="s">
        <v>87</v>
      </c>
      <c r="M72" s="556" t="s">
        <v>332</v>
      </c>
      <c r="N72" s="564" t="s">
        <v>336</v>
      </c>
      <c r="O72" s="556" t="s">
        <v>334</v>
      </c>
      <c r="P72" s="808"/>
      <c r="R72" s="691"/>
      <c r="S72" s="691"/>
      <c r="T72" s="701"/>
      <c r="U72" s="691"/>
      <c r="V72" s="691"/>
      <c r="W72" s="691"/>
    </row>
    <row r="73" spans="1:23" ht="15.75" customHeight="1" thickBot="1">
      <c r="A73" s="816"/>
      <c r="B73" s="803"/>
      <c r="C73" s="570"/>
      <c r="D73" s="566" t="s">
        <v>338</v>
      </c>
      <c r="E73" s="570" t="s">
        <v>339</v>
      </c>
      <c r="F73" s="566" t="s">
        <v>339</v>
      </c>
      <c r="G73" s="570" t="s">
        <v>341</v>
      </c>
      <c r="H73" s="571" t="s">
        <v>341</v>
      </c>
      <c r="I73" s="823"/>
      <c r="J73" s="570"/>
      <c r="K73" s="566" t="s">
        <v>338</v>
      </c>
      <c r="L73" s="570" t="s">
        <v>339</v>
      </c>
      <c r="M73" s="566" t="s">
        <v>339</v>
      </c>
      <c r="N73" s="570" t="s">
        <v>340</v>
      </c>
      <c r="O73" s="566" t="s">
        <v>340</v>
      </c>
      <c r="P73" s="809"/>
      <c r="R73" s="691"/>
      <c r="S73" s="691"/>
      <c r="T73" s="691"/>
      <c r="U73" s="691"/>
      <c r="V73" s="691"/>
      <c r="W73" s="691"/>
    </row>
    <row r="74" spans="1:23" ht="18" customHeight="1">
      <c r="A74" s="592" t="s">
        <v>313</v>
      </c>
      <c r="B74" s="593"/>
      <c r="C74" s="594">
        <f aca="true" t="shared" si="28" ref="C74:C134">D74+E74+F74+G74+H74</f>
        <v>1727</v>
      </c>
      <c r="D74" s="594">
        <f aca="true" t="shared" si="29" ref="D74:I74">SUM(D75:D77)</f>
        <v>558</v>
      </c>
      <c r="E74" s="594">
        <f t="shared" si="29"/>
        <v>4</v>
      </c>
      <c r="F74" s="594">
        <f t="shared" si="29"/>
        <v>0</v>
      </c>
      <c r="G74" s="595">
        <f t="shared" si="29"/>
        <v>951</v>
      </c>
      <c r="H74" s="702">
        <f t="shared" si="29"/>
        <v>214</v>
      </c>
      <c r="I74" s="703">
        <f t="shared" si="29"/>
        <v>257</v>
      </c>
      <c r="J74" s="598">
        <f aca="true" t="shared" si="30" ref="J74:P77">C74/$S74*100000</f>
        <v>1655.1975311008453</v>
      </c>
      <c r="K74" s="638">
        <f t="shared" si="30"/>
        <v>534.8003603672679</v>
      </c>
      <c r="L74" s="600">
        <f t="shared" si="30"/>
        <v>3.8336943395503074</v>
      </c>
      <c r="M74" s="601">
        <f t="shared" si="30"/>
        <v>0</v>
      </c>
      <c r="N74" s="598">
        <f t="shared" si="30"/>
        <v>911.4608292280857</v>
      </c>
      <c r="O74" s="576">
        <f t="shared" si="30"/>
        <v>205.10264716594148</v>
      </c>
      <c r="P74" s="603">
        <f t="shared" si="30"/>
        <v>246.31486131610728</v>
      </c>
      <c r="R74" s="604"/>
      <c r="S74" s="604">
        <f>SUM(S75:S77)</f>
        <v>104338</v>
      </c>
      <c r="T74" s="604"/>
      <c r="U74" s="604"/>
      <c r="V74" s="604"/>
      <c r="W74" s="604"/>
    </row>
    <row r="75" spans="1:23" ht="18" customHeight="1">
      <c r="A75" s="592"/>
      <c r="B75" s="593" t="s">
        <v>137</v>
      </c>
      <c r="C75" s="594">
        <f t="shared" si="28"/>
        <v>739</v>
      </c>
      <c r="D75" s="594">
        <v>311</v>
      </c>
      <c r="E75" s="595">
        <v>0</v>
      </c>
      <c r="F75" s="594">
        <v>0</v>
      </c>
      <c r="G75" s="595">
        <v>368</v>
      </c>
      <c r="H75" s="596">
        <v>60</v>
      </c>
      <c r="I75" s="597">
        <v>38</v>
      </c>
      <c r="J75" s="598">
        <f t="shared" si="30"/>
        <v>2171.2942559130306</v>
      </c>
      <c r="K75" s="599">
        <f t="shared" si="30"/>
        <v>913.7652416629941</v>
      </c>
      <c r="L75" s="600">
        <f t="shared" si="30"/>
        <v>0</v>
      </c>
      <c r="M75" s="601">
        <f t="shared" si="30"/>
        <v>0</v>
      </c>
      <c r="N75" s="598">
        <f t="shared" si="30"/>
        <v>1081.2399001028352</v>
      </c>
      <c r="O75" s="602">
        <f t="shared" si="30"/>
        <v>176.28911414720142</v>
      </c>
      <c r="P75" s="603">
        <f t="shared" si="30"/>
        <v>111.64977229322756</v>
      </c>
      <c r="R75" s="604"/>
      <c r="S75" s="605">
        <v>34035</v>
      </c>
      <c r="T75" s="605"/>
      <c r="U75" s="605"/>
      <c r="V75" s="605"/>
      <c r="W75" s="605"/>
    </row>
    <row r="76" spans="1:23" ht="18" customHeight="1">
      <c r="A76" s="592"/>
      <c r="B76" s="593" t="s">
        <v>138</v>
      </c>
      <c r="C76" s="594">
        <f t="shared" si="28"/>
        <v>988</v>
      </c>
      <c r="D76" s="594">
        <v>247</v>
      </c>
      <c r="E76" s="595">
        <v>4</v>
      </c>
      <c r="F76" s="594">
        <v>0</v>
      </c>
      <c r="G76" s="595">
        <v>583</v>
      </c>
      <c r="H76" s="596">
        <v>154</v>
      </c>
      <c r="I76" s="597">
        <v>142</v>
      </c>
      <c r="J76" s="598">
        <f t="shared" si="30"/>
        <v>1897.4821870978892</v>
      </c>
      <c r="K76" s="599">
        <f t="shared" si="30"/>
        <v>474.3705467744723</v>
      </c>
      <c r="L76" s="600">
        <f t="shared" si="30"/>
        <v>7.68211411780522</v>
      </c>
      <c r="M76" s="601">
        <f t="shared" si="30"/>
        <v>0</v>
      </c>
      <c r="N76" s="598">
        <f t="shared" si="30"/>
        <v>1119.668132670111</v>
      </c>
      <c r="O76" s="602">
        <f t="shared" si="30"/>
        <v>295.761393535501</v>
      </c>
      <c r="P76" s="603">
        <f t="shared" si="30"/>
        <v>272.71505118208535</v>
      </c>
      <c r="R76" s="604"/>
      <c r="S76" s="605">
        <v>52069</v>
      </c>
      <c r="T76" s="605"/>
      <c r="U76" s="605"/>
      <c r="V76" s="605"/>
      <c r="W76" s="605"/>
    </row>
    <row r="77" spans="1:23" ht="18" customHeight="1">
      <c r="A77" s="592"/>
      <c r="B77" s="593" t="s">
        <v>139</v>
      </c>
      <c r="C77" s="620">
        <f t="shared" si="28"/>
        <v>0</v>
      </c>
      <c r="D77" s="594">
        <v>0</v>
      </c>
      <c r="E77" s="595">
        <v>0</v>
      </c>
      <c r="F77" s="594">
        <v>0</v>
      </c>
      <c r="G77" s="595">
        <v>0</v>
      </c>
      <c r="H77" s="660">
        <v>0</v>
      </c>
      <c r="I77" s="597">
        <v>77</v>
      </c>
      <c r="J77" s="598">
        <f t="shared" si="30"/>
        <v>0</v>
      </c>
      <c r="K77" s="599">
        <f t="shared" si="30"/>
        <v>0</v>
      </c>
      <c r="L77" s="600">
        <f t="shared" si="30"/>
        <v>0</v>
      </c>
      <c r="M77" s="601">
        <f t="shared" si="30"/>
        <v>0</v>
      </c>
      <c r="N77" s="598">
        <f t="shared" si="30"/>
        <v>0</v>
      </c>
      <c r="O77" s="602">
        <f t="shared" si="30"/>
        <v>0</v>
      </c>
      <c r="P77" s="603">
        <f t="shared" si="30"/>
        <v>422.2880333443019</v>
      </c>
      <c r="R77" s="604"/>
      <c r="S77" s="605">
        <v>18234</v>
      </c>
      <c r="T77" s="605"/>
      <c r="U77" s="605"/>
      <c r="V77" s="605"/>
      <c r="W77" s="605"/>
    </row>
    <row r="78" spans="1:23" ht="15.75" customHeight="1">
      <c r="A78" s="651" t="s">
        <v>314</v>
      </c>
      <c r="B78" s="652"/>
      <c r="C78" s="594">
        <f t="shared" si="28"/>
        <v>350</v>
      </c>
      <c r="D78" s="637">
        <f aca="true" t="shared" si="31" ref="D78:I78">SUM(D79:D82)</f>
        <v>0</v>
      </c>
      <c r="E78" s="637">
        <f t="shared" si="31"/>
        <v>0</v>
      </c>
      <c r="F78" s="637">
        <f t="shared" si="31"/>
        <v>0</v>
      </c>
      <c r="G78" s="704">
        <f t="shared" si="31"/>
        <v>268</v>
      </c>
      <c r="H78" s="704">
        <f t="shared" si="31"/>
        <v>82</v>
      </c>
      <c r="I78" s="637">
        <f t="shared" si="31"/>
        <v>13</v>
      </c>
      <c r="J78" s="655">
        <f aca="true" t="shared" si="32" ref="J78:J134">C78/$S78*100000</f>
        <v>1587.373577032972</v>
      </c>
      <c r="K78" s="656">
        <f aca="true" t="shared" si="33" ref="K78:K134">D78/$S78*100000</f>
        <v>0</v>
      </c>
      <c r="L78" s="657">
        <f aca="true" t="shared" si="34" ref="L78:L134">E78/$S78*100000</f>
        <v>0</v>
      </c>
      <c r="M78" s="658">
        <f aca="true" t="shared" si="35" ref="M78:M134">F78/$S78*100000</f>
        <v>0</v>
      </c>
      <c r="N78" s="655">
        <f aca="true" t="shared" si="36" ref="N78:O134">G78/$S78*100000</f>
        <v>1215.4746246995328</v>
      </c>
      <c r="O78" s="576">
        <f aca="true" t="shared" si="37" ref="O78:O89">H78/$S78*100000</f>
        <v>371.8989523334392</v>
      </c>
      <c r="P78" s="659">
        <f aca="true" t="shared" si="38" ref="P78:P134">I78/$S78*100000</f>
        <v>58.95959000408182</v>
      </c>
      <c r="R78" s="604"/>
      <c r="S78" s="604">
        <f>SUM(S79:S82)</f>
        <v>22049</v>
      </c>
      <c r="T78" s="604"/>
      <c r="U78" s="604"/>
      <c r="V78" s="604"/>
      <c r="W78" s="604"/>
    </row>
    <row r="79" spans="1:23" ht="15.75" customHeight="1">
      <c r="A79" s="592"/>
      <c r="B79" s="593" t="s">
        <v>140</v>
      </c>
      <c r="C79" s="594">
        <f t="shared" si="28"/>
        <v>285</v>
      </c>
      <c r="D79" s="672">
        <v>0</v>
      </c>
      <c r="E79" s="672">
        <v>0</v>
      </c>
      <c r="F79" s="595">
        <v>0</v>
      </c>
      <c r="G79" s="596">
        <v>238</v>
      </c>
      <c r="H79" s="596">
        <v>47</v>
      </c>
      <c r="I79" s="594">
        <v>5</v>
      </c>
      <c r="J79" s="598">
        <f t="shared" si="32"/>
        <v>3294.416830424229</v>
      </c>
      <c r="K79" s="599">
        <f t="shared" si="33"/>
        <v>0</v>
      </c>
      <c r="L79" s="600">
        <f t="shared" si="34"/>
        <v>0</v>
      </c>
      <c r="M79" s="601">
        <f t="shared" si="35"/>
        <v>0</v>
      </c>
      <c r="N79" s="598">
        <f t="shared" si="36"/>
        <v>2751.1270373367242</v>
      </c>
      <c r="O79" s="602">
        <f t="shared" si="37"/>
        <v>543.2897930875043</v>
      </c>
      <c r="P79" s="603">
        <f t="shared" si="38"/>
        <v>57.79678649867067</v>
      </c>
      <c r="R79" s="604"/>
      <c r="S79" s="605">
        <v>8651</v>
      </c>
      <c r="T79" s="605"/>
      <c r="U79" s="605"/>
      <c r="V79" s="605"/>
      <c r="W79" s="605"/>
    </row>
    <row r="80" spans="1:23" ht="15.75" customHeight="1">
      <c r="A80" s="592"/>
      <c r="B80" s="593" t="s">
        <v>141</v>
      </c>
      <c r="C80" s="594">
        <f t="shared" si="28"/>
        <v>0</v>
      </c>
      <c r="D80" s="672">
        <v>0</v>
      </c>
      <c r="E80" s="672">
        <v>0</v>
      </c>
      <c r="F80" s="595">
        <v>0</v>
      </c>
      <c r="G80" s="596">
        <v>0</v>
      </c>
      <c r="H80" s="596">
        <v>0</v>
      </c>
      <c r="I80" s="594">
        <v>8</v>
      </c>
      <c r="J80" s="598">
        <f t="shared" si="32"/>
        <v>0</v>
      </c>
      <c r="K80" s="599">
        <f t="shared" si="33"/>
        <v>0</v>
      </c>
      <c r="L80" s="600">
        <f t="shared" si="34"/>
        <v>0</v>
      </c>
      <c r="M80" s="601">
        <f t="shared" si="35"/>
        <v>0</v>
      </c>
      <c r="N80" s="598">
        <f t="shared" si="36"/>
        <v>0</v>
      </c>
      <c r="O80" s="602">
        <f t="shared" si="37"/>
        <v>0</v>
      </c>
      <c r="P80" s="603">
        <f t="shared" si="38"/>
        <v>144.4043321299639</v>
      </c>
      <c r="R80" s="604"/>
      <c r="S80" s="605">
        <v>5540</v>
      </c>
      <c r="T80" s="605"/>
      <c r="U80" s="605"/>
      <c r="V80" s="605"/>
      <c r="W80" s="605"/>
    </row>
    <row r="81" spans="1:23" ht="15.75" customHeight="1">
      <c r="A81" s="592"/>
      <c r="B81" s="593" t="s">
        <v>142</v>
      </c>
      <c r="C81" s="594">
        <f t="shared" si="28"/>
        <v>65</v>
      </c>
      <c r="D81" s="672">
        <v>0</v>
      </c>
      <c r="E81" s="672">
        <v>0</v>
      </c>
      <c r="F81" s="595">
        <v>0</v>
      </c>
      <c r="G81" s="596">
        <v>30</v>
      </c>
      <c r="H81" s="596">
        <v>35</v>
      </c>
      <c r="I81" s="594">
        <v>0</v>
      </c>
      <c r="J81" s="598">
        <f t="shared" si="32"/>
        <v>1438.689685701638</v>
      </c>
      <c r="K81" s="599">
        <f t="shared" si="33"/>
        <v>0</v>
      </c>
      <c r="L81" s="600">
        <f t="shared" si="34"/>
        <v>0</v>
      </c>
      <c r="M81" s="601">
        <f t="shared" si="35"/>
        <v>0</v>
      </c>
      <c r="N81" s="598">
        <f t="shared" si="36"/>
        <v>664.0106241699867</v>
      </c>
      <c r="O81" s="602">
        <f t="shared" si="37"/>
        <v>774.6790615316512</v>
      </c>
      <c r="P81" s="603">
        <f t="shared" si="38"/>
        <v>0</v>
      </c>
      <c r="R81" s="604"/>
      <c r="S81" s="605">
        <v>4518</v>
      </c>
      <c r="T81" s="605"/>
      <c r="U81" s="605"/>
      <c r="V81" s="605"/>
      <c r="W81" s="605"/>
    </row>
    <row r="82" spans="1:23" ht="15.75" customHeight="1">
      <c r="A82" s="639"/>
      <c r="B82" s="640" t="s">
        <v>143</v>
      </c>
      <c r="C82" s="705">
        <f t="shared" si="28"/>
        <v>0</v>
      </c>
      <c r="D82" s="706">
        <v>0</v>
      </c>
      <c r="E82" s="706">
        <v>0</v>
      </c>
      <c r="F82" s="642">
        <v>0</v>
      </c>
      <c r="G82" s="643">
        <v>0</v>
      </c>
      <c r="H82" s="643">
        <v>0</v>
      </c>
      <c r="I82" s="641">
        <f>J82+K82</f>
        <v>0</v>
      </c>
      <c r="J82" s="645">
        <f t="shared" si="32"/>
        <v>0</v>
      </c>
      <c r="K82" s="646">
        <f t="shared" si="33"/>
        <v>0</v>
      </c>
      <c r="L82" s="647">
        <f t="shared" si="34"/>
        <v>0</v>
      </c>
      <c r="M82" s="648">
        <f t="shared" si="35"/>
        <v>0</v>
      </c>
      <c r="N82" s="645">
        <f t="shared" si="36"/>
        <v>0</v>
      </c>
      <c r="O82" s="602">
        <f t="shared" si="37"/>
        <v>0</v>
      </c>
      <c r="P82" s="649">
        <f t="shared" si="38"/>
        <v>0</v>
      </c>
      <c r="R82" s="604"/>
      <c r="S82" s="605">
        <v>3340</v>
      </c>
      <c r="T82" s="605"/>
      <c r="U82" s="605"/>
      <c r="V82" s="605"/>
      <c r="W82" s="605"/>
    </row>
    <row r="83" spans="1:23" ht="15.75" customHeight="1">
      <c r="A83" s="592" t="s">
        <v>315</v>
      </c>
      <c r="B83" s="593"/>
      <c r="C83" s="594">
        <f t="shared" si="28"/>
        <v>205</v>
      </c>
      <c r="D83" s="594">
        <f aca="true" t="shared" si="39" ref="D83:I83">SUM(D84:D88)</f>
        <v>0</v>
      </c>
      <c r="E83" s="594">
        <f t="shared" si="39"/>
        <v>0</v>
      </c>
      <c r="F83" s="595">
        <f t="shared" si="39"/>
        <v>0</v>
      </c>
      <c r="G83" s="596">
        <f t="shared" si="39"/>
        <v>205</v>
      </c>
      <c r="H83" s="596">
        <f t="shared" si="39"/>
        <v>0</v>
      </c>
      <c r="I83" s="594">
        <f t="shared" si="39"/>
        <v>71</v>
      </c>
      <c r="J83" s="598">
        <f t="shared" si="32"/>
        <v>402.276295133438</v>
      </c>
      <c r="K83" s="638">
        <f t="shared" si="33"/>
        <v>0</v>
      </c>
      <c r="L83" s="600">
        <f t="shared" si="34"/>
        <v>0</v>
      </c>
      <c r="M83" s="601">
        <f t="shared" si="35"/>
        <v>0</v>
      </c>
      <c r="N83" s="598">
        <f t="shared" si="36"/>
        <v>402.276295133438</v>
      </c>
      <c r="O83" s="576">
        <f t="shared" si="37"/>
        <v>0</v>
      </c>
      <c r="P83" s="603">
        <f t="shared" si="38"/>
        <v>139.32496075353217</v>
      </c>
      <c r="R83" s="604"/>
      <c r="S83" s="604">
        <f>SUM(S84:S88)</f>
        <v>50960</v>
      </c>
      <c r="T83" s="604"/>
      <c r="U83" s="604"/>
      <c r="V83" s="604"/>
      <c r="W83" s="604"/>
    </row>
    <row r="84" spans="1:23" ht="15.75" customHeight="1">
      <c r="A84" s="592"/>
      <c r="B84" s="593" t="s">
        <v>144</v>
      </c>
      <c r="C84" s="594">
        <f t="shared" si="28"/>
        <v>205</v>
      </c>
      <c r="D84" s="672">
        <v>0</v>
      </c>
      <c r="E84" s="672">
        <v>0</v>
      </c>
      <c r="F84" s="595">
        <v>0</v>
      </c>
      <c r="G84" s="596">
        <v>205</v>
      </c>
      <c r="H84" s="596">
        <v>0</v>
      </c>
      <c r="I84" s="594">
        <v>54</v>
      </c>
      <c r="J84" s="598">
        <f t="shared" si="32"/>
        <v>793.9274234150497</v>
      </c>
      <c r="K84" s="599">
        <f t="shared" si="33"/>
        <v>0</v>
      </c>
      <c r="L84" s="600">
        <f t="shared" si="34"/>
        <v>0</v>
      </c>
      <c r="M84" s="601">
        <f t="shared" si="35"/>
        <v>0</v>
      </c>
      <c r="N84" s="598">
        <f t="shared" si="36"/>
        <v>793.9274234150497</v>
      </c>
      <c r="O84" s="602">
        <f t="shared" si="37"/>
        <v>0</v>
      </c>
      <c r="P84" s="603">
        <f t="shared" si="38"/>
        <v>209.13210177762286</v>
      </c>
      <c r="R84" s="604"/>
      <c r="S84" s="605">
        <v>25821</v>
      </c>
      <c r="T84" s="605"/>
      <c r="U84" s="605"/>
      <c r="V84" s="605"/>
      <c r="W84" s="605"/>
    </row>
    <row r="85" spans="1:23" ht="15.75" customHeight="1">
      <c r="A85" s="592"/>
      <c r="B85" s="593" t="s">
        <v>145</v>
      </c>
      <c r="C85" s="594">
        <f t="shared" si="28"/>
        <v>0</v>
      </c>
      <c r="D85" s="672">
        <v>0</v>
      </c>
      <c r="E85" s="672">
        <v>0</v>
      </c>
      <c r="F85" s="595">
        <v>0</v>
      </c>
      <c r="G85" s="596">
        <v>0</v>
      </c>
      <c r="H85" s="596">
        <v>0</v>
      </c>
      <c r="I85" s="594">
        <f>J85+K85</f>
        <v>0</v>
      </c>
      <c r="J85" s="598">
        <f t="shared" si="32"/>
        <v>0</v>
      </c>
      <c r="K85" s="599">
        <f t="shared" si="33"/>
        <v>0</v>
      </c>
      <c r="L85" s="600">
        <f t="shared" si="34"/>
        <v>0</v>
      </c>
      <c r="M85" s="601">
        <f t="shared" si="35"/>
        <v>0</v>
      </c>
      <c r="N85" s="598">
        <f t="shared" si="36"/>
        <v>0</v>
      </c>
      <c r="O85" s="602">
        <f t="shared" si="37"/>
        <v>0</v>
      </c>
      <c r="P85" s="603">
        <f t="shared" si="38"/>
        <v>0</v>
      </c>
      <c r="R85" s="604"/>
      <c r="S85" s="605">
        <v>5852</v>
      </c>
      <c r="T85" s="605"/>
      <c r="U85" s="605"/>
      <c r="V85" s="605"/>
      <c r="W85" s="605"/>
    </row>
    <row r="86" spans="1:23" ht="15.75" customHeight="1">
      <c r="A86" s="592"/>
      <c r="B86" s="593" t="s">
        <v>146</v>
      </c>
      <c r="C86" s="594">
        <f t="shared" si="28"/>
        <v>0</v>
      </c>
      <c r="D86" s="672">
        <v>0</v>
      </c>
      <c r="E86" s="672">
        <v>0</v>
      </c>
      <c r="F86" s="595">
        <v>0</v>
      </c>
      <c r="G86" s="596">
        <v>0</v>
      </c>
      <c r="H86" s="596">
        <v>0</v>
      </c>
      <c r="I86" s="594">
        <v>6</v>
      </c>
      <c r="J86" s="598">
        <f t="shared" si="32"/>
        <v>0</v>
      </c>
      <c r="K86" s="599">
        <f t="shared" si="33"/>
        <v>0</v>
      </c>
      <c r="L86" s="600">
        <f t="shared" si="34"/>
        <v>0</v>
      </c>
      <c r="M86" s="601">
        <f t="shared" si="35"/>
        <v>0</v>
      </c>
      <c r="N86" s="598">
        <f t="shared" si="36"/>
        <v>0</v>
      </c>
      <c r="O86" s="602">
        <f t="shared" si="37"/>
        <v>0</v>
      </c>
      <c r="P86" s="603">
        <f t="shared" si="38"/>
        <v>57.240984544934165</v>
      </c>
      <c r="R86" s="604"/>
      <c r="S86" s="605">
        <v>10482</v>
      </c>
      <c r="T86" s="605"/>
      <c r="U86" s="605"/>
      <c r="V86" s="605"/>
      <c r="W86" s="605"/>
    </row>
    <row r="87" spans="1:23" ht="15.75" customHeight="1">
      <c r="A87" s="592"/>
      <c r="B87" s="593" t="s">
        <v>147</v>
      </c>
      <c r="C87" s="594">
        <f t="shared" si="28"/>
        <v>0</v>
      </c>
      <c r="D87" s="672">
        <v>0</v>
      </c>
      <c r="E87" s="672">
        <v>0</v>
      </c>
      <c r="F87" s="595">
        <v>0</v>
      </c>
      <c r="G87" s="596">
        <v>0</v>
      </c>
      <c r="H87" s="596">
        <v>0</v>
      </c>
      <c r="I87" s="594">
        <v>11</v>
      </c>
      <c r="J87" s="598">
        <f t="shared" si="32"/>
        <v>0</v>
      </c>
      <c r="K87" s="599">
        <f t="shared" si="33"/>
        <v>0</v>
      </c>
      <c r="L87" s="600">
        <f t="shared" si="34"/>
        <v>0</v>
      </c>
      <c r="M87" s="601">
        <f t="shared" si="35"/>
        <v>0</v>
      </c>
      <c r="N87" s="598">
        <f t="shared" si="36"/>
        <v>0</v>
      </c>
      <c r="O87" s="602">
        <f t="shared" si="37"/>
        <v>0</v>
      </c>
      <c r="P87" s="603">
        <f t="shared" si="38"/>
        <v>227.97927461139898</v>
      </c>
      <c r="R87" s="604"/>
      <c r="S87" s="605">
        <v>4825</v>
      </c>
      <c r="T87" s="605"/>
      <c r="U87" s="605"/>
      <c r="V87" s="605"/>
      <c r="W87" s="605"/>
    </row>
    <row r="88" spans="1:23" ht="15.75" customHeight="1">
      <c r="A88" s="665"/>
      <c r="B88" s="629" t="s">
        <v>148</v>
      </c>
      <c r="C88" s="667">
        <f t="shared" si="28"/>
        <v>0</v>
      </c>
      <c r="D88" s="673">
        <v>0</v>
      </c>
      <c r="E88" s="673">
        <v>0</v>
      </c>
      <c r="F88" s="666">
        <v>0</v>
      </c>
      <c r="G88" s="631">
        <v>0</v>
      </c>
      <c r="H88" s="631">
        <v>0</v>
      </c>
      <c r="I88" s="631">
        <v>0</v>
      </c>
      <c r="J88" s="632">
        <f t="shared" si="32"/>
        <v>0</v>
      </c>
      <c r="K88" s="669">
        <f t="shared" si="33"/>
        <v>0</v>
      </c>
      <c r="L88" s="670">
        <f t="shared" si="34"/>
        <v>0</v>
      </c>
      <c r="M88" s="671">
        <f t="shared" si="35"/>
        <v>0</v>
      </c>
      <c r="N88" s="632">
        <f t="shared" si="36"/>
        <v>0</v>
      </c>
      <c r="O88" s="607">
        <f t="shared" si="37"/>
        <v>0</v>
      </c>
      <c r="P88" s="634">
        <f t="shared" si="38"/>
        <v>0</v>
      </c>
      <c r="R88" s="604"/>
      <c r="S88" s="605">
        <v>3980</v>
      </c>
      <c r="T88" s="605"/>
      <c r="U88" s="605"/>
      <c r="V88" s="605"/>
      <c r="W88" s="605"/>
    </row>
    <row r="89" spans="1:23" s="584" customFormat="1" ht="15.75" customHeight="1">
      <c r="A89" s="661" t="s">
        <v>227</v>
      </c>
      <c r="B89" s="636"/>
      <c r="C89" s="574">
        <f>D89+E89+F89+G89+H89</f>
        <v>2432</v>
      </c>
      <c r="D89" s="707">
        <f aca="true" t="shared" si="40" ref="D89:I89">D90+D98+D103</f>
        <v>645</v>
      </c>
      <c r="E89" s="707">
        <f t="shared" si="40"/>
        <v>8</v>
      </c>
      <c r="F89" s="707">
        <f t="shared" si="40"/>
        <v>20</v>
      </c>
      <c r="G89" s="708">
        <f t="shared" si="40"/>
        <v>1589</v>
      </c>
      <c r="H89" s="708">
        <f t="shared" si="40"/>
        <v>170</v>
      </c>
      <c r="I89" s="574">
        <f t="shared" si="40"/>
        <v>134</v>
      </c>
      <c r="J89" s="613">
        <f>C89/$S89*100000</f>
        <v>1217.5523792835866</v>
      </c>
      <c r="K89" s="614">
        <f t="shared" si="33"/>
        <v>322.91171243335253</v>
      </c>
      <c r="L89" s="615">
        <f t="shared" si="34"/>
        <v>4.005106510801272</v>
      </c>
      <c r="M89" s="616">
        <f t="shared" si="35"/>
        <v>10.012766277003179</v>
      </c>
      <c r="N89" s="613">
        <f t="shared" si="36"/>
        <v>795.5142807079026</v>
      </c>
      <c r="O89" s="602">
        <f t="shared" si="37"/>
        <v>85.10851335452702</v>
      </c>
      <c r="P89" s="617">
        <f t="shared" si="38"/>
        <v>67.0855340559213</v>
      </c>
      <c r="R89" s="591"/>
      <c r="S89" s="582">
        <f>S90+S98+S103</f>
        <v>199745</v>
      </c>
      <c r="T89" s="618"/>
      <c r="U89" s="618"/>
      <c r="V89" s="618"/>
      <c r="W89" s="618"/>
    </row>
    <row r="90" spans="1:23" ht="15.75" customHeight="1">
      <c r="A90" s="651" t="s">
        <v>316</v>
      </c>
      <c r="B90" s="652"/>
      <c r="C90" s="709">
        <f t="shared" si="28"/>
        <v>964</v>
      </c>
      <c r="D90" s="710">
        <f aca="true" t="shared" si="41" ref="D90:I90">SUM(D91:D97)</f>
        <v>100</v>
      </c>
      <c r="E90" s="710">
        <f t="shared" si="41"/>
        <v>4</v>
      </c>
      <c r="F90" s="653">
        <f t="shared" si="41"/>
        <v>0</v>
      </c>
      <c r="G90" s="704">
        <f t="shared" si="41"/>
        <v>860</v>
      </c>
      <c r="H90" s="704">
        <f t="shared" si="41"/>
        <v>0</v>
      </c>
      <c r="I90" s="637">
        <f t="shared" si="41"/>
        <v>71</v>
      </c>
      <c r="J90" s="655">
        <f t="shared" si="32"/>
        <v>906.1853731904494</v>
      </c>
      <c r="K90" s="656">
        <f t="shared" si="33"/>
        <v>94.00263207369807</v>
      </c>
      <c r="L90" s="657">
        <f t="shared" si="34"/>
        <v>3.7601052829479222</v>
      </c>
      <c r="M90" s="658">
        <f t="shared" si="35"/>
        <v>0</v>
      </c>
      <c r="N90" s="655">
        <f t="shared" si="36"/>
        <v>808.4226358338033</v>
      </c>
      <c r="O90" s="576">
        <f t="shared" si="36"/>
        <v>0</v>
      </c>
      <c r="P90" s="659">
        <f t="shared" si="38"/>
        <v>66.74186877232563</v>
      </c>
      <c r="R90" s="604"/>
      <c r="S90" s="604">
        <f>SUM(S91:S97)</f>
        <v>106380</v>
      </c>
      <c r="T90" s="604"/>
      <c r="U90" s="604"/>
      <c r="V90" s="604"/>
      <c r="W90" s="604"/>
    </row>
    <row r="91" spans="1:23" ht="15.75" customHeight="1">
      <c r="A91" s="592"/>
      <c r="B91" s="593" t="s">
        <v>149</v>
      </c>
      <c r="C91" s="594">
        <f t="shared" si="28"/>
        <v>657</v>
      </c>
      <c r="D91" s="672">
        <v>100</v>
      </c>
      <c r="E91" s="672">
        <v>4</v>
      </c>
      <c r="F91" s="595">
        <v>0</v>
      </c>
      <c r="G91" s="596">
        <v>553</v>
      </c>
      <c r="H91" s="594">
        <v>0</v>
      </c>
      <c r="I91" s="594">
        <v>65</v>
      </c>
      <c r="J91" s="598">
        <f t="shared" si="32"/>
        <v>1389.8290742934507</v>
      </c>
      <c r="K91" s="599">
        <f t="shared" si="33"/>
        <v>211.5417160264004</v>
      </c>
      <c r="L91" s="600">
        <f t="shared" si="34"/>
        <v>8.461668641056017</v>
      </c>
      <c r="M91" s="601">
        <f t="shared" si="35"/>
        <v>0</v>
      </c>
      <c r="N91" s="598">
        <f t="shared" si="36"/>
        <v>1169.8256896259943</v>
      </c>
      <c r="O91" s="602">
        <f t="shared" si="36"/>
        <v>0</v>
      </c>
      <c r="P91" s="603">
        <f t="shared" si="38"/>
        <v>137.50211541716027</v>
      </c>
      <c r="R91" s="604"/>
      <c r="S91" s="605">
        <v>47272</v>
      </c>
      <c r="T91" s="605"/>
      <c r="U91" s="605"/>
      <c r="V91" s="605"/>
      <c r="W91" s="605"/>
    </row>
    <row r="92" spans="1:23" ht="15.75" customHeight="1">
      <c r="A92" s="592"/>
      <c r="B92" s="593" t="s">
        <v>150</v>
      </c>
      <c r="C92" s="594">
        <f t="shared" si="28"/>
        <v>0</v>
      </c>
      <c r="D92" s="672">
        <v>0</v>
      </c>
      <c r="E92" s="672">
        <v>0</v>
      </c>
      <c r="F92" s="595">
        <v>0</v>
      </c>
      <c r="G92" s="596">
        <v>0</v>
      </c>
      <c r="H92" s="594">
        <v>0</v>
      </c>
      <c r="I92" s="594">
        <f>J92+K92</f>
        <v>0</v>
      </c>
      <c r="J92" s="598">
        <f t="shared" si="32"/>
        <v>0</v>
      </c>
      <c r="K92" s="599">
        <f t="shared" si="33"/>
        <v>0</v>
      </c>
      <c r="L92" s="600">
        <f t="shared" si="34"/>
        <v>0</v>
      </c>
      <c r="M92" s="601">
        <f t="shared" si="35"/>
        <v>0</v>
      </c>
      <c r="N92" s="598">
        <f t="shared" si="36"/>
        <v>0</v>
      </c>
      <c r="O92" s="602">
        <f t="shared" si="36"/>
        <v>0</v>
      </c>
      <c r="P92" s="603">
        <f t="shared" si="38"/>
        <v>0</v>
      </c>
      <c r="R92" s="604"/>
      <c r="S92" s="605">
        <v>4302</v>
      </c>
      <c r="T92" s="605"/>
      <c r="U92" s="605"/>
      <c r="V92" s="605"/>
      <c r="W92" s="605"/>
    </row>
    <row r="93" spans="1:23" ht="15.75" customHeight="1">
      <c r="A93" s="592"/>
      <c r="B93" s="593" t="s">
        <v>151</v>
      </c>
      <c r="C93" s="594">
        <f t="shared" si="28"/>
        <v>0</v>
      </c>
      <c r="D93" s="672">
        <v>0</v>
      </c>
      <c r="E93" s="672">
        <v>0</v>
      </c>
      <c r="F93" s="595">
        <v>0</v>
      </c>
      <c r="G93" s="596">
        <v>0</v>
      </c>
      <c r="H93" s="594">
        <v>0</v>
      </c>
      <c r="I93" s="594">
        <f>J93+K93</f>
        <v>0</v>
      </c>
      <c r="J93" s="598">
        <f t="shared" si="32"/>
        <v>0</v>
      </c>
      <c r="K93" s="599">
        <f t="shared" si="33"/>
        <v>0</v>
      </c>
      <c r="L93" s="600">
        <f t="shared" si="34"/>
        <v>0</v>
      </c>
      <c r="M93" s="601">
        <f t="shared" si="35"/>
        <v>0</v>
      </c>
      <c r="N93" s="598">
        <f t="shared" si="36"/>
        <v>0</v>
      </c>
      <c r="O93" s="602">
        <f t="shared" si="36"/>
        <v>0</v>
      </c>
      <c r="P93" s="603">
        <f t="shared" si="38"/>
        <v>0</v>
      </c>
      <c r="R93" s="604"/>
      <c r="S93" s="605">
        <v>5722</v>
      </c>
      <c r="T93" s="605"/>
      <c r="U93" s="605"/>
      <c r="V93" s="605"/>
      <c r="W93" s="605"/>
    </row>
    <row r="94" spans="1:23" ht="15.75" customHeight="1">
      <c r="A94" s="592"/>
      <c r="B94" s="593" t="s">
        <v>152</v>
      </c>
      <c r="C94" s="594">
        <f t="shared" si="28"/>
        <v>102</v>
      </c>
      <c r="D94" s="672">
        <v>0</v>
      </c>
      <c r="E94" s="672">
        <v>0</v>
      </c>
      <c r="F94" s="595">
        <v>0</v>
      </c>
      <c r="G94" s="596">
        <v>102</v>
      </c>
      <c r="H94" s="594">
        <v>0</v>
      </c>
      <c r="I94" s="594">
        <v>0</v>
      </c>
      <c r="J94" s="598">
        <f t="shared" si="32"/>
        <v>735.0291849823449</v>
      </c>
      <c r="K94" s="599">
        <f t="shared" si="33"/>
        <v>0</v>
      </c>
      <c r="L94" s="600">
        <f t="shared" si="34"/>
        <v>0</v>
      </c>
      <c r="M94" s="601">
        <f t="shared" si="35"/>
        <v>0</v>
      </c>
      <c r="N94" s="598">
        <f t="shared" si="36"/>
        <v>735.0291849823449</v>
      </c>
      <c r="O94" s="602">
        <f t="shared" si="36"/>
        <v>0</v>
      </c>
      <c r="P94" s="603">
        <f t="shared" si="38"/>
        <v>0</v>
      </c>
      <c r="R94" s="604"/>
      <c r="S94" s="605">
        <v>13877</v>
      </c>
      <c r="T94" s="605"/>
      <c r="U94" s="605"/>
      <c r="V94" s="605"/>
      <c r="W94" s="605"/>
    </row>
    <row r="95" spans="1:23" ht="15.75" customHeight="1">
      <c r="A95" s="592"/>
      <c r="B95" s="593" t="s">
        <v>153</v>
      </c>
      <c r="C95" s="594">
        <f t="shared" si="28"/>
        <v>150</v>
      </c>
      <c r="D95" s="672">
        <v>0</v>
      </c>
      <c r="E95" s="672">
        <v>0</v>
      </c>
      <c r="F95" s="595">
        <v>0</v>
      </c>
      <c r="G95" s="596">
        <v>150</v>
      </c>
      <c r="H95" s="594">
        <v>0</v>
      </c>
      <c r="I95" s="594">
        <v>0</v>
      </c>
      <c r="J95" s="598">
        <f t="shared" si="32"/>
        <v>818.4199039720646</v>
      </c>
      <c r="K95" s="599">
        <f t="shared" si="33"/>
        <v>0</v>
      </c>
      <c r="L95" s="600">
        <f t="shared" si="34"/>
        <v>0</v>
      </c>
      <c r="M95" s="601">
        <f t="shared" si="35"/>
        <v>0</v>
      </c>
      <c r="N95" s="598">
        <f t="shared" si="36"/>
        <v>818.4199039720646</v>
      </c>
      <c r="O95" s="602">
        <f t="shared" si="36"/>
        <v>0</v>
      </c>
      <c r="P95" s="603">
        <f t="shared" si="38"/>
        <v>0</v>
      </c>
      <c r="R95" s="604"/>
      <c r="S95" s="605">
        <v>18328</v>
      </c>
      <c r="T95" s="605"/>
      <c r="U95" s="605"/>
      <c r="V95" s="605"/>
      <c r="W95" s="605"/>
    </row>
    <row r="96" spans="1:23" ht="15.75" customHeight="1">
      <c r="A96" s="592"/>
      <c r="B96" s="593" t="s">
        <v>154</v>
      </c>
      <c r="C96" s="594">
        <f t="shared" si="28"/>
        <v>55</v>
      </c>
      <c r="D96" s="672">
        <v>0</v>
      </c>
      <c r="E96" s="672">
        <v>0</v>
      </c>
      <c r="F96" s="595">
        <v>0</v>
      </c>
      <c r="G96" s="596">
        <v>55</v>
      </c>
      <c r="H96" s="594">
        <v>0</v>
      </c>
      <c r="I96" s="594">
        <v>0</v>
      </c>
      <c r="J96" s="598">
        <f t="shared" si="32"/>
        <v>490.10871502405985</v>
      </c>
      <c r="K96" s="599">
        <f t="shared" si="33"/>
        <v>0</v>
      </c>
      <c r="L96" s="600">
        <f t="shared" si="34"/>
        <v>0</v>
      </c>
      <c r="M96" s="601">
        <f t="shared" si="35"/>
        <v>0</v>
      </c>
      <c r="N96" s="598">
        <f t="shared" si="36"/>
        <v>490.10871502405985</v>
      </c>
      <c r="O96" s="602">
        <f t="shared" si="36"/>
        <v>0</v>
      </c>
      <c r="P96" s="603">
        <f t="shared" si="38"/>
        <v>0</v>
      </c>
      <c r="R96" s="604"/>
      <c r="S96" s="605">
        <v>11222</v>
      </c>
      <c r="T96" s="605"/>
      <c r="U96" s="605"/>
      <c r="V96" s="605"/>
      <c r="W96" s="605"/>
    </row>
    <row r="97" spans="1:23" ht="15.75" customHeight="1">
      <c r="A97" s="639"/>
      <c r="B97" s="640" t="s">
        <v>155</v>
      </c>
      <c r="C97" s="705">
        <f t="shared" si="28"/>
        <v>0</v>
      </c>
      <c r="D97" s="706">
        <v>0</v>
      </c>
      <c r="E97" s="706">
        <v>0</v>
      </c>
      <c r="F97" s="642">
        <v>0</v>
      </c>
      <c r="G97" s="643">
        <v>0</v>
      </c>
      <c r="H97" s="643">
        <v>0</v>
      </c>
      <c r="I97" s="641">
        <v>6</v>
      </c>
      <c r="J97" s="645">
        <f t="shared" si="32"/>
        <v>0</v>
      </c>
      <c r="K97" s="646">
        <f t="shared" si="33"/>
        <v>0</v>
      </c>
      <c r="L97" s="647">
        <f t="shared" si="34"/>
        <v>0</v>
      </c>
      <c r="M97" s="648">
        <f t="shared" si="35"/>
        <v>0</v>
      </c>
      <c r="N97" s="645">
        <f t="shared" si="36"/>
        <v>0</v>
      </c>
      <c r="O97" s="602">
        <f t="shared" si="36"/>
        <v>0</v>
      </c>
      <c r="P97" s="649">
        <f t="shared" si="38"/>
        <v>106.06328442637441</v>
      </c>
      <c r="R97" s="604"/>
      <c r="S97" s="605">
        <v>5657</v>
      </c>
      <c r="T97" s="605"/>
      <c r="U97" s="605"/>
      <c r="V97" s="605"/>
      <c r="W97" s="605"/>
    </row>
    <row r="98" spans="1:23" ht="15.75" customHeight="1">
      <c r="A98" s="592" t="s">
        <v>317</v>
      </c>
      <c r="B98" s="593"/>
      <c r="C98" s="709">
        <f t="shared" si="28"/>
        <v>330</v>
      </c>
      <c r="D98" s="672">
        <f aca="true" t="shared" si="42" ref="D98:I98">SUM(D99:D102)</f>
        <v>0</v>
      </c>
      <c r="E98" s="672">
        <f t="shared" si="42"/>
        <v>0</v>
      </c>
      <c r="F98" s="595">
        <f t="shared" si="42"/>
        <v>0</v>
      </c>
      <c r="G98" s="596">
        <f t="shared" si="42"/>
        <v>160</v>
      </c>
      <c r="H98" s="596">
        <f t="shared" si="42"/>
        <v>170</v>
      </c>
      <c r="I98" s="594">
        <f t="shared" si="42"/>
        <v>28</v>
      </c>
      <c r="J98" s="598">
        <f t="shared" si="32"/>
        <v>1199.7818578440283</v>
      </c>
      <c r="K98" s="638">
        <f t="shared" si="33"/>
        <v>0</v>
      </c>
      <c r="L98" s="600">
        <f t="shared" si="34"/>
        <v>0</v>
      </c>
      <c r="M98" s="601">
        <f t="shared" si="35"/>
        <v>0</v>
      </c>
      <c r="N98" s="598">
        <f t="shared" si="36"/>
        <v>581.7124159243773</v>
      </c>
      <c r="O98" s="576">
        <f t="shared" si="36"/>
        <v>618.069441919651</v>
      </c>
      <c r="P98" s="603">
        <f t="shared" si="38"/>
        <v>101.79967278676604</v>
      </c>
      <c r="R98" s="604"/>
      <c r="S98" s="604">
        <f>SUM(S99:S102)</f>
        <v>27505</v>
      </c>
      <c r="T98" s="604"/>
      <c r="U98" s="604"/>
      <c r="V98" s="604"/>
      <c r="W98" s="604"/>
    </row>
    <row r="99" spans="1:23" ht="15.75" customHeight="1">
      <c r="A99" s="592"/>
      <c r="B99" s="593" t="s">
        <v>156</v>
      </c>
      <c r="C99" s="594">
        <f t="shared" si="28"/>
        <v>50</v>
      </c>
      <c r="D99" s="672">
        <v>0</v>
      </c>
      <c r="E99" s="672">
        <v>0</v>
      </c>
      <c r="F99" s="595">
        <v>0</v>
      </c>
      <c r="G99" s="596">
        <v>50</v>
      </c>
      <c r="H99" s="596"/>
      <c r="I99" s="594">
        <v>19</v>
      </c>
      <c r="J99" s="598">
        <f t="shared" si="32"/>
        <v>762.0789513793629</v>
      </c>
      <c r="K99" s="599">
        <f t="shared" si="33"/>
        <v>0</v>
      </c>
      <c r="L99" s="600">
        <f t="shared" si="34"/>
        <v>0</v>
      </c>
      <c r="M99" s="601">
        <f t="shared" si="35"/>
        <v>0</v>
      </c>
      <c r="N99" s="598">
        <f t="shared" si="36"/>
        <v>762.0789513793629</v>
      </c>
      <c r="O99" s="602">
        <f t="shared" si="36"/>
        <v>0</v>
      </c>
      <c r="P99" s="603">
        <f t="shared" si="38"/>
        <v>289.5900015241579</v>
      </c>
      <c r="R99" s="604"/>
      <c r="S99" s="605">
        <v>6561</v>
      </c>
      <c r="T99" s="605"/>
      <c r="U99" s="605"/>
      <c r="V99" s="605"/>
      <c r="W99" s="605"/>
    </row>
    <row r="100" spans="1:23" ht="15.75" customHeight="1">
      <c r="A100" s="592"/>
      <c r="B100" s="593" t="s">
        <v>157</v>
      </c>
      <c r="C100" s="594">
        <f t="shared" si="28"/>
        <v>190</v>
      </c>
      <c r="D100" s="672">
        <v>0</v>
      </c>
      <c r="E100" s="672">
        <v>0</v>
      </c>
      <c r="F100" s="595">
        <v>0</v>
      </c>
      <c r="G100" s="596">
        <v>110</v>
      </c>
      <c r="H100" s="596">
        <v>80</v>
      </c>
      <c r="I100" s="594">
        <v>0</v>
      </c>
      <c r="J100" s="598">
        <f t="shared" si="32"/>
        <v>1717.1260732037958</v>
      </c>
      <c r="K100" s="599">
        <f t="shared" si="33"/>
        <v>0</v>
      </c>
      <c r="L100" s="600">
        <f t="shared" si="34"/>
        <v>0</v>
      </c>
      <c r="M100" s="601">
        <f t="shared" si="35"/>
        <v>0</v>
      </c>
      <c r="N100" s="598">
        <f t="shared" si="36"/>
        <v>994.1256213285134</v>
      </c>
      <c r="O100" s="602">
        <f t="shared" si="36"/>
        <v>723.0004518752825</v>
      </c>
      <c r="P100" s="603">
        <f t="shared" si="38"/>
        <v>0</v>
      </c>
      <c r="R100" s="604"/>
      <c r="S100" s="605">
        <v>11065</v>
      </c>
      <c r="T100" s="605"/>
      <c r="U100" s="605"/>
      <c r="V100" s="605"/>
      <c r="W100" s="605"/>
    </row>
    <row r="101" spans="1:23" ht="15.75" customHeight="1">
      <c r="A101" s="592"/>
      <c r="B101" s="593" t="s">
        <v>158</v>
      </c>
      <c r="C101" s="594">
        <f t="shared" si="28"/>
        <v>0</v>
      </c>
      <c r="D101" s="672">
        <v>0</v>
      </c>
      <c r="E101" s="672">
        <v>0</v>
      </c>
      <c r="F101" s="595">
        <v>0</v>
      </c>
      <c r="G101" s="596">
        <v>0</v>
      </c>
      <c r="H101" s="596">
        <v>0</v>
      </c>
      <c r="I101" s="594">
        <v>9</v>
      </c>
      <c r="J101" s="598">
        <f t="shared" si="32"/>
        <v>0</v>
      </c>
      <c r="K101" s="599">
        <f t="shared" si="33"/>
        <v>0</v>
      </c>
      <c r="L101" s="600">
        <f t="shared" si="34"/>
        <v>0</v>
      </c>
      <c r="M101" s="601">
        <f t="shared" si="35"/>
        <v>0</v>
      </c>
      <c r="N101" s="598">
        <f t="shared" si="36"/>
        <v>0</v>
      </c>
      <c r="O101" s="602">
        <f t="shared" si="36"/>
        <v>0</v>
      </c>
      <c r="P101" s="603">
        <f t="shared" si="38"/>
        <v>347.89331271743333</v>
      </c>
      <c r="R101" s="604"/>
      <c r="S101" s="605">
        <v>2587</v>
      </c>
      <c r="T101" s="605"/>
      <c r="U101" s="605"/>
      <c r="V101" s="605"/>
      <c r="W101" s="605"/>
    </row>
    <row r="102" spans="1:23" ht="15.75" customHeight="1">
      <c r="A102" s="592"/>
      <c r="B102" s="593" t="s">
        <v>159</v>
      </c>
      <c r="C102" s="594">
        <f t="shared" si="28"/>
        <v>90</v>
      </c>
      <c r="D102" s="672">
        <v>0</v>
      </c>
      <c r="E102" s="672">
        <v>0</v>
      </c>
      <c r="F102" s="595">
        <v>0</v>
      </c>
      <c r="G102" s="596"/>
      <c r="H102" s="596">
        <v>90</v>
      </c>
      <c r="I102" s="594">
        <v>0</v>
      </c>
      <c r="J102" s="598">
        <f t="shared" si="32"/>
        <v>1234.2292923752057</v>
      </c>
      <c r="K102" s="599">
        <f t="shared" si="33"/>
        <v>0</v>
      </c>
      <c r="L102" s="600">
        <f t="shared" si="34"/>
        <v>0</v>
      </c>
      <c r="M102" s="601">
        <f t="shared" si="35"/>
        <v>0</v>
      </c>
      <c r="N102" s="598">
        <f t="shared" si="36"/>
        <v>0</v>
      </c>
      <c r="O102" s="602">
        <f t="shared" si="36"/>
        <v>1234.2292923752057</v>
      </c>
      <c r="P102" s="603">
        <f t="shared" si="38"/>
        <v>0</v>
      </c>
      <c r="R102" s="604"/>
      <c r="S102" s="605">
        <v>7292</v>
      </c>
      <c r="T102" s="605"/>
      <c r="U102" s="605"/>
      <c r="V102" s="605"/>
      <c r="W102" s="605"/>
    </row>
    <row r="103" spans="1:23" ht="15.75" customHeight="1">
      <c r="A103" s="651" t="s">
        <v>318</v>
      </c>
      <c r="B103" s="652"/>
      <c r="C103" s="709">
        <f t="shared" si="28"/>
        <v>1138</v>
      </c>
      <c r="D103" s="710">
        <f aca="true" t="shared" si="43" ref="D103:I103">SUM(D104:D111)</f>
        <v>545</v>
      </c>
      <c r="E103" s="710">
        <f t="shared" si="43"/>
        <v>4</v>
      </c>
      <c r="F103" s="653">
        <f t="shared" si="43"/>
        <v>20</v>
      </c>
      <c r="G103" s="704">
        <f t="shared" si="43"/>
        <v>569</v>
      </c>
      <c r="H103" s="704">
        <f t="shared" si="43"/>
        <v>0</v>
      </c>
      <c r="I103" s="637">
        <f t="shared" si="43"/>
        <v>35</v>
      </c>
      <c r="J103" s="655">
        <f t="shared" si="32"/>
        <v>1727.9076829638625</v>
      </c>
      <c r="K103" s="656">
        <f t="shared" si="33"/>
        <v>827.5129061645915</v>
      </c>
      <c r="L103" s="657">
        <f t="shared" si="34"/>
        <v>6.0734892195566355</v>
      </c>
      <c r="M103" s="658">
        <f t="shared" si="35"/>
        <v>30.36744609778318</v>
      </c>
      <c r="N103" s="655">
        <f t="shared" si="36"/>
        <v>863.9538414819312</v>
      </c>
      <c r="O103" s="576">
        <f t="shared" si="36"/>
        <v>0</v>
      </c>
      <c r="P103" s="659">
        <f t="shared" si="38"/>
        <v>53.14303067112056</v>
      </c>
      <c r="R103" s="604"/>
      <c r="S103" s="604">
        <f>SUM(S104:S111)</f>
        <v>65860</v>
      </c>
      <c r="T103" s="604"/>
      <c r="U103" s="604"/>
      <c r="V103" s="604"/>
      <c r="W103" s="604"/>
    </row>
    <row r="104" spans="1:23" ht="15.75" customHeight="1">
      <c r="A104" s="592"/>
      <c r="B104" s="593" t="s">
        <v>160</v>
      </c>
      <c r="C104" s="594">
        <f t="shared" si="28"/>
        <v>678</v>
      </c>
      <c r="D104" s="672">
        <v>295</v>
      </c>
      <c r="E104" s="672">
        <v>4</v>
      </c>
      <c r="F104" s="595">
        <v>20</v>
      </c>
      <c r="G104" s="596">
        <v>359</v>
      </c>
      <c r="H104" s="596">
        <v>0</v>
      </c>
      <c r="I104" s="594">
        <v>0</v>
      </c>
      <c r="J104" s="598">
        <f t="shared" si="32"/>
        <v>5696.043014366126</v>
      </c>
      <c r="K104" s="599">
        <f t="shared" si="33"/>
        <v>2478.3667982861466</v>
      </c>
      <c r="L104" s="600">
        <f t="shared" si="34"/>
        <v>33.60497353608334</v>
      </c>
      <c r="M104" s="601">
        <f t="shared" si="35"/>
        <v>168.0248676804167</v>
      </c>
      <c r="N104" s="598">
        <f t="shared" si="36"/>
        <v>3016.0463748634797</v>
      </c>
      <c r="O104" s="602">
        <f t="shared" si="36"/>
        <v>0</v>
      </c>
      <c r="P104" s="603">
        <f t="shared" si="38"/>
        <v>0</v>
      </c>
      <c r="R104" s="604"/>
      <c r="S104" s="605">
        <v>11903</v>
      </c>
      <c r="T104" s="605"/>
      <c r="U104" s="605"/>
      <c r="V104" s="605"/>
      <c r="W104" s="605"/>
    </row>
    <row r="105" spans="1:23" ht="15.75" customHeight="1">
      <c r="A105" s="592"/>
      <c r="B105" s="593" t="s">
        <v>161</v>
      </c>
      <c r="C105" s="594">
        <f t="shared" si="28"/>
        <v>0</v>
      </c>
      <c r="D105" s="672">
        <v>0</v>
      </c>
      <c r="E105" s="672">
        <v>0</v>
      </c>
      <c r="F105" s="595">
        <v>0</v>
      </c>
      <c r="G105" s="596">
        <v>0</v>
      </c>
      <c r="H105" s="596">
        <v>0</v>
      </c>
      <c r="I105" s="594">
        <v>19</v>
      </c>
      <c r="J105" s="598">
        <f t="shared" si="32"/>
        <v>0</v>
      </c>
      <c r="K105" s="599">
        <f t="shared" si="33"/>
        <v>0</v>
      </c>
      <c r="L105" s="600">
        <f t="shared" si="34"/>
        <v>0</v>
      </c>
      <c r="M105" s="601">
        <f t="shared" si="35"/>
        <v>0</v>
      </c>
      <c r="N105" s="598">
        <f t="shared" si="36"/>
        <v>0</v>
      </c>
      <c r="O105" s="602">
        <f t="shared" si="36"/>
        <v>0</v>
      </c>
      <c r="P105" s="603">
        <f t="shared" si="38"/>
        <v>219.24763443341797</v>
      </c>
      <c r="R105" s="604"/>
      <c r="S105" s="605">
        <v>8666</v>
      </c>
      <c r="T105" s="605"/>
      <c r="U105" s="605"/>
      <c r="V105" s="605"/>
      <c r="W105" s="605"/>
    </row>
    <row r="106" spans="1:23" ht="15.75" customHeight="1">
      <c r="A106" s="592"/>
      <c r="B106" s="593" t="s">
        <v>162</v>
      </c>
      <c r="C106" s="594">
        <f t="shared" si="28"/>
        <v>0</v>
      </c>
      <c r="D106" s="672">
        <v>0</v>
      </c>
      <c r="E106" s="672">
        <v>0</v>
      </c>
      <c r="F106" s="595">
        <v>0</v>
      </c>
      <c r="G106" s="596">
        <v>0</v>
      </c>
      <c r="H106" s="596">
        <v>0</v>
      </c>
      <c r="I106" s="594">
        <v>0</v>
      </c>
      <c r="J106" s="598">
        <f t="shared" si="32"/>
        <v>0</v>
      </c>
      <c r="K106" s="599">
        <f t="shared" si="33"/>
        <v>0</v>
      </c>
      <c r="L106" s="600">
        <f t="shared" si="34"/>
        <v>0</v>
      </c>
      <c r="M106" s="601">
        <f t="shared" si="35"/>
        <v>0</v>
      </c>
      <c r="N106" s="598">
        <f t="shared" si="36"/>
        <v>0</v>
      </c>
      <c r="O106" s="602">
        <f t="shared" si="36"/>
        <v>0</v>
      </c>
      <c r="P106" s="603">
        <f t="shared" si="38"/>
        <v>0</v>
      </c>
      <c r="R106" s="604"/>
      <c r="S106" s="605">
        <v>4723</v>
      </c>
      <c r="T106" s="605"/>
      <c r="U106" s="605"/>
      <c r="V106" s="605"/>
      <c r="W106" s="605"/>
    </row>
    <row r="107" spans="1:23" ht="15.75" customHeight="1">
      <c r="A107" s="592"/>
      <c r="B107" s="593" t="s">
        <v>163</v>
      </c>
      <c r="C107" s="594">
        <f t="shared" si="28"/>
        <v>0</v>
      </c>
      <c r="D107" s="672">
        <v>0</v>
      </c>
      <c r="E107" s="672">
        <v>0</v>
      </c>
      <c r="F107" s="595">
        <v>0</v>
      </c>
      <c r="G107" s="596">
        <v>0</v>
      </c>
      <c r="H107" s="596">
        <v>0</v>
      </c>
      <c r="I107" s="594">
        <v>0</v>
      </c>
      <c r="J107" s="598">
        <f t="shared" si="32"/>
        <v>0</v>
      </c>
      <c r="K107" s="599">
        <f t="shared" si="33"/>
        <v>0</v>
      </c>
      <c r="L107" s="600">
        <f t="shared" si="34"/>
        <v>0</v>
      </c>
      <c r="M107" s="601">
        <f t="shared" si="35"/>
        <v>0</v>
      </c>
      <c r="N107" s="598">
        <f t="shared" si="36"/>
        <v>0</v>
      </c>
      <c r="O107" s="602">
        <f t="shared" si="36"/>
        <v>0</v>
      </c>
      <c r="P107" s="603">
        <f t="shared" si="38"/>
        <v>0</v>
      </c>
      <c r="R107" s="604"/>
      <c r="S107" s="605">
        <v>4554</v>
      </c>
      <c r="T107" s="605"/>
      <c r="U107" s="605"/>
      <c r="V107" s="605"/>
      <c r="W107" s="605"/>
    </row>
    <row r="108" spans="1:23" ht="15.75" customHeight="1">
      <c r="A108" s="592"/>
      <c r="B108" s="593" t="s">
        <v>164</v>
      </c>
      <c r="C108" s="594">
        <f t="shared" si="28"/>
        <v>0</v>
      </c>
      <c r="D108" s="672">
        <v>0</v>
      </c>
      <c r="E108" s="672">
        <v>0</v>
      </c>
      <c r="F108" s="595">
        <v>0</v>
      </c>
      <c r="G108" s="596">
        <v>0</v>
      </c>
      <c r="H108" s="596">
        <v>0</v>
      </c>
      <c r="I108" s="594">
        <v>0</v>
      </c>
      <c r="J108" s="598">
        <f t="shared" si="32"/>
        <v>0</v>
      </c>
      <c r="K108" s="599">
        <f t="shared" si="33"/>
        <v>0</v>
      </c>
      <c r="L108" s="600">
        <f t="shared" si="34"/>
        <v>0</v>
      </c>
      <c r="M108" s="601">
        <f t="shared" si="35"/>
        <v>0</v>
      </c>
      <c r="N108" s="598">
        <f t="shared" si="36"/>
        <v>0</v>
      </c>
      <c r="O108" s="602">
        <f t="shared" si="36"/>
        <v>0</v>
      </c>
      <c r="P108" s="603">
        <f t="shared" si="38"/>
        <v>0</v>
      </c>
      <c r="R108" s="604"/>
      <c r="S108" s="605">
        <v>5001</v>
      </c>
      <c r="T108" s="605"/>
      <c r="U108" s="605"/>
      <c r="V108" s="605"/>
      <c r="W108" s="605"/>
    </row>
    <row r="109" spans="1:23" ht="15.75" customHeight="1">
      <c r="A109" s="592"/>
      <c r="B109" s="593" t="s">
        <v>165</v>
      </c>
      <c r="C109" s="594">
        <f t="shared" si="28"/>
        <v>160</v>
      </c>
      <c r="D109" s="672">
        <v>0</v>
      </c>
      <c r="E109" s="672">
        <v>0</v>
      </c>
      <c r="F109" s="595">
        <v>0</v>
      </c>
      <c r="G109" s="596">
        <v>160</v>
      </c>
      <c r="H109" s="596">
        <v>0</v>
      </c>
      <c r="I109" s="594">
        <v>6</v>
      </c>
      <c r="J109" s="598">
        <f t="shared" si="32"/>
        <v>934.8524685947998</v>
      </c>
      <c r="K109" s="599">
        <f t="shared" si="33"/>
        <v>0</v>
      </c>
      <c r="L109" s="600">
        <f t="shared" si="34"/>
        <v>0</v>
      </c>
      <c r="M109" s="601">
        <f t="shared" si="35"/>
        <v>0</v>
      </c>
      <c r="N109" s="598">
        <f t="shared" si="36"/>
        <v>934.8524685947998</v>
      </c>
      <c r="O109" s="602">
        <f t="shared" si="36"/>
        <v>0</v>
      </c>
      <c r="P109" s="603">
        <f t="shared" si="38"/>
        <v>35.056967572305</v>
      </c>
      <c r="R109" s="604"/>
      <c r="S109" s="605">
        <v>17115</v>
      </c>
      <c r="T109" s="605"/>
      <c r="U109" s="605"/>
      <c r="V109" s="605"/>
      <c r="W109" s="605"/>
    </row>
    <row r="110" spans="1:23" ht="15.75" customHeight="1">
      <c r="A110" s="592"/>
      <c r="B110" s="593" t="s">
        <v>166</v>
      </c>
      <c r="C110" s="594">
        <f t="shared" si="28"/>
        <v>50</v>
      </c>
      <c r="D110" s="672">
        <v>0</v>
      </c>
      <c r="E110" s="672">
        <v>0</v>
      </c>
      <c r="F110" s="595">
        <v>0</v>
      </c>
      <c r="G110" s="596">
        <v>50</v>
      </c>
      <c r="H110" s="596">
        <v>0</v>
      </c>
      <c r="I110" s="594">
        <v>5</v>
      </c>
      <c r="J110" s="598">
        <f t="shared" si="32"/>
        <v>783.3307222309259</v>
      </c>
      <c r="K110" s="599">
        <f t="shared" si="33"/>
        <v>0</v>
      </c>
      <c r="L110" s="600">
        <f t="shared" si="34"/>
        <v>0</v>
      </c>
      <c r="M110" s="601">
        <f t="shared" si="35"/>
        <v>0</v>
      </c>
      <c r="N110" s="598">
        <f t="shared" si="36"/>
        <v>783.3307222309259</v>
      </c>
      <c r="O110" s="602">
        <f t="shared" si="36"/>
        <v>0</v>
      </c>
      <c r="P110" s="603">
        <f t="shared" si="38"/>
        <v>78.3330722230926</v>
      </c>
      <c r="R110" s="604"/>
      <c r="S110" s="605">
        <v>6383</v>
      </c>
      <c r="T110" s="605"/>
      <c r="U110" s="605"/>
      <c r="V110" s="605"/>
      <c r="W110" s="605"/>
    </row>
    <row r="111" spans="1:23" ht="15.75" customHeight="1">
      <c r="A111" s="665"/>
      <c r="B111" s="629" t="s">
        <v>167</v>
      </c>
      <c r="C111" s="667">
        <f t="shared" si="28"/>
        <v>250</v>
      </c>
      <c r="D111" s="673">
        <v>250</v>
      </c>
      <c r="E111" s="673">
        <v>0</v>
      </c>
      <c r="F111" s="666">
        <v>0</v>
      </c>
      <c r="G111" s="631">
        <v>0</v>
      </c>
      <c r="H111" s="606">
        <v>0</v>
      </c>
      <c r="I111" s="606">
        <v>5</v>
      </c>
      <c r="J111" s="632">
        <f t="shared" si="32"/>
        <v>3326.67997338656</v>
      </c>
      <c r="K111" s="669">
        <f t="shared" si="33"/>
        <v>3326.67997338656</v>
      </c>
      <c r="L111" s="670">
        <f t="shared" si="34"/>
        <v>0</v>
      </c>
      <c r="M111" s="671">
        <f t="shared" si="35"/>
        <v>0</v>
      </c>
      <c r="N111" s="632">
        <f t="shared" si="36"/>
        <v>0</v>
      </c>
      <c r="O111" s="607">
        <f t="shared" si="36"/>
        <v>0</v>
      </c>
      <c r="P111" s="634">
        <f t="shared" si="38"/>
        <v>66.53359946773121</v>
      </c>
      <c r="R111" s="604"/>
      <c r="S111" s="605">
        <v>7515</v>
      </c>
      <c r="T111" s="605"/>
      <c r="U111" s="605"/>
      <c r="V111" s="605"/>
      <c r="W111" s="605"/>
    </row>
    <row r="112" spans="1:23" s="584" customFormat="1" ht="15.75" customHeight="1">
      <c r="A112" s="661" t="s">
        <v>231</v>
      </c>
      <c r="B112" s="636"/>
      <c r="C112" s="574">
        <f>D112+E112+F112+G112+H112</f>
        <v>1559</v>
      </c>
      <c r="D112" s="707">
        <f aca="true" t="shared" si="44" ref="D112:I112">D113+D120</f>
        <v>266</v>
      </c>
      <c r="E112" s="707">
        <f t="shared" si="44"/>
        <v>4</v>
      </c>
      <c r="F112" s="707">
        <f t="shared" si="44"/>
        <v>50</v>
      </c>
      <c r="G112" s="708">
        <f t="shared" si="44"/>
        <v>858</v>
      </c>
      <c r="H112" s="708">
        <f t="shared" si="44"/>
        <v>381</v>
      </c>
      <c r="I112" s="574">
        <f t="shared" si="44"/>
        <v>116</v>
      </c>
      <c r="J112" s="613">
        <f>C112/$S112*100000</f>
        <v>1308.4786732244472</v>
      </c>
      <c r="K112" s="614">
        <f t="shared" si="33"/>
        <v>223.2555016534336</v>
      </c>
      <c r="L112" s="615">
        <f t="shared" si="34"/>
        <v>3.3572255887734377</v>
      </c>
      <c r="M112" s="616">
        <f t="shared" si="35"/>
        <v>41.96531985966797</v>
      </c>
      <c r="N112" s="613">
        <f t="shared" si="36"/>
        <v>720.1248887919023</v>
      </c>
      <c r="O112" s="711">
        <f t="shared" si="36"/>
        <v>319.7757373306699</v>
      </c>
      <c r="P112" s="617">
        <f t="shared" si="38"/>
        <v>97.35954207442968</v>
      </c>
      <c r="R112" s="591"/>
      <c r="S112" s="582">
        <f>S113+S120</f>
        <v>119146</v>
      </c>
      <c r="T112" s="618"/>
      <c r="U112" s="618"/>
      <c r="V112" s="618"/>
      <c r="W112" s="618"/>
    </row>
    <row r="113" spans="1:23" ht="15.75" customHeight="1">
      <c r="A113" s="651" t="s">
        <v>319</v>
      </c>
      <c r="B113" s="652"/>
      <c r="C113" s="709">
        <f t="shared" si="28"/>
        <v>1202</v>
      </c>
      <c r="D113" s="710">
        <f>SUM(D114:D119)</f>
        <v>266</v>
      </c>
      <c r="E113" s="710">
        <f>SUM(E114:E119)</f>
        <v>4</v>
      </c>
      <c r="F113" s="653">
        <f>SUM(F114:F119)</f>
        <v>50</v>
      </c>
      <c r="G113" s="704">
        <v>614</v>
      </c>
      <c r="H113" s="704">
        <v>268</v>
      </c>
      <c r="I113" s="637">
        <f>SUM(I114:I119)</f>
        <v>57</v>
      </c>
      <c r="J113" s="655">
        <f t="shared" si="32"/>
        <v>1653.59746870271</v>
      </c>
      <c r="K113" s="656">
        <f t="shared" si="33"/>
        <v>365.9375429907828</v>
      </c>
      <c r="L113" s="657">
        <f t="shared" si="34"/>
        <v>5.502820195350117</v>
      </c>
      <c r="M113" s="658">
        <f t="shared" si="35"/>
        <v>68.78525244187645</v>
      </c>
      <c r="N113" s="655">
        <f t="shared" si="36"/>
        <v>844.6828999862429</v>
      </c>
      <c r="O113" s="602">
        <f t="shared" si="36"/>
        <v>368.6889530884579</v>
      </c>
      <c r="P113" s="659">
        <f t="shared" si="38"/>
        <v>78.41518778373916</v>
      </c>
      <c r="R113" s="604"/>
      <c r="S113" s="604">
        <f>SUM(S114:S119)</f>
        <v>72690</v>
      </c>
      <c r="T113" s="604"/>
      <c r="U113" s="604"/>
      <c r="V113" s="604"/>
      <c r="W113" s="604"/>
    </row>
    <row r="114" spans="1:23" ht="15.75" customHeight="1">
      <c r="A114" s="592"/>
      <c r="B114" s="593" t="s">
        <v>168</v>
      </c>
      <c r="C114" s="594">
        <f t="shared" si="28"/>
        <v>575</v>
      </c>
      <c r="D114" s="672">
        <v>0</v>
      </c>
      <c r="E114" s="672">
        <v>4</v>
      </c>
      <c r="F114" s="595">
        <v>50</v>
      </c>
      <c r="G114" s="596">
        <v>521</v>
      </c>
      <c r="H114" s="596">
        <v>0</v>
      </c>
      <c r="I114" s="594">
        <v>34</v>
      </c>
      <c r="J114" s="598">
        <f t="shared" si="32"/>
        <v>5699.8413957176845</v>
      </c>
      <c r="K114" s="599">
        <f t="shared" si="33"/>
        <v>0</v>
      </c>
      <c r="L114" s="600">
        <f t="shared" si="34"/>
        <v>39.65107057890563</v>
      </c>
      <c r="M114" s="601">
        <f t="shared" si="35"/>
        <v>495.63838223632035</v>
      </c>
      <c r="N114" s="598">
        <f t="shared" si="36"/>
        <v>5164.551942902458</v>
      </c>
      <c r="O114" s="602">
        <f t="shared" si="36"/>
        <v>0</v>
      </c>
      <c r="P114" s="603">
        <f t="shared" si="38"/>
        <v>337.0340999206979</v>
      </c>
      <c r="R114" s="604"/>
      <c r="S114" s="605">
        <v>10088</v>
      </c>
      <c r="T114" s="605"/>
      <c r="U114" s="605"/>
      <c r="V114" s="605"/>
      <c r="W114" s="605"/>
    </row>
    <row r="115" spans="1:23" ht="15.75" customHeight="1">
      <c r="A115" s="592"/>
      <c r="B115" s="593" t="s">
        <v>169</v>
      </c>
      <c r="C115" s="594">
        <f t="shared" si="28"/>
        <v>627</v>
      </c>
      <c r="D115" s="672">
        <v>266</v>
      </c>
      <c r="E115" s="672">
        <v>0</v>
      </c>
      <c r="F115" s="595">
        <v>0</v>
      </c>
      <c r="G115" s="596">
        <v>93</v>
      </c>
      <c r="H115" s="596">
        <v>268</v>
      </c>
      <c r="I115" s="594">
        <v>10</v>
      </c>
      <c r="J115" s="598">
        <f t="shared" si="32"/>
        <v>3250.3888024883363</v>
      </c>
      <c r="K115" s="599">
        <f t="shared" si="33"/>
        <v>1378.952825298082</v>
      </c>
      <c r="L115" s="600">
        <f t="shared" si="34"/>
        <v>0</v>
      </c>
      <c r="M115" s="601">
        <f t="shared" si="35"/>
        <v>0</v>
      </c>
      <c r="N115" s="598">
        <f t="shared" si="36"/>
        <v>482.11508553654744</v>
      </c>
      <c r="O115" s="602">
        <f t="shared" si="36"/>
        <v>1389.3208916537067</v>
      </c>
      <c r="P115" s="603">
        <f t="shared" si="38"/>
        <v>51.84033177812338</v>
      </c>
      <c r="R115" s="604"/>
      <c r="S115" s="605">
        <v>19290</v>
      </c>
      <c r="T115" s="605"/>
      <c r="U115" s="605"/>
      <c r="V115" s="605"/>
      <c r="W115" s="605"/>
    </row>
    <row r="116" spans="1:23" ht="15.75" customHeight="1">
      <c r="A116" s="592"/>
      <c r="B116" s="593" t="s">
        <v>170</v>
      </c>
      <c r="C116" s="594">
        <f t="shared" si="28"/>
        <v>0</v>
      </c>
      <c r="D116" s="672">
        <v>0</v>
      </c>
      <c r="E116" s="672">
        <v>0</v>
      </c>
      <c r="F116" s="595">
        <v>0</v>
      </c>
      <c r="G116" s="596">
        <v>0</v>
      </c>
      <c r="H116" s="596">
        <v>0</v>
      </c>
      <c r="I116" s="594">
        <v>9</v>
      </c>
      <c r="J116" s="598">
        <f t="shared" si="32"/>
        <v>0</v>
      </c>
      <c r="K116" s="599">
        <f t="shared" si="33"/>
        <v>0</v>
      </c>
      <c r="L116" s="600">
        <f t="shared" si="34"/>
        <v>0</v>
      </c>
      <c r="M116" s="601">
        <f t="shared" si="35"/>
        <v>0</v>
      </c>
      <c r="N116" s="598">
        <f t="shared" si="36"/>
        <v>0</v>
      </c>
      <c r="O116" s="602">
        <f t="shared" si="36"/>
        <v>0</v>
      </c>
      <c r="P116" s="603">
        <f t="shared" si="38"/>
        <v>122.83335608025112</v>
      </c>
      <c r="R116" s="604"/>
      <c r="S116" s="605">
        <v>7327</v>
      </c>
      <c r="T116" s="605"/>
      <c r="U116" s="605"/>
      <c r="V116" s="605"/>
      <c r="W116" s="605"/>
    </row>
    <row r="117" spans="1:23" ht="15.75" customHeight="1">
      <c r="A117" s="592"/>
      <c r="B117" s="593" t="s">
        <v>171</v>
      </c>
      <c r="C117" s="594">
        <f t="shared" si="28"/>
        <v>0</v>
      </c>
      <c r="D117" s="672">
        <v>0</v>
      </c>
      <c r="E117" s="672">
        <v>0</v>
      </c>
      <c r="F117" s="595">
        <v>0</v>
      </c>
      <c r="G117" s="596">
        <v>0</v>
      </c>
      <c r="H117" s="596">
        <v>0</v>
      </c>
      <c r="I117" s="594">
        <v>4</v>
      </c>
      <c r="J117" s="598">
        <f t="shared" si="32"/>
        <v>0</v>
      </c>
      <c r="K117" s="599">
        <f t="shared" si="33"/>
        <v>0</v>
      </c>
      <c r="L117" s="600">
        <f t="shared" si="34"/>
        <v>0</v>
      </c>
      <c r="M117" s="601">
        <f t="shared" si="35"/>
        <v>0</v>
      </c>
      <c r="N117" s="598">
        <f t="shared" si="36"/>
        <v>0</v>
      </c>
      <c r="O117" s="602">
        <f t="shared" si="36"/>
        <v>0</v>
      </c>
      <c r="P117" s="603">
        <f t="shared" si="38"/>
        <v>32.565334201742246</v>
      </c>
      <c r="R117" s="604"/>
      <c r="S117" s="605">
        <v>12283</v>
      </c>
      <c r="T117" s="605"/>
      <c r="U117" s="605"/>
      <c r="V117" s="605"/>
      <c r="W117" s="605"/>
    </row>
    <row r="118" spans="1:23" ht="15.75" customHeight="1">
      <c r="A118" s="592"/>
      <c r="B118" s="593" t="s">
        <v>172</v>
      </c>
      <c r="C118" s="594">
        <f t="shared" si="28"/>
        <v>0</v>
      </c>
      <c r="D118" s="672">
        <v>0</v>
      </c>
      <c r="E118" s="672">
        <v>0</v>
      </c>
      <c r="F118" s="595">
        <v>0</v>
      </c>
      <c r="G118" s="596">
        <v>0</v>
      </c>
      <c r="H118" s="596">
        <v>0</v>
      </c>
      <c r="I118" s="594">
        <v>0</v>
      </c>
      <c r="J118" s="598">
        <f t="shared" si="32"/>
        <v>0</v>
      </c>
      <c r="K118" s="599">
        <f t="shared" si="33"/>
        <v>0</v>
      </c>
      <c r="L118" s="600">
        <f t="shared" si="34"/>
        <v>0</v>
      </c>
      <c r="M118" s="601">
        <f t="shared" si="35"/>
        <v>0</v>
      </c>
      <c r="N118" s="598">
        <f t="shared" si="36"/>
        <v>0</v>
      </c>
      <c r="O118" s="602">
        <f t="shared" si="36"/>
        <v>0</v>
      </c>
      <c r="P118" s="603">
        <f t="shared" si="38"/>
        <v>0</v>
      </c>
      <c r="R118" s="604"/>
      <c r="S118" s="605">
        <v>13529</v>
      </c>
      <c r="T118" s="605"/>
      <c r="U118" s="605"/>
      <c r="V118" s="605"/>
      <c r="W118" s="605"/>
    </row>
    <row r="119" spans="1:23" ht="15.75" customHeight="1">
      <c r="A119" s="639"/>
      <c r="B119" s="640" t="s">
        <v>173</v>
      </c>
      <c r="C119" s="705">
        <f t="shared" si="28"/>
        <v>0</v>
      </c>
      <c r="D119" s="706">
        <v>0</v>
      </c>
      <c r="E119" s="706">
        <v>0</v>
      </c>
      <c r="F119" s="642">
        <v>0</v>
      </c>
      <c r="G119" s="643">
        <v>0</v>
      </c>
      <c r="H119" s="643">
        <v>0</v>
      </c>
      <c r="I119" s="641">
        <v>0</v>
      </c>
      <c r="J119" s="645">
        <f t="shared" si="32"/>
        <v>0</v>
      </c>
      <c r="K119" s="646">
        <f t="shared" si="33"/>
        <v>0</v>
      </c>
      <c r="L119" s="647">
        <f t="shared" si="34"/>
        <v>0</v>
      </c>
      <c r="M119" s="648">
        <f t="shared" si="35"/>
        <v>0</v>
      </c>
      <c r="N119" s="645">
        <f t="shared" si="36"/>
        <v>0</v>
      </c>
      <c r="O119" s="602">
        <f t="shared" si="36"/>
        <v>0</v>
      </c>
      <c r="P119" s="649">
        <f t="shared" si="38"/>
        <v>0</v>
      </c>
      <c r="R119" s="604"/>
      <c r="S119" s="605">
        <v>10173</v>
      </c>
      <c r="T119" s="605"/>
      <c r="U119" s="605"/>
      <c r="V119" s="605"/>
      <c r="W119" s="605"/>
    </row>
    <row r="120" spans="1:23" ht="15.75" customHeight="1">
      <c r="A120" s="628" t="s">
        <v>320</v>
      </c>
      <c r="B120" s="629" t="s">
        <v>321</v>
      </c>
      <c r="C120" s="712">
        <f t="shared" si="28"/>
        <v>357</v>
      </c>
      <c r="D120" s="673">
        <v>0</v>
      </c>
      <c r="E120" s="673">
        <v>0</v>
      </c>
      <c r="F120" s="666">
        <v>0</v>
      </c>
      <c r="G120" s="631">
        <v>244</v>
      </c>
      <c r="H120" s="631">
        <v>113</v>
      </c>
      <c r="I120" s="606">
        <v>59</v>
      </c>
      <c r="J120" s="632">
        <f t="shared" si="32"/>
        <v>768.4690890304805</v>
      </c>
      <c r="K120" s="713">
        <f t="shared" si="33"/>
        <v>0</v>
      </c>
      <c r="L120" s="632">
        <f t="shared" si="34"/>
        <v>0</v>
      </c>
      <c r="M120" s="671">
        <f t="shared" si="35"/>
        <v>0</v>
      </c>
      <c r="N120" s="632">
        <f t="shared" si="36"/>
        <v>525.2281728947821</v>
      </c>
      <c r="O120" s="576">
        <f t="shared" si="36"/>
        <v>243.24091613569828</v>
      </c>
      <c r="P120" s="634">
        <f t="shared" si="38"/>
        <v>127.0018942655416</v>
      </c>
      <c r="R120" s="604"/>
      <c r="S120" s="605">
        <v>46456</v>
      </c>
      <c r="T120" s="605"/>
      <c r="U120" s="605"/>
      <c r="V120" s="605"/>
      <c r="W120" s="605"/>
    </row>
    <row r="121" spans="1:23" s="584" customFormat="1" ht="15.75" customHeight="1">
      <c r="A121" s="635" t="s">
        <v>235</v>
      </c>
      <c r="B121" s="636"/>
      <c r="C121" s="574">
        <f>D121+E121+F121+G121+H121</f>
        <v>1944</v>
      </c>
      <c r="D121" s="707">
        <f aca="true" t="shared" si="45" ref="D121:I121">D122+D123+D130</f>
        <v>393</v>
      </c>
      <c r="E121" s="707">
        <f t="shared" si="45"/>
        <v>4</v>
      </c>
      <c r="F121" s="707">
        <f t="shared" si="45"/>
        <v>26</v>
      </c>
      <c r="G121" s="708">
        <f t="shared" si="45"/>
        <v>757</v>
      </c>
      <c r="H121" s="708">
        <f t="shared" si="45"/>
        <v>764</v>
      </c>
      <c r="I121" s="574">
        <f t="shared" si="45"/>
        <v>252</v>
      </c>
      <c r="J121" s="613">
        <f>C121/$S121*100000</f>
        <v>1230.0605539068977</v>
      </c>
      <c r="K121" s="614">
        <f t="shared" si="33"/>
        <v>248.66964901512898</v>
      </c>
      <c r="L121" s="615">
        <f t="shared" si="34"/>
        <v>2.5309887940471145</v>
      </c>
      <c r="M121" s="616">
        <f t="shared" si="35"/>
        <v>16.451427161306242</v>
      </c>
      <c r="N121" s="613">
        <f t="shared" si="36"/>
        <v>478.9896292734164</v>
      </c>
      <c r="O121" s="576">
        <f t="shared" si="36"/>
        <v>483.41885966299884</v>
      </c>
      <c r="P121" s="617">
        <f t="shared" si="38"/>
        <v>159.4522940249682</v>
      </c>
      <c r="R121" s="591"/>
      <c r="S121" s="582">
        <f>S122+S123+S130</f>
        <v>158041</v>
      </c>
      <c r="T121" s="618"/>
      <c r="U121" s="618"/>
      <c r="V121" s="618"/>
      <c r="W121" s="618"/>
    </row>
    <row r="122" spans="1:23" ht="15.75" customHeight="1">
      <c r="A122" s="621" t="s">
        <v>322</v>
      </c>
      <c r="B122" s="622" t="s">
        <v>323</v>
      </c>
      <c r="C122" s="714">
        <f t="shared" si="28"/>
        <v>865</v>
      </c>
      <c r="D122" s="715">
        <v>308</v>
      </c>
      <c r="E122" s="715">
        <v>4</v>
      </c>
      <c r="F122" s="716">
        <v>26</v>
      </c>
      <c r="G122" s="625">
        <v>427</v>
      </c>
      <c r="H122" s="625">
        <v>100</v>
      </c>
      <c r="I122" s="624">
        <v>111</v>
      </c>
      <c r="J122" s="626">
        <f t="shared" si="32"/>
        <v>2113.415915365633</v>
      </c>
      <c r="K122" s="717">
        <f t="shared" si="33"/>
        <v>752.5226611937745</v>
      </c>
      <c r="L122" s="626">
        <f t="shared" si="34"/>
        <v>9.773021573945124</v>
      </c>
      <c r="M122" s="718">
        <f t="shared" si="35"/>
        <v>63.52464023064331</v>
      </c>
      <c r="N122" s="626">
        <f t="shared" si="36"/>
        <v>1043.270053018642</v>
      </c>
      <c r="O122" s="576">
        <f t="shared" si="36"/>
        <v>244.3255393486281</v>
      </c>
      <c r="P122" s="627">
        <f t="shared" si="38"/>
        <v>271.2013486769772</v>
      </c>
      <c r="R122" s="604"/>
      <c r="S122" s="605">
        <v>40929</v>
      </c>
      <c r="T122" s="605"/>
      <c r="U122" s="605"/>
      <c r="V122" s="605"/>
      <c r="W122" s="605"/>
    </row>
    <row r="123" spans="1:23" ht="15.75" customHeight="1">
      <c r="A123" s="592" t="s">
        <v>324</v>
      </c>
      <c r="B123" s="593"/>
      <c r="C123" s="594">
        <f t="shared" si="28"/>
        <v>480</v>
      </c>
      <c r="D123" s="672">
        <f aca="true" t="shared" si="46" ref="D123:I123">SUM(D124:D129)</f>
        <v>0</v>
      </c>
      <c r="E123" s="672">
        <f t="shared" si="46"/>
        <v>0</v>
      </c>
      <c r="F123" s="595">
        <f t="shared" si="46"/>
        <v>0</v>
      </c>
      <c r="G123" s="596">
        <f t="shared" si="46"/>
        <v>270</v>
      </c>
      <c r="H123" s="596">
        <f t="shared" si="46"/>
        <v>210</v>
      </c>
      <c r="I123" s="594">
        <f t="shared" si="46"/>
        <v>116</v>
      </c>
      <c r="J123" s="598">
        <f t="shared" si="32"/>
        <v>767.7788796826514</v>
      </c>
      <c r="K123" s="638">
        <f t="shared" si="33"/>
        <v>0</v>
      </c>
      <c r="L123" s="600">
        <f t="shared" si="34"/>
        <v>0</v>
      </c>
      <c r="M123" s="601">
        <f t="shared" si="35"/>
        <v>0</v>
      </c>
      <c r="N123" s="598">
        <f t="shared" si="36"/>
        <v>431.8756198214914</v>
      </c>
      <c r="O123" s="576">
        <f t="shared" si="36"/>
        <v>335.90325986116</v>
      </c>
      <c r="P123" s="603">
        <f t="shared" si="38"/>
        <v>185.5465625899741</v>
      </c>
      <c r="R123" s="604"/>
      <c r="S123" s="604">
        <f>SUM(S124:S129)</f>
        <v>62518</v>
      </c>
      <c r="T123" s="604"/>
      <c r="U123" s="604"/>
      <c r="V123" s="604"/>
      <c r="W123" s="604"/>
    </row>
    <row r="124" spans="1:23" ht="15.75" customHeight="1">
      <c r="A124" s="592"/>
      <c r="B124" s="593" t="s">
        <v>174</v>
      </c>
      <c r="C124" s="594">
        <f t="shared" si="28"/>
        <v>120</v>
      </c>
      <c r="D124" s="672">
        <v>0</v>
      </c>
      <c r="E124" s="672">
        <v>0</v>
      </c>
      <c r="F124" s="595">
        <v>0</v>
      </c>
      <c r="G124" s="596">
        <v>60</v>
      </c>
      <c r="H124" s="596">
        <v>60</v>
      </c>
      <c r="I124" s="594">
        <v>41</v>
      </c>
      <c r="J124" s="598">
        <f t="shared" si="32"/>
        <v>719.8560287942412</v>
      </c>
      <c r="K124" s="599">
        <f t="shared" si="33"/>
        <v>0</v>
      </c>
      <c r="L124" s="600">
        <f t="shared" si="34"/>
        <v>0</v>
      </c>
      <c r="M124" s="601">
        <f t="shared" si="35"/>
        <v>0</v>
      </c>
      <c r="N124" s="598">
        <f t="shared" si="36"/>
        <v>359.9280143971206</v>
      </c>
      <c r="O124" s="602">
        <f t="shared" si="36"/>
        <v>359.9280143971206</v>
      </c>
      <c r="P124" s="603">
        <f t="shared" si="38"/>
        <v>245.9508098380324</v>
      </c>
      <c r="R124" s="604"/>
      <c r="S124" s="605">
        <v>16670</v>
      </c>
      <c r="T124" s="605"/>
      <c r="U124" s="605"/>
      <c r="V124" s="605"/>
      <c r="W124" s="605"/>
    </row>
    <row r="125" spans="1:23" ht="15.75" customHeight="1">
      <c r="A125" s="592"/>
      <c r="B125" s="593" t="s">
        <v>175</v>
      </c>
      <c r="C125" s="594">
        <f t="shared" si="28"/>
        <v>102</v>
      </c>
      <c r="D125" s="672">
        <v>0</v>
      </c>
      <c r="E125" s="672">
        <v>0</v>
      </c>
      <c r="F125" s="595">
        <v>0</v>
      </c>
      <c r="G125" s="596">
        <v>102</v>
      </c>
      <c r="H125" s="594">
        <v>0</v>
      </c>
      <c r="I125" s="594">
        <v>0</v>
      </c>
      <c r="J125" s="598">
        <f t="shared" si="32"/>
        <v>1516.728624535316</v>
      </c>
      <c r="K125" s="599">
        <f t="shared" si="33"/>
        <v>0</v>
      </c>
      <c r="L125" s="600">
        <f t="shared" si="34"/>
        <v>0</v>
      </c>
      <c r="M125" s="601">
        <f t="shared" si="35"/>
        <v>0</v>
      </c>
      <c r="N125" s="598">
        <f t="shared" si="36"/>
        <v>1516.728624535316</v>
      </c>
      <c r="O125" s="602">
        <f t="shared" si="36"/>
        <v>0</v>
      </c>
      <c r="P125" s="603">
        <f t="shared" si="38"/>
        <v>0</v>
      </c>
      <c r="R125" s="604"/>
      <c r="S125" s="605">
        <v>6725</v>
      </c>
      <c r="T125" s="605"/>
      <c r="U125" s="605"/>
      <c r="V125" s="605"/>
      <c r="W125" s="605"/>
    </row>
    <row r="126" spans="1:23" ht="15.75" customHeight="1">
      <c r="A126" s="592"/>
      <c r="B126" s="593" t="s">
        <v>176</v>
      </c>
      <c r="C126" s="594">
        <f t="shared" si="28"/>
        <v>0</v>
      </c>
      <c r="D126" s="672">
        <v>0</v>
      </c>
      <c r="E126" s="672">
        <v>0</v>
      </c>
      <c r="F126" s="595">
        <v>0</v>
      </c>
      <c r="G126" s="596">
        <v>0</v>
      </c>
      <c r="H126" s="594">
        <v>0</v>
      </c>
      <c r="I126" s="594">
        <v>29</v>
      </c>
      <c r="J126" s="598">
        <f t="shared" si="32"/>
        <v>0</v>
      </c>
      <c r="K126" s="599">
        <f t="shared" si="33"/>
        <v>0</v>
      </c>
      <c r="L126" s="600">
        <f t="shared" si="34"/>
        <v>0</v>
      </c>
      <c r="M126" s="601">
        <f t="shared" si="35"/>
        <v>0</v>
      </c>
      <c r="N126" s="598">
        <f t="shared" si="36"/>
        <v>0</v>
      </c>
      <c r="O126" s="602">
        <f t="shared" si="36"/>
        <v>0</v>
      </c>
      <c r="P126" s="603">
        <f t="shared" si="38"/>
        <v>285.7705951911707</v>
      </c>
      <c r="R126" s="604"/>
      <c r="S126" s="605">
        <v>10148</v>
      </c>
      <c r="T126" s="605"/>
      <c r="U126" s="605"/>
      <c r="V126" s="605"/>
      <c r="W126" s="605"/>
    </row>
    <row r="127" spans="1:23" ht="15.75" customHeight="1">
      <c r="A127" s="592"/>
      <c r="B127" s="593" t="s">
        <v>146</v>
      </c>
      <c r="C127" s="594">
        <f t="shared" si="28"/>
        <v>58</v>
      </c>
      <c r="D127" s="672">
        <v>0</v>
      </c>
      <c r="E127" s="672">
        <v>0</v>
      </c>
      <c r="F127" s="595">
        <v>0</v>
      </c>
      <c r="G127" s="596">
        <v>58</v>
      </c>
      <c r="H127" s="594">
        <v>0</v>
      </c>
      <c r="I127" s="594">
        <v>0</v>
      </c>
      <c r="J127" s="598">
        <f t="shared" si="32"/>
        <v>635.4771556919031</v>
      </c>
      <c r="K127" s="599">
        <f t="shared" si="33"/>
        <v>0</v>
      </c>
      <c r="L127" s="600">
        <f t="shared" si="34"/>
        <v>0</v>
      </c>
      <c r="M127" s="601">
        <f t="shared" si="35"/>
        <v>0</v>
      </c>
      <c r="N127" s="598">
        <f t="shared" si="36"/>
        <v>635.4771556919031</v>
      </c>
      <c r="O127" s="602">
        <f t="shared" si="36"/>
        <v>0</v>
      </c>
      <c r="P127" s="603">
        <f t="shared" si="38"/>
        <v>0</v>
      </c>
      <c r="R127" s="604"/>
      <c r="S127" s="605">
        <v>9127</v>
      </c>
      <c r="T127" s="605"/>
      <c r="U127" s="605"/>
      <c r="V127" s="605"/>
      <c r="W127" s="605"/>
    </row>
    <row r="128" spans="1:23" ht="15.75" customHeight="1">
      <c r="A128" s="592"/>
      <c r="B128" s="593" t="s">
        <v>177</v>
      </c>
      <c r="C128" s="594">
        <f t="shared" si="28"/>
        <v>0</v>
      </c>
      <c r="D128" s="672">
        <v>0</v>
      </c>
      <c r="E128" s="672">
        <v>0</v>
      </c>
      <c r="F128" s="595">
        <v>0</v>
      </c>
      <c r="G128" s="596">
        <v>0</v>
      </c>
      <c r="H128" s="594">
        <v>0</v>
      </c>
      <c r="I128" s="594">
        <v>46</v>
      </c>
      <c r="J128" s="598">
        <f t="shared" si="32"/>
        <v>0</v>
      </c>
      <c r="K128" s="599">
        <f t="shared" si="33"/>
        <v>0</v>
      </c>
      <c r="L128" s="600">
        <f t="shared" si="34"/>
        <v>0</v>
      </c>
      <c r="M128" s="601">
        <f t="shared" si="35"/>
        <v>0</v>
      </c>
      <c r="N128" s="598">
        <f t="shared" si="36"/>
        <v>0</v>
      </c>
      <c r="O128" s="602">
        <f t="shared" si="36"/>
        <v>0</v>
      </c>
      <c r="P128" s="603">
        <f t="shared" si="38"/>
        <v>415.42490743249346</v>
      </c>
      <c r="R128" s="604"/>
      <c r="S128" s="605">
        <v>11073</v>
      </c>
      <c r="T128" s="605"/>
      <c r="U128" s="605"/>
      <c r="V128" s="605"/>
      <c r="W128" s="605"/>
    </row>
    <row r="129" spans="1:23" ht="15.75" customHeight="1">
      <c r="A129" s="592"/>
      <c r="B129" s="593" t="s">
        <v>178</v>
      </c>
      <c r="C129" s="594">
        <f t="shared" si="28"/>
        <v>200</v>
      </c>
      <c r="D129" s="672">
        <v>0</v>
      </c>
      <c r="E129" s="672">
        <v>0</v>
      </c>
      <c r="F129" s="595">
        <v>0</v>
      </c>
      <c r="G129" s="596">
        <v>50</v>
      </c>
      <c r="H129" s="596">
        <v>150</v>
      </c>
      <c r="I129" s="594">
        <v>0</v>
      </c>
      <c r="J129" s="598">
        <f t="shared" si="32"/>
        <v>2279.2022792022794</v>
      </c>
      <c r="K129" s="599">
        <f t="shared" si="33"/>
        <v>0</v>
      </c>
      <c r="L129" s="600">
        <f t="shared" si="34"/>
        <v>0</v>
      </c>
      <c r="M129" s="601">
        <f t="shared" si="35"/>
        <v>0</v>
      </c>
      <c r="N129" s="598">
        <f t="shared" si="36"/>
        <v>569.8005698005699</v>
      </c>
      <c r="O129" s="602">
        <f t="shared" si="36"/>
        <v>1709.4017094017095</v>
      </c>
      <c r="P129" s="603">
        <f t="shared" si="38"/>
        <v>0</v>
      </c>
      <c r="R129" s="604"/>
      <c r="S129" s="605">
        <v>8775</v>
      </c>
      <c r="T129" s="605"/>
      <c r="U129" s="605"/>
      <c r="V129" s="605"/>
      <c r="W129" s="605"/>
    </row>
    <row r="130" spans="1:23" ht="15.75" customHeight="1">
      <c r="A130" s="651" t="s">
        <v>325</v>
      </c>
      <c r="B130" s="652"/>
      <c r="C130" s="709">
        <f t="shared" si="28"/>
        <v>599</v>
      </c>
      <c r="D130" s="710">
        <f aca="true" t="shared" si="47" ref="D130:I130">SUM(D131:D134)</f>
        <v>85</v>
      </c>
      <c r="E130" s="710">
        <f t="shared" si="47"/>
        <v>0</v>
      </c>
      <c r="F130" s="653">
        <f t="shared" si="47"/>
        <v>0</v>
      </c>
      <c r="G130" s="704">
        <f t="shared" si="47"/>
        <v>60</v>
      </c>
      <c r="H130" s="704">
        <f t="shared" si="47"/>
        <v>454</v>
      </c>
      <c r="I130" s="637">
        <f t="shared" si="47"/>
        <v>25</v>
      </c>
      <c r="J130" s="655">
        <f t="shared" si="32"/>
        <v>1097.190167417665</v>
      </c>
      <c r="K130" s="656">
        <f t="shared" si="33"/>
        <v>155.69476499249</v>
      </c>
      <c r="L130" s="657">
        <f t="shared" si="34"/>
        <v>0</v>
      </c>
      <c r="M130" s="658">
        <f t="shared" si="35"/>
        <v>0</v>
      </c>
      <c r="N130" s="655">
        <f t="shared" si="36"/>
        <v>109.90218705352237</v>
      </c>
      <c r="O130" s="576">
        <f t="shared" si="36"/>
        <v>831.5932153716525</v>
      </c>
      <c r="P130" s="659">
        <f t="shared" si="38"/>
        <v>45.79257793896765</v>
      </c>
      <c r="R130" s="604"/>
      <c r="S130" s="604">
        <f>SUM(S131:S134)</f>
        <v>54594</v>
      </c>
      <c r="T130" s="604"/>
      <c r="U130" s="604"/>
      <c r="V130" s="604"/>
      <c r="W130" s="604"/>
    </row>
    <row r="131" spans="1:23" ht="15.75" customHeight="1">
      <c r="A131" s="592"/>
      <c r="B131" s="593" t="s">
        <v>326</v>
      </c>
      <c r="C131" s="594">
        <f t="shared" si="28"/>
        <v>119</v>
      </c>
      <c r="D131" s="672">
        <v>0</v>
      </c>
      <c r="E131" s="672">
        <v>0</v>
      </c>
      <c r="F131" s="595">
        <v>0</v>
      </c>
      <c r="G131" s="596">
        <v>19</v>
      </c>
      <c r="H131" s="596">
        <v>100</v>
      </c>
      <c r="I131" s="594">
        <v>0</v>
      </c>
      <c r="J131" s="598">
        <f t="shared" si="32"/>
        <v>1925.8779737821656</v>
      </c>
      <c r="K131" s="599">
        <f t="shared" si="33"/>
        <v>0</v>
      </c>
      <c r="L131" s="600">
        <f t="shared" si="34"/>
        <v>0</v>
      </c>
      <c r="M131" s="601">
        <f t="shared" si="35"/>
        <v>0</v>
      </c>
      <c r="N131" s="598">
        <f t="shared" si="36"/>
        <v>307.49312186437936</v>
      </c>
      <c r="O131" s="602">
        <f t="shared" si="36"/>
        <v>1618.3848519177861</v>
      </c>
      <c r="P131" s="603">
        <f t="shared" si="38"/>
        <v>0</v>
      </c>
      <c r="R131" s="604"/>
      <c r="S131" s="605">
        <v>6179</v>
      </c>
      <c r="T131" s="605"/>
      <c r="U131" s="605"/>
      <c r="V131" s="605"/>
      <c r="W131" s="605"/>
    </row>
    <row r="132" spans="1:23" ht="15.75" customHeight="1">
      <c r="A132" s="592"/>
      <c r="B132" s="593" t="s">
        <v>180</v>
      </c>
      <c r="C132" s="594">
        <f t="shared" si="28"/>
        <v>0</v>
      </c>
      <c r="D132" s="672">
        <v>0</v>
      </c>
      <c r="E132" s="672">
        <v>0</v>
      </c>
      <c r="F132" s="595">
        <v>0</v>
      </c>
      <c r="G132" s="596">
        <v>0</v>
      </c>
      <c r="H132" s="596"/>
      <c r="I132" s="594">
        <v>0</v>
      </c>
      <c r="J132" s="598">
        <f t="shared" si="32"/>
        <v>0</v>
      </c>
      <c r="K132" s="599">
        <f t="shared" si="33"/>
        <v>0</v>
      </c>
      <c r="L132" s="600">
        <f t="shared" si="34"/>
        <v>0</v>
      </c>
      <c r="M132" s="601">
        <f t="shared" si="35"/>
        <v>0</v>
      </c>
      <c r="N132" s="598">
        <f t="shared" si="36"/>
        <v>0</v>
      </c>
      <c r="O132" s="602">
        <f t="shared" si="36"/>
        <v>0</v>
      </c>
      <c r="P132" s="603">
        <f t="shared" si="38"/>
        <v>0</v>
      </c>
      <c r="R132" s="604"/>
      <c r="S132" s="605">
        <v>12352</v>
      </c>
      <c r="T132" s="605"/>
      <c r="U132" s="605"/>
      <c r="V132" s="605"/>
      <c r="W132" s="605"/>
    </row>
    <row r="133" spans="1:23" ht="15.75" customHeight="1">
      <c r="A133" s="592"/>
      <c r="B133" s="593" t="s">
        <v>181</v>
      </c>
      <c r="C133" s="594">
        <f t="shared" si="28"/>
        <v>310</v>
      </c>
      <c r="D133" s="672">
        <v>0</v>
      </c>
      <c r="E133" s="672">
        <v>0</v>
      </c>
      <c r="F133" s="595">
        <v>0</v>
      </c>
      <c r="G133" s="596">
        <v>41</v>
      </c>
      <c r="H133" s="596">
        <v>269</v>
      </c>
      <c r="I133" s="594">
        <v>22</v>
      </c>
      <c r="J133" s="598">
        <f t="shared" si="32"/>
        <v>1862.644955837289</v>
      </c>
      <c r="K133" s="599">
        <f t="shared" si="33"/>
        <v>0</v>
      </c>
      <c r="L133" s="600">
        <f t="shared" si="34"/>
        <v>0</v>
      </c>
      <c r="M133" s="601">
        <f t="shared" si="35"/>
        <v>0</v>
      </c>
      <c r="N133" s="598">
        <f t="shared" si="36"/>
        <v>246.3498167397705</v>
      </c>
      <c r="O133" s="602">
        <f t="shared" si="36"/>
        <v>1616.2951390975184</v>
      </c>
      <c r="P133" s="603">
        <f t="shared" si="38"/>
        <v>132.18770654329145</v>
      </c>
      <c r="R133" s="604"/>
      <c r="S133" s="605">
        <v>16643</v>
      </c>
      <c r="T133" s="605"/>
      <c r="U133" s="605"/>
      <c r="V133" s="605"/>
      <c r="W133" s="605"/>
    </row>
    <row r="134" spans="1:23" ht="15.75" customHeight="1" thickBot="1">
      <c r="A134" s="677"/>
      <c r="B134" s="678" t="s">
        <v>182</v>
      </c>
      <c r="C134" s="719">
        <f t="shared" si="28"/>
        <v>170</v>
      </c>
      <c r="D134" s="720">
        <v>85</v>
      </c>
      <c r="E134" s="720">
        <v>0</v>
      </c>
      <c r="F134" s="680">
        <v>0</v>
      </c>
      <c r="G134" s="679">
        <v>0</v>
      </c>
      <c r="H134" s="681">
        <v>85</v>
      </c>
      <c r="I134" s="679">
        <v>3</v>
      </c>
      <c r="J134" s="683">
        <f t="shared" si="32"/>
        <v>875.3861997940269</v>
      </c>
      <c r="K134" s="721">
        <f t="shared" si="33"/>
        <v>437.69309989701344</v>
      </c>
      <c r="L134" s="685">
        <f t="shared" si="34"/>
        <v>0</v>
      </c>
      <c r="M134" s="684">
        <f t="shared" si="35"/>
        <v>0</v>
      </c>
      <c r="N134" s="683">
        <f t="shared" si="36"/>
        <v>0</v>
      </c>
      <c r="O134" s="686">
        <f t="shared" si="36"/>
        <v>437.69309989701344</v>
      </c>
      <c r="P134" s="687">
        <f t="shared" si="38"/>
        <v>15.44799176107106</v>
      </c>
      <c r="R134" s="604"/>
      <c r="S134" s="605">
        <v>19420</v>
      </c>
      <c r="T134" s="605"/>
      <c r="U134" s="605"/>
      <c r="V134" s="605"/>
      <c r="W134" s="605"/>
    </row>
    <row r="135" spans="1:23" ht="14.25">
      <c r="A135" s="722"/>
      <c r="B135" s="722"/>
      <c r="C135" s="722"/>
      <c r="D135" s="723"/>
      <c r="E135" s="722"/>
      <c r="F135" s="722"/>
      <c r="G135" s="722"/>
      <c r="H135" s="722"/>
      <c r="I135" s="722"/>
      <c r="J135" s="722"/>
      <c r="K135" s="722"/>
      <c r="L135" s="722"/>
      <c r="M135" s="722"/>
      <c r="N135" s="722"/>
      <c r="O135" s="722"/>
      <c r="P135" s="722"/>
      <c r="R135" s="722"/>
      <c r="S135" s="723"/>
      <c r="T135" s="722"/>
      <c r="U135" s="722"/>
      <c r="V135" s="722"/>
      <c r="W135" s="722"/>
    </row>
    <row r="136" spans="1:23" ht="14.25">
      <c r="A136" s="552"/>
      <c r="B136" s="552"/>
      <c r="C136" s="552"/>
      <c r="D136" s="724"/>
      <c r="E136" s="552"/>
      <c r="F136" s="552"/>
      <c r="G136" s="552"/>
      <c r="H136" s="552"/>
      <c r="I136" s="552"/>
      <c r="J136" s="552"/>
      <c r="K136" s="725" t="s">
        <v>183</v>
      </c>
      <c r="L136" s="552"/>
      <c r="M136" s="552"/>
      <c r="N136" s="552"/>
      <c r="O136" s="552"/>
      <c r="P136" s="552"/>
      <c r="R136" s="552"/>
      <c r="S136" s="724"/>
      <c r="T136" s="552"/>
      <c r="U136" s="552"/>
      <c r="V136" s="552"/>
      <c r="W136" s="552"/>
    </row>
    <row r="137" spans="1:23" ht="14.25">
      <c r="A137" s="552"/>
      <c r="B137" s="552"/>
      <c r="C137" s="552"/>
      <c r="D137" s="552"/>
      <c r="E137" s="552"/>
      <c r="F137" s="552"/>
      <c r="G137" s="552"/>
      <c r="H137" s="552"/>
      <c r="I137" s="552"/>
      <c r="J137" s="552"/>
      <c r="K137" s="552"/>
      <c r="L137" s="552"/>
      <c r="M137" s="552"/>
      <c r="N137" s="552"/>
      <c r="O137" s="552"/>
      <c r="P137" s="552"/>
      <c r="R137" s="552"/>
      <c r="S137" s="552"/>
      <c r="T137" s="552"/>
      <c r="U137" s="552"/>
      <c r="V137" s="552"/>
      <c r="W137" s="552"/>
    </row>
    <row r="138" spans="1:23" ht="14.25">
      <c r="A138" s="552"/>
      <c r="B138" s="552"/>
      <c r="C138" s="552"/>
      <c r="D138" s="552"/>
      <c r="E138" s="552"/>
      <c r="F138" s="552"/>
      <c r="G138" s="552"/>
      <c r="H138" s="552"/>
      <c r="I138" s="552"/>
      <c r="J138" s="552"/>
      <c r="K138" s="552"/>
      <c r="L138" s="552"/>
      <c r="M138" s="552"/>
      <c r="N138" s="552"/>
      <c r="O138" s="552"/>
      <c r="P138" s="552"/>
      <c r="R138" s="552"/>
      <c r="S138" s="552"/>
      <c r="T138" s="552"/>
      <c r="U138" s="552"/>
      <c r="V138" s="552"/>
      <c r="W138" s="552"/>
    </row>
    <row r="139" spans="1:23" ht="14.25">
      <c r="A139" s="552"/>
      <c r="B139" s="552"/>
      <c r="C139" s="552"/>
      <c r="D139" s="552"/>
      <c r="E139" s="552"/>
      <c r="F139" s="552"/>
      <c r="G139" s="552"/>
      <c r="H139" s="552"/>
      <c r="I139" s="552"/>
      <c r="J139" s="552"/>
      <c r="K139" s="552"/>
      <c r="L139" s="552"/>
      <c r="M139" s="552"/>
      <c r="N139" s="552"/>
      <c r="O139" s="552"/>
      <c r="P139" s="552"/>
      <c r="R139" s="552"/>
      <c r="S139" s="552"/>
      <c r="T139" s="552"/>
      <c r="U139" s="552"/>
      <c r="V139" s="552"/>
      <c r="W139" s="552"/>
    </row>
    <row r="140" spans="1:23" ht="14.25">
      <c r="A140" s="552"/>
      <c r="B140" s="552"/>
      <c r="C140" s="552"/>
      <c r="D140" s="552"/>
      <c r="E140" s="552"/>
      <c r="F140" s="552"/>
      <c r="G140" s="552"/>
      <c r="H140" s="552"/>
      <c r="I140" s="552"/>
      <c r="J140" s="552"/>
      <c r="K140" s="552"/>
      <c r="L140" s="552"/>
      <c r="M140" s="552"/>
      <c r="N140" s="552"/>
      <c r="O140" s="552"/>
      <c r="P140" s="552"/>
      <c r="R140" s="552"/>
      <c r="S140" s="552"/>
      <c r="T140" s="552"/>
      <c r="U140" s="552"/>
      <c r="V140" s="552"/>
      <c r="W140" s="552"/>
    </row>
    <row r="141" spans="1:23" ht="14.25">
      <c r="A141" s="552"/>
      <c r="B141" s="552"/>
      <c r="C141" s="552"/>
      <c r="D141" s="552"/>
      <c r="E141" s="552"/>
      <c r="F141" s="552"/>
      <c r="G141" s="552"/>
      <c r="H141" s="552"/>
      <c r="I141" s="552"/>
      <c r="J141" s="552"/>
      <c r="K141" s="552"/>
      <c r="L141" s="552"/>
      <c r="M141" s="552"/>
      <c r="N141" s="552"/>
      <c r="O141" s="552"/>
      <c r="P141" s="552"/>
      <c r="R141" s="552"/>
      <c r="S141" s="552"/>
      <c r="T141" s="552"/>
      <c r="U141" s="552"/>
      <c r="V141" s="552"/>
      <c r="W141" s="552"/>
    </row>
    <row r="142" spans="1:23" ht="14.25">
      <c r="A142" s="552"/>
      <c r="B142" s="552"/>
      <c r="C142" s="552"/>
      <c r="D142" s="552"/>
      <c r="E142" s="552"/>
      <c r="F142" s="552"/>
      <c r="G142" s="552"/>
      <c r="H142" s="552"/>
      <c r="I142" s="552"/>
      <c r="J142" s="552"/>
      <c r="K142" s="552"/>
      <c r="L142" s="552"/>
      <c r="M142" s="552"/>
      <c r="N142" s="552"/>
      <c r="O142" s="552"/>
      <c r="P142" s="552"/>
      <c r="R142" s="552"/>
      <c r="S142" s="552"/>
      <c r="T142" s="552"/>
      <c r="U142" s="552"/>
      <c r="V142" s="552"/>
      <c r="W142" s="552"/>
    </row>
    <row r="143" spans="1:23" ht="14.25">
      <c r="A143" s="552"/>
      <c r="B143" s="552"/>
      <c r="C143" s="552"/>
      <c r="D143" s="552"/>
      <c r="E143" s="552"/>
      <c r="F143" s="552"/>
      <c r="G143" s="552"/>
      <c r="H143" s="552"/>
      <c r="I143" s="552"/>
      <c r="J143" s="552"/>
      <c r="K143" s="552"/>
      <c r="L143" s="552"/>
      <c r="M143" s="552"/>
      <c r="N143" s="552"/>
      <c r="O143" s="552"/>
      <c r="P143" s="552"/>
      <c r="R143" s="552"/>
      <c r="S143" s="552"/>
      <c r="T143" s="552"/>
      <c r="U143" s="552"/>
      <c r="V143" s="552"/>
      <c r="W143" s="552"/>
    </row>
    <row r="144" spans="1:23" ht="14.25">
      <c r="A144" s="552"/>
      <c r="B144" s="552"/>
      <c r="C144" s="552"/>
      <c r="D144" s="552"/>
      <c r="E144" s="552"/>
      <c r="F144" s="552"/>
      <c r="G144" s="552"/>
      <c r="H144" s="552"/>
      <c r="I144" s="552"/>
      <c r="J144" s="552"/>
      <c r="K144" s="552"/>
      <c r="L144" s="552"/>
      <c r="M144" s="552"/>
      <c r="N144" s="552"/>
      <c r="O144" s="552"/>
      <c r="P144" s="552"/>
      <c r="R144" s="552"/>
      <c r="S144" s="552"/>
      <c r="T144" s="552"/>
      <c r="U144" s="552"/>
      <c r="V144" s="552"/>
      <c r="W144" s="552"/>
    </row>
    <row r="145" spans="1:23" ht="14.25">
      <c r="A145" s="552"/>
      <c r="B145" s="552"/>
      <c r="C145" s="552"/>
      <c r="D145" s="552"/>
      <c r="E145" s="552"/>
      <c r="F145" s="552"/>
      <c r="G145" s="552"/>
      <c r="H145" s="552"/>
      <c r="I145" s="552"/>
      <c r="J145" s="552"/>
      <c r="K145" s="552"/>
      <c r="L145" s="552"/>
      <c r="M145" s="552"/>
      <c r="N145" s="552"/>
      <c r="O145" s="552"/>
      <c r="P145" s="552"/>
      <c r="R145" s="552"/>
      <c r="S145" s="552"/>
      <c r="T145" s="552"/>
      <c r="U145" s="552"/>
      <c r="V145" s="552"/>
      <c r="W145" s="552"/>
    </row>
  </sheetData>
  <mergeCells count="17">
    <mergeCell ref="A3:A4"/>
    <mergeCell ref="A70:A73"/>
    <mergeCell ref="C3:H3"/>
    <mergeCell ref="J3:O3"/>
    <mergeCell ref="C70:I70"/>
    <mergeCell ref="I3:I5"/>
    <mergeCell ref="I71:I73"/>
    <mergeCell ref="R70:W70"/>
    <mergeCell ref="B2:B5"/>
    <mergeCell ref="J2:P2"/>
    <mergeCell ref="B70:B73"/>
    <mergeCell ref="J70:P70"/>
    <mergeCell ref="C71:H71"/>
    <mergeCell ref="P3:P5"/>
    <mergeCell ref="P71:P73"/>
    <mergeCell ref="C2:I2"/>
    <mergeCell ref="K69:P69"/>
  </mergeCells>
  <printOptions horizontalCentered="1" verticalCentered="1"/>
  <pageMargins left="0.2" right="0.2" top="0.23" bottom="0.24" header="0" footer="0"/>
  <pageSetup horizontalDpi="300" verticalDpi="300" orientation="portrait" paperSize="9" scale="66" r:id="rId1"/>
  <rowBreaks count="2" manualBreakCount="2">
    <brk id="68" max="15" man="1"/>
    <brk id="1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2008-07-18T04:48:13Z</cp:lastPrinted>
  <dcterms:created xsi:type="dcterms:W3CDTF">1997-01-08T22:48:59Z</dcterms:created>
  <dcterms:modified xsi:type="dcterms:W3CDTF">2010-01-12T04:14:57Z</dcterms:modified>
  <cp:category/>
  <cp:version/>
  <cp:contentType/>
  <cp:contentStatus/>
</cp:coreProperties>
</file>