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目次" sheetId="1" r:id="rId1"/>
    <sheet name="概要" sheetId="2" r:id="rId2"/>
    <sheet name="表１" sheetId="3" r:id="rId3"/>
    <sheet name="表２" sheetId="4" r:id="rId4"/>
    <sheet name="表３" sheetId="5" r:id="rId5"/>
    <sheet name="表４" sheetId="6" r:id="rId6"/>
    <sheet name="表５" sheetId="7" r:id="rId7"/>
    <sheet name="統計表１" sheetId="8" r:id="rId8"/>
    <sheet name="統計表２" sheetId="9" r:id="rId9"/>
    <sheet name="統計表３" sheetId="10" r:id="rId10"/>
    <sheet name="統計表４" sheetId="11" r:id="rId11"/>
  </sheets>
  <definedNames>
    <definedName name="_xlnm.Print_Area" localSheetId="7">'統計表１'!$A$1:$L$173</definedName>
    <definedName name="_xlnm.Print_Area" localSheetId="8">'統計表２'!$A$1:$P$135</definedName>
    <definedName name="_xlnm.Print_Area" localSheetId="9">'統計表３'!$A$1:$Q$183</definedName>
    <definedName name="_xlnm.Print_Area" localSheetId="10">'統計表４'!$A$1:$P$134</definedName>
    <definedName name="_xlnm.Print_Area" localSheetId="2">'表１'!$A:$IV</definedName>
    <definedName name="_xlnm.Print_Area" localSheetId="3">'表２'!$A:$IV</definedName>
    <definedName name="_xlnm.Print_Area" localSheetId="4">'表３'!$A:$IV</definedName>
    <definedName name="_xlnm.Print_Area" localSheetId="6">'表５'!$A$1:$X$19</definedName>
    <definedName name="_xlnm.Print_Area">'統計表１'!$A$68:$K$134</definedName>
    <definedName name="_xlnm.Print_Titles">$A$1:$A$1</definedName>
  </definedNames>
  <calcPr fullCalcOnLoad="1"/>
</workbook>
</file>

<file path=xl/sharedStrings.xml><?xml version="1.0" encoding="utf-8"?>
<sst xmlns="http://schemas.openxmlformats.org/spreadsheetml/2006/main" count="1031" uniqueCount="356">
  <si>
    <t>概要</t>
  </si>
  <si>
    <t>表１</t>
  </si>
  <si>
    <t>施設の種類別にみた施設数</t>
  </si>
  <si>
    <t>表２</t>
  </si>
  <si>
    <t>病床の種類別にみた病床数</t>
  </si>
  <si>
    <t>表３</t>
  </si>
  <si>
    <t>施設の種類別にみた１施設あたり病床数</t>
  </si>
  <si>
    <t>表４</t>
  </si>
  <si>
    <t>医療施設数（２次医療圏別）</t>
  </si>
  <si>
    <t>表５</t>
  </si>
  <si>
    <t>病院病床数（２次医療圏別）</t>
  </si>
  <si>
    <t>統計表１</t>
  </si>
  <si>
    <t>医療施設数（保健所、市町別）</t>
  </si>
  <si>
    <t>統計表２</t>
  </si>
  <si>
    <t>病院病床数（保健所、市町別）</t>
  </si>
  <si>
    <t>統計表３</t>
  </si>
  <si>
    <t>統計表４</t>
  </si>
  <si>
    <t>表１　施設の種類別にみた施設数</t>
  </si>
  <si>
    <t>各年１０月１日現在</t>
  </si>
  <si>
    <t>区　　　　分</t>
  </si>
  <si>
    <t>施　　　設　　　数</t>
  </si>
  <si>
    <t>対平成１4年</t>
  </si>
  <si>
    <t>構成割合</t>
  </si>
  <si>
    <t>平成１２年</t>
  </si>
  <si>
    <t>平成１３年</t>
  </si>
  <si>
    <t>平成１４年</t>
  </si>
  <si>
    <t>平成１５年</t>
  </si>
  <si>
    <t>増減数</t>
  </si>
  <si>
    <t>総数</t>
  </si>
  <si>
    <t>病院</t>
  </si>
  <si>
    <t>　　精神病院</t>
  </si>
  <si>
    <t>　　一般病院</t>
  </si>
  <si>
    <t>（再掲）地域医療支援病院</t>
  </si>
  <si>
    <t>-</t>
  </si>
  <si>
    <t>（再掲）療養病床を有する病院</t>
  </si>
  <si>
    <t>（再掲）感染症病床を有する病院</t>
  </si>
  <si>
    <t xml:space="preserve"> △1 </t>
  </si>
  <si>
    <t>一般診療所</t>
  </si>
  <si>
    <t>　　有床</t>
  </si>
  <si>
    <t xml:space="preserve"> △29 </t>
  </si>
  <si>
    <t>（再掲）療養病床を有する一般診療所</t>
  </si>
  <si>
    <t xml:space="preserve"> △1 </t>
  </si>
  <si>
    <t>　　無床</t>
  </si>
  <si>
    <t>歯科診療所</t>
  </si>
  <si>
    <t>-</t>
  </si>
  <si>
    <t>表２　病床の種類別にみた病床数</t>
  </si>
  <si>
    <t>病　　　床　　　数</t>
  </si>
  <si>
    <t>対平成１４年</t>
  </si>
  <si>
    <t>　　精神病床</t>
  </si>
  <si>
    <t xml:space="preserve">△35 </t>
  </si>
  <si>
    <t>　　　　精神病院</t>
  </si>
  <si>
    <t>　　　　一般病院</t>
  </si>
  <si>
    <t>　　感染症病床</t>
  </si>
  <si>
    <t xml:space="preserve">△4 </t>
  </si>
  <si>
    <t>　　結核病床</t>
  </si>
  <si>
    <t>　　　　結核療養所</t>
  </si>
  <si>
    <t>-</t>
  </si>
  <si>
    <t>　　療養病床</t>
  </si>
  <si>
    <t>　　一般病床</t>
  </si>
  <si>
    <t xml:space="preserve">△1027 </t>
  </si>
  <si>
    <t xml:space="preserve">△152 </t>
  </si>
  <si>
    <t>（再掲）療養病床</t>
  </si>
  <si>
    <t>※１：「一般病床」は、平成１２年は「その他の病床」のうち「療養型病床群」を除いたものであり、平成１３・１４年は「一般病床」</t>
  </si>
  <si>
    <t>　　及び「経過的旧療養型病床群を除く経過的旧その他の病床」である。</t>
  </si>
  <si>
    <t>※２：「療養病床」は、平成１２年は「療養病床群」であり、平成１３・１４年は「療養病床」及び「経過的旧療養型病床群」である。</t>
  </si>
  <si>
    <t>表３　施設の種類別にみた１施設当たり病床数</t>
  </si>
  <si>
    <t xml:space="preserve">      各年１０月１日現在</t>
  </si>
  <si>
    <t>　　結核療養所</t>
  </si>
  <si>
    <t>一般診療所（有床診療所）</t>
  </si>
  <si>
    <t>表４　医療施設数（２次医療圏別）</t>
  </si>
  <si>
    <t>区　　分</t>
  </si>
  <si>
    <t>一般</t>
  </si>
  <si>
    <t>歯科</t>
  </si>
  <si>
    <t>診療所</t>
  </si>
  <si>
    <t>総　数</t>
  </si>
  <si>
    <t>神　戸</t>
  </si>
  <si>
    <t>阪神南</t>
  </si>
  <si>
    <t>阪神北</t>
  </si>
  <si>
    <t>東播磨</t>
  </si>
  <si>
    <t>北播磨</t>
  </si>
  <si>
    <t>中播磨</t>
  </si>
  <si>
    <t>西播磨</t>
  </si>
  <si>
    <t>但　馬</t>
  </si>
  <si>
    <t>丹　波</t>
  </si>
  <si>
    <t>淡　路</t>
  </si>
  <si>
    <t>表５　病院病床数（２次医療圏別）</t>
  </si>
  <si>
    <t>　　　　　　　各年１０月１日現在</t>
  </si>
  <si>
    <t>平成１３年</t>
  </si>
  <si>
    <t>平成１４年</t>
  </si>
  <si>
    <t>平成１５年</t>
  </si>
  <si>
    <t>精神</t>
  </si>
  <si>
    <t>感染症</t>
  </si>
  <si>
    <t>結核</t>
  </si>
  <si>
    <t>一般等※１</t>
  </si>
  <si>
    <t>療養等※２</t>
  </si>
  <si>
    <t>療養</t>
  </si>
  <si>
    <t>北播磨</t>
  </si>
  <si>
    <t>※１：「一般病床」は、平成１２年は「その他の病床」のうち「療養型病床群」を除いたものであり、平成１３・１４年は「一般病床」及び「経過的旧療養型病床群を除く経過的旧その他の病床」である。</t>
  </si>
  <si>
    <t>※２：「療養病床」は、平成１２年は「療養病床群」であり、平成１３・１４年は「療養病床」及び「経過的旧療養型病床群」である。</t>
  </si>
  <si>
    <t>医療施設数　（保健所，市町別）</t>
  </si>
  <si>
    <t>病　　　　　　院</t>
  </si>
  <si>
    <t>療養型</t>
  </si>
  <si>
    <t>一　般　診　療　所　</t>
  </si>
  <si>
    <t>保健所</t>
  </si>
  <si>
    <t>市　町</t>
  </si>
  <si>
    <t>有する</t>
  </si>
  <si>
    <t>総数</t>
  </si>
  <si>
    <t>精神</t>
  </si>
  <si>
    <t>結核</t>
  </si>
  <si>
    <t>一般</t>
  </si>
  <si>
    <t>（再　掲）</t>
  </si>
  <si>
    <t>有床</t>
  </si>
  <si>
    <t>無床</t>
  </si>
  <si>
    <t>総　　数</t>
  </si>
  <si>
    <t>神戸市</t>
  </si>
  <si>
    <t>　尼崎市</t>
  </si>
  <si>
    <t>尼崎市</t>
  </si>
  <si>
    <t>　西宮市</t>
  </si>
  <si>
    <t>西宮市</t>
  </si>
  <si>
    <t>芦屋市</t>
  </si>
  <si>
    <t>　伊丹</t>
  </si>
  <si>
    <t>伊丹市</t>
  </si>
  <si>
    <t>　宝塚</t>
  </si>
  <si>
    <t>宝塚市</t>
  </si>
  <si>
    <t>　川西</t>
  </si>
  <si>
    <t>川西市</t>
  </si>
  <si>
    <t>猪名川町</t>
  </si>
  <si>
    <t>　三田</t>
  </si>
  <si>
    <t>三田市</t>
  </si>
  <si>
    <t>　明石</t>
  </si>
  <si>
    <t>明石市</t>
  </si>
  <si>
    <t>　加古川</t>
  </si>
  <si>
    <t>加古川市</t>
  </si>
  <si>
    <t>稲美町</t>
  </si>
  <si>
    <t>播磨町</t>
  </si>
  <si>
    <t>　高砂</t>
  </si>
  <si>
    <t>高砂市</t>
  </si>
  <si>
    <t>　西脇</t>
  </si>
  <si>
    <t>西脇市</t>
  </si>
  <si>
    <t>中町</t>
  </si>
  <si>
    <t>加美町</t>
  </si>
  <si>
    <t>八千代町</t>
  </si>
  <si>
    <t>黒田庄町</t>
  </si>
  <si>
    <t>　三木</t>
  </si>
  <si>
    <t>三木市</t>
  </si>
  <si>
    <t>吉川町</t>
  </si>
  <si>
    <t>　加西</t>
  </si>
  <si>
    <t>加西市</t>
  </si>
  <si>
    <t>　社</t>
  </si>
  <si>
    <t>小野市</t>
  </si>
  <si>
    <t>社町</t>
  </si>
  <si>
    <t>滝野町</t>
  </si>
  <si>
    <t>東条町</t>
  </si>
  <si>
    <t>中播磨</t>
  </si>
  <si>
    <t xml:space="preserve">  姫路市</t>
  </si>
  <si>
    <t>姫路市</t>
  </si>
  <si>
    <t>　福崎</t>
  </si>
  <si>
    <t>家島町　　</t>
  </si>
  <si>
    <t>夢前町</t>
  </si>
  <si>
    <t>神崎町</t>
  </si>
  <si>
    <t>市川町</t>
  </si>
  <si>
    <t>福崎町</t>
  </si>
  <si>
    <t>香寺町</t>
  </si>
  <si>
    <t>大河内町</t>
  </si>
  <si>
    <t>西播磨</t>
  </si>
  <si>
    <t>　龍野</t>
  </si>
  <si>
    <t>龍野市</t>
  </si>
  <si>
    <t>新宮町</t>
  </si>
  <si>
    <t>揖保川町</t>
  </si>
  <si>
    <t>御津町</t>
  </si>
  <si>
    <t>太子町</t>
  </si>
  <si>
    <t>平成１５年１０月１日現在</t>
  </si>
  <si>
    <t>　赤穂</t>
  </si>
  <si>
    <t>相生市</t>
  </si>
  <si>
    <t>赤穂市</t>
  </si>
  <si>
    <t>上郡町</t>
  </si>
  <si>
    <t>　佐用</t>
  </si>
  <si>
    <t>佐用町</t>
  </si>
  <si>
    <t>上月町</t>
  </si>
  <si>
    <t>南光町</t>
  </si>
  <si>
    <t>三日月町</t>
  </si>
  <si>
    <t>　山崎</t>
  </si>
  <si>
    <t>山崎町</t>
  </si>
  <si>
    <t>安富町</t>
  </si>
  <si>
    <t>一宮町</t>
  </si>
  <si>
    <t>波賀町</t>
  </si>
  <si>
    <t>千種町</t>
  </si>
  <si>
    <t>但馬</t>
  </si>
  <si>
    <t>　豊岡</t>
  </si>
  <si>
    <t>豊岡市</t>
  </si>
  <si>
    <t>城崎町</t>
  </si>
  <si>
    <t>竹野町</t>
  </si>
  <si>
    <t>香住町</t>
  </si>
  <si>
    <t>日高町</t>
  </si>
  <si>
    <t>出石町</t>
  </si>
  <si>
    <t>但東町</t>
  </si>
  <si>
    <t>　浜坂</t>
  </si>
  <si>
    <t>村岡町</t>
  </si>
  <si>
    <t>浜坂町</t>
  </si>
  <si>
    <t>美方町</t>
  </si>
  <si>
    <t>温泉町</t>
  </si>
  <si>
    <t>　和田山</t>
  </si>
  <si>
    <t>八鹿町</t>
  </si>
  <si>
    <t>養父町</t>
  </si>
  <si>
    <t>大屋町</t>
  </si>
  <si>
    <t>関宮町</t>
  </si>
  <si>
    <t>生野町</t>
  </si>
  <si>
    <t>和田山町</t>
  </si>
  <si>
    <t>山東町</t>
  </si>
  <si>
    <t>朝来町</t>
  </si>
  <si>
    <t>丹波</t>
  </si>
  <si>
    <t>　柏原</t>
  </si>
  <si>
    <t>柏原町</t>
  </si>
  <si>
    <t>氷上町</t>
  </si>
  <si>
    <t>青垣町</t>
  </si>
  <si>
    <t>春日町</t>
  </si>
  <si>
    <t>山南町</t>
  </si>
  <si>
    <t>市島町</t>
  </si>
  <si>
    <t>　篠山</t>
  </si>
  <si>
    <t>篠山市</t>
  </si>
  <si>
    <t>淡路</t>
  </si>
  <si>
    <t>　洲本</t>
  </si>
  <si>
    <t>洲本市</t>
  </si>
  <si>
    <t>津名町</t>
  </si>
  <si>
    <t>淡路町</t>
  </si>
  <si>
    <t>北淡町</t>
  </si>
  <si>
    <t>五色町</t>
  </si>
  <si>
    <t>東浦町</t>
  </si>
  <si>
    <t>緑町</t>
  </si>
  <si>
    <t>西淡町</t>
  </si>
  <si>
    <t>三原町</t>
  </si>
  <si>
    <t>南淡町</t>
  </si>
  <si>
    <t>　</t>
  </si>
  <si>
    <t xml:space="preserve">    東灘区</t>
  </si>
  <si>
    <t xml:space="preserve">    灘区</t>
  </si>
  <si>
    <t xml:space="preserve">    兵庫区</t>
  </si>
  <si>
    <t xml:space="preserve">    長田区</t>
  </si>
  <si>
    <t xml:space="preserve">    須磨区</t>
  </si>
  <si>
    <t xml:space="preserve">    垂水区</t>
  </si>
  <si>
    <t xml:space="preserve">    北区</t>
  </si>
  <si>
    <t xml:space="preserve">    中央区</t>
  </si>
  <si>
    <t xml:space="preserve">    西区</t>
  </si>
  <si>
    <t>　芦屋</t>
  </si>
  <si>
    <t>　津名</t>
  </si>
  <si>
    <t>　三原</t>
  </si>
  <si>
    <t xml:space="preserve"> </t>
  </si>
  <si>
    <t>病    床    別</t>
  </si>
  <si>
    <t>一  般  病  院</t>
  </si>
  <si>
    <t>病院</t>
  </si>
  <si>
    <t>病院病床数（保健所，市町別）</t>
  </si>
  <si>
    <t>精神病院</t>
  </si>
  <si>
    <t xml:space="preserve">    東灘区</t>
  </si>
  <si>
    <t xml:space="preserve">    灘区</t>
  </si>
  <si>
    <t xml:space="preserve">    兵庫区</t>
  </si>
  <si>
    <t xml:space="preserve">    長田区</t>
  </si>
  <si>
    <t xml:space="preserve">    須磨区</t>
  </si>
  <si>
    <t xml:space="preserve">    垂水区</t>
  </si>
  <si>
    <t xml:space="preserve">    北区</t>
  </si>
  <si>
    <t xml:space="preserve">    中央区</t>
  </si>
  <si>
    <t xml:space="preserve">    西区</t>
  </si>
  <si>
    <t>　芦屋</t>
  </si>
  <si>
    <t>平成１５年１０月１日現在</t>
  </si>
  <si>
    <t>　赤穂</t>
  </si>
  <si>
    <t>　佐用</t>
  </si>
  <si>
    <t>　山崎</t>
  </si>
  <si>
    <t>　津名</t>
  </si>
  <si>
    <t>　三原</t>
  </si>
  <si>
    <t>　　</t>
  </si>
  <si>
    <t>一般診療所</t>
  </si>
  <si>
    <t>歯科診療所</t>
  </si>
  <si>
    <t>人口</t>
  </si>
  <si>
    <t>　　　</t>
  </si>
  <si>
    <t>１施設当</t>
  </si>
  <si>
    <t>施設数</t>
  </si>
  <si>
    <t>人口10万対</t>
  </si>
  <si>
    <t>単位百人</t>
  </si>
  <si>
    <t>－</t>
  </si>
  <si>
    <t xml:space="preserve"> 医療施設数，人口１０万対施設数，１施設当たり人口（保健所，市町別）</t>
  </si>
  <si>
    <r>
      <t xml:space="preserve">病   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 院</t>
    </r>
  </si>
  <si>
    <t>市　　町</t>
  </si>
  <si>
    <r>
      <t>(H1</t>
    </r>
    <r>
      <rPr>
        <sz val="12"/>
        <rFont val="ＭＳ Ｐゴシック"/>
        <family val="3"/>
      </rPr>
      <t>5</t>
    </r>
    <r>
      <rPr>
        <sz val="12"/>
        <rFont val="ＭＳ Ｐゴシック"/>
        <family val="3"/>
      </rPr>
      <t>.10.1)</t>
    </r>
  </si>
  <si>
    <t>神戸市</t>
  </si>
  <si>
    <t xml:space="preserve">    東灘区</t>
  </si>
  <si>
    <t xml:space="preserve">    灘区</t>
  </si>
  <si>
    <t xml:space="preserve">    兵庫区</t>
  </si>
  <si>
    <t xml:space="preserve">    長田区</t>
  </si>
  <si>
    <t xml:space="preserve">    須磨区</t>
  </si>
  <si>
    <t xml:space="preserve">    垂水区</t>
  </si>
  <si>
    <t xml:space="preserve">    北区</t>
  </si>
  <si>
    <t xml:space="preserve">    中央区</t>
  </si>
  <si>
    <t xml:space="preserve">    西区</t>
  </si>
  <si>
    <t>　芦屋</t>
  </si>
  <si>
    <t xml:space="preserve"> 注：  人口の総数は総務省統計局「平成１５年１０月１日現在推計人口」、市町別については兵庫県統計課「平成１５年１０月１日</t>
  </si>
  <si>
    <t xml:space="preserve">   　　  現在推計人口」をそれぞれ用いた。</t>
  </si>
  <si>
    <r>
      <t xml:space="preserve">病   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 院</t>
    </r>
  </si>
  <si>
    <t>　津名</t>
  </si>
  <si>
    <t>　三原</t>
  </si>
  <si>
    <t>統計表４　病床数及び人口１０万対病床数（保健所、市町別）</t>
  </si>
  <si>
    <t>市　町</t>
  </si>
  <si>
    <t>病           床           数</t>
  </si>
  <si>
    <t>人 口 １０ 万 対 病 床 数</t>
  </si>
  <si>
    <t>保健所</t>
  </si>
  <si>
    <t>病  院</t>
  </si>
  <si>
    <t>一  般　診療所</t>
  </si>
  <si>
    <t>精  神</t>
  </si>
  <si>
    <t>結 核</t>
  </si>
  <si>
    <t>療　養</t>
  </si>
  <si>
    <t>一  般</t>
  </si>
  <si>
    <t>病  床</t>
  </si>
  <si>
    <t>病 床</t>
  </si>
  <si>
    <t xml:space="preserve">    東灘区</t>
  </si>
  <si>
    <t xml:space="preserve">    灘  区</t>
  </si>
  <si>
    <t xml:space="preserve">    兵庫区</t>
  </si>
  <si>
    <t xml:space="preserve">    長田区</t>
  </si>
  <si>
    <t xml:space="preserve">    須磨区</t>
  </si>
  <si>
    <t xml:space="preserve">    垂水区</t>
  </si>
  <si>
    <t xml:space="preserve">    北  区</t>
  </si>
  <si>
    <t xml:space="preserve">    中央区</t>
  </si>
  <si>
    <t xml:space="preserve">    西  区</t>
  </si>
  <si>
    <t>芦　屋</t>
  </si>
  <si>
    <t>伊　丹</t>
  </si>
  <si>
    <t>宝　塚</t>
  </si>
  <si>
    <t>川　西</t>
  </si>
  <si>
    <t>三　田</t>
  </si>
  <si>
    <t>明　石</t>
  </si>
  <si>
    <t>加古川</t>
  </si>
  <si>
    <t>高　砂</t>
  </si>
  <si>
    <t>西　脇</t>
  </si>
  <si>
    <t>中　町</t>
  </si>
  <si>
    <t>三　木</t>
  </si>
  <si>
    <t>加　西</t>
  </si>
  <si>
    <t>加西市</t>
  </si>
  <si>
    <t>社</t>
  </si>
  <si>
    <t>社　町</t>
  </si>
  <si>
    <t>福　崎</t>
  </si>
  <si>
    <t>家島町</t>
  </si>
  <si>
    <t>龍　野</t>
  </si>
  <si>
    <t>赤　穂</t>
  </si>
  <si>
    <t>佐　用</t>
  </si>
  <si>
    <t>山　崎</t>
  </si>
  <si>
    <t>豊　岡</t>
  </si>
  <si>
    <t>浜　坂</t>
  </si>
  <si>
    <t>和田山</t>
  </si>
  <si>
    <t>柏　原</t>
  </si>
  <si>
    <t>篠　山</t>
  </si>
  <si>
    <t>篠山市</t>
  </si>
  <si>
    <t>洲　本</t>
  </si>
  <si>
    <t>洲本市</t>
  </si>
  <si>
    <t>津　名</t>
  </si>
  <si>
    <t>三　原</t>
  </si>
  <si>
    <t>緑　町</t>
  </si>
  <si>
    <t>精  神</t>
  </si>
  <si>
    <t>人口</t>
  </si>
  <si>
    <t>平成１５年医療施設調査</t>
  </si>
  <si>
    <t>医療施設数、人口10万対施設数、１施設当たり人口（保健所、市町別）</t>
  </si>
  <si>
    <t>病床数及び人口10万対病床数（保健所、市町別）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</si>
</sst>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_ * #,##0.0_ ;_ * \-#,##0.0_ ;_ * &quot;-&quot;?_ ;_ @_ "/>
    <numFmt numFmtId="178" formatCode="#,##0_ "/>
    <numFmt numFmtId="179" formatCode="0_ "/>
    <numFmt numFmtId="180" formatCode="0.0%"/>
    <numFmt numFmtId="181" formatCode="#,##0.0_ "/>
    <numFmt numFmtId="182" formatCode="0.0"/>
    <numFmt numFmtId="183" formatCode="#,##0.0_);[Red]\(#,##0.0\)"/>
    <numFmt numFmtId="184" formatCode="0;&quot;△ &quot;0"/>
    <numFmt numFmtId="185" formatCode="0.0000000_ "/>
    <numFmt numFmtId="186" formatCode="[&lt;=999]000;000\-00"/>
    <numFmt numFmtId="187" formatCode="#,##0.0"/>
    <numFmt numFmtId="188" formatCode="_ * #,##0_ ;_ * \-#,##0_ ;_ * &quot;-&quot;_ ;_@_ "/>
    <numFmt numFmtId="189" formatCode="_ * #,##0_ ;_ * \-#,##0_ ;_*\ &quot;-&quot;_ ;_@_ "/>
    <numFmt numFmtId="190" formatCode="_ * #,##0_ ;_*\ \-#,##0_ ;_*\ &quot;-&quot;_ ;_@_ "/>
    <numFmt numFmtId="191" formatCode="_ * #,##0_ ;_*\ \-#,##0_ ;_*\ &quot;- &quot;_ ;_@_ "/>
    <numFmt numFmtId="192" formatCode="_ * #,##0.0_ ;_ * \-#,##0.0_ ;_ * &quot;-&quot;_ ;_ @_ 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b/>
      <sz val="20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12"/>
      <name val="ＭＳ 明朝"/>
      <family val="1"/>
    </font>
    <font>
      <sz val="12"/>
      <color indexed="9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9"/>
      <color indexed="9"/>
      <name val="ＭＳ ゴシック"/>
      <family val="3"/>
    </font>
    <font>
      <b/>
      <sz val="9"/>
      <name val="ＭＳ Ｐゴシック"/>
      <family val="3"/>
    </font>
    <font>
      <b/>
      <sz val="9"/>
      <color indexed="9"/>
      <name val="ＭＳ Ｐゴシック"/>
      <family val="3"/>
    </font>
    <font>
      <b/>
      <sz val="9"/>
      <color indexed="9"/>
      <name val="ＭＳ 明朝"/>
      <family val="1"/>
    </font>
    <font>
      <sz val="9"/>
      <color indexed="9"/>
      <name val="ＭＳ Ｐゴシック"/>
      <family val="3"/>
    </font>
    <font>
      <sz val="9"/>
      <color indexed="9"/>
      <name val="ＭＳ 明朝"/>
      <family val="1"/>
    </font>
    <font>
      <sz val="12"/>
      <color indexed="9"/>
      <name val="ＭＳ 明朝"/>
      <family val="1"/>
    </font>
  </fonts>
  <fills count="2">
    <fill>
      <patternFill/>
    </fill>
    <fill>
      <patternFill patternType="gray125"/>
    </fill>
  </fills>
  <borders count="34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dotted"/>
      <right style="dotted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 style="thin"/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>
        <color indexed="8"/>
      </left>
      <right style="dotted">
        <color indexed="8"/>
      </right>
      <top style="dotted">
        <color indexed="8"/>
      </top>
      <bottom>
        <color indexed="63"/>
      </bottom>
    </border>
    <border>
      <left style="thin"/>
      <right style="dotted">
        <color indexed="8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dotted">
        <color indexed="8"/>
      </right>
      <top>
        <color indexed="63"/>
      </top>
      <bottom style="thin"/>
    </border>
    <border>
      <left style="thin"/>
      <right style="dotted">
        <color indexed="8"/>
      </right>
      <top style="thin">
        <color indexed="8"/>
      </top>
      <bottom style="dotted"/>
    </border>
    <border>
      <left style="dotted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thin"/>
      <right style="dotted">
        <color indexed="8"/>
      </right>
      <top style="dotted"/>
      <bottom style="dotted"/>
    </border>
    <border>
      <left style="dotted"/>
      <right style="dotted">
        <color indexed="8"/>
      </right>
      <top style="dotted"/>
      <bottom>
        <color indexed="63"/>
      </bottom>
    </border>
    <border>
      <left style="thin">
        <color indexed="8"/>
      </left>
      <right style="dotted"/>
      <top style="dotted">
        <color indexed="8"/>
      </top>
      <bottom style="dotted">
        <color indexed="8"/>
      </bottom>
    </border>
    <border>
      <left style="dotted"/>
      <right style="dotted"/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 style="thin"/>
      <right style="thin"/>
      <top style="dotted">
        <color indexed="8"/>
      </top>
      <bottom style="thin">
        <color indexed="8"/>
      </bottom>
    </border>
    <border>
      <left style="thin"/>
      <right style="dotted">
        <color indexed="8"/>
      </right>
      <top style="dotted"/>
      <bottom style="thin"/>
    </border>
    <border>
      <left style="dotted">
        <color indexed="8"/>
      </left>
      <right style="dotted"/>
      <top style="dotted">
        <color indexed="8"/>
      </top>
      <bottom style="thin">
        <color indexed="8"/>
      </bottom>
    </border>
    <border>
      <left style="dotted"/>
      <right style="dotted">
        <color indexed="8"/>
      </right>
      <top style="dotted"/>
      <bottom style="thin"/>
    </border>
    <border>
      <left style="dotted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 style="dotted"/>
      <right style="dotted"/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n"/>
      <right style="dotted">
        <color indexed="8"/>
      </right>
      <top style="dotted"/>
      <bottom>
        <color indexed="63"/>
      </bottom>
    </border>
    <border>
      <left style="dotted">
        <color indexed="8"/>
      </left>
      <right style="dotted"/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dotted">
        <color indexed="8"/>
      </right>
      <top>
        <color indexed="63"/>
      </top>
      <bottom style="dotted"/>
    </border>
    <border>
      <left style="dotted">
        <color indexed="8"/>
      </left>
      <right style="dotted"/>
      <top>
        <color indexed="63"/>
      </top>
      <bottom style="dotted">
        <color indexed="8"/>
      </bottom>
    </border>
    <border>
      <left style="dotted">
        <color indexed="8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dotted"/>
      <right style="dotted"/>
      <top style="thin">
        <color indexed="8"/>
      </top>
      <bottom style="dotted">
        <color indexed="8"/>
      </bottom>
    </border>
    <border>
      <left style="dotted"/>
      <right>
        <color indexed="63"/>
      </right>
      <top style="thin">
        <color indexed="8"/>
      </top>
      <bottom style="dotted">
        <color indexed="8"/>
      </bottom>
    </border>
    <border>
      <left style="thin"/>
      <right style="thin">
        <color indexed="8"/>
      </right>
      <top style="thin">
        <color indexed="8"/>
      </top>
      <bottom style="dotted">
        <color indexed="8"/>
      </bottom>
    </border>
    <border>
      <left style="dotted"/>
      <right style="dotted">
        <color indexed="8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dotted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dotted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 style="dotted"/>
    </border>
    <border>
      <left>
        <color indexed="63"/>
      </left>
      <right style="dotted">
        <color indexed="8"/>
      </right>
      <top style="thin"/>
      <bottom>
        <color indexed="63"/>
      </bottom>
    </border>
    <border>
      <left style="dotted"/>
      <right style="dotted"/>
      <top style="thin"/>
      <bottom style="dotted">
        <color indexed="8"/>
      </bottom>
    </border>
    <border>
      <left style="thin"/>
      <right style="dotted">
        <color indexed="8"/>
      </right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>
        <color indexed="8"/>
      </left>
      <right style="dotted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dotted">
        <color indexed="8"/>
      </left>
      <right style="dotted">
        <color indexed="8"/>
      </right>
      <top style="thin">
        <color indexed="8"/>
      </top>
      <bottom style="thin"/>
    </border>
    <border>
      <left style="dotted"/>
      <right style="dotted"/>
      <top style="thin"/>
      <bottom>
        <color indexed="63"/>
      </bottom>
    </border>
    <border>
      <left style="dotted">
        <color indexed="8"/>
      </left>
      <right style="dotted">
        <color indexed="8"/>
      </right>
      <top style="thin"/>
      <bottom>
        <color indexed="63"/>
      </bottom>
    </border>
    <border>
      <left style="dotted"/>
      <right style="dotted">
        <color indexed="8"/>
      </right>
      <top>
        <color indexed="63"/>
      </top>
      <bottom style="dotted"/>
    </border>
    <border>
      <left style="thin"/>
      <right style="thin"/>
      <top>
        <color indexed="63"/>
      </top>
      <bottom style="dotted">
        <color indexed="8"/>
      </bottom>
    </border>
    <border>
      <left style="thin">
        <color indexed="8"/>
      </left>
      <right style="dotted"/>
      <top>
        <color indexed="63"/>
      </top>
      <bottom style="dotted">
        <color indexed="8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thin">
        <color indexed="8"/>
      </right>
      <top style="dotted"/>
      <bottom>
        <color indexed="63"/>
      </bottom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 style="thin"/>
      <right style="dotted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tted"/>
      <right style="thin">
        <color indexed="8"/>
      </right>
      <top>
        <color indexed="63"/>
      </top>
      <bottom style="thin"/>
    </border>
    <border>
      <left style="dotted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 style="dotted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dotted"/>
      <top style="thin"/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/>
      <top style="thin"/>
      <bottom style="thin">
        <color indexed="8"/>
      </bottom>
    </border>
    <border>
      <left style="dotted">
        <color indexed="8"/>
      </left>
      <right style="dotted"/>
      <top style="thin"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 style="thin"/>
      <top style="thin">
        <color indexed="8"/>
      </top>
      <bottom style="dotted">
        <color indexed="8"/>
      </bottom>
    </border>
    <border>
      <left style="double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dotted">
        <color indexed="8"/>
      </left>
      <right style="thin"/>
      <top style="dotted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tted"/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thin"/>
      <top>
        <color indexed="63"/>
      </top>
      <bottom style="thin"/>
    </border>
    <border>
      <left style="dotted">
        <color indexed="8"/>
      </left>
      <right style="dotted">
        <color indexed="8"/>
      </right>
      <top style="thin"/>
      <bottom style="dotted">
        <color indexed="8"/>
      </bottom>
    </border>
    <border>
      <left style="dotted">
        <color indexed="8"/>
      </left>
      <right style="dotted"/>
      <top style="thin"/>
      <bottom style="dotted">
        <color indexed="8"/>
      </bottom>
    </border>
    <border>
      <left>
        <color indexed="63"/>
      </left>
      <right style="dotted">
        <color indexed="8"/>
      </right>
      <top style="thin"/>
      <bottom style="dotted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 style="thin"/>
      <bottom style="dotted">
        <color indexed="8"/>
      </bottom>
    </border>
    <border>
      <left style="dotted"/>
      <right style="thin"/>
      <top style="thin"/>
      <bottom style="dotted"/>
    </border>
    <border>
      <left style="dotted"/>
      <right style="dotted"/>
      <top style="dotted"/>
      <bottom style="dotted"/>
    </border>
    <border>
      <left style="double"/>
      <right style="thin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dotted"/>
      <right style="dotted"/>
      <top>
        <color indexed="63"/>
      </top>
      <bottom style="dotted">
        <color indexed="8"/>
      </bottom>
    </border>
    <border>
      <left style="dotted">
        <color indexed="8"/>
      </left>
      <right style="dotted"/>
      <top style="dotted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thin"/>
      <top style="dotted">
        <color indexed="8"/>
      </top>
      <bottom style="dotted">
        <color indexed="8"/>
      </bottom>
    </border>
    <border>
      <left style="thin"/>
      <right>
        <color indexed="63"/>
      </right>
      <top style="dotted">
        <color indexed="8"/>
      </top>
      <bottom style="thin"/>
    </border>
    <border>
      <left style="thin">
        <color indexed="8"/>
      </left>
      <right style="dotted">
        <color indexed="8"/>
      </right>
      <top style="dotted">
        <color indexed="8"/>
      </top>
      <bottom style="thin"/>
    </border>
    <border>
      <left style="dotted"/>
      <right style="dotted"/>
      <top style="dotted">
        <color indexed="8"/>
      </top>
      <bottom style="thin"/>
    </border>
    <border>
      <left>
        <color indexed="63"/>
      </left>
      <right>
        <color indexed="63"/>
      </right>
      <top style="dotted">
        <color indexed="8"/>
      </top>
      <bottom style="thin"/>
    </border>
    <border>
      <left style="double">
        <color indexed="8"/>
      </left>
      <right style="thin">
        <color indexed="8"/>
      </right>
      <top style="dotted">
        <color indexed="8"/>
      </top>
      <bottom style="thin"/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 style="thin"/>
      <top style="thin"/>
      <bottom style="dotted">
        <color indexed="8"/>
      </bottom>
    </border>
    <border>
      <left style="dotted"/>
      <right style="dotted"/>
      <top style="dotted">
        <color indexed="8"/>
      </top>
      <bottom style="dotted">
        <color indexed="8"/>
      </bottom>
    </border>
    <border>
      <left>
        <color indexed="63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 style="thin"/>
      <top>
        <color indexed="63"/>
      </top>
      <bottom style="dotted">
        <color indexed="8"/>
      </bottom>
    </border>
    <border>
      <left style="dotted"/>
      <right style="dotted"/>
      <top style="dotted">
        <color indexed="8"/>
      </top>
      <bottom style="dotted"/>
    </border>
    <border>
      <left style="dotted"/>
      <right style="dotted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dotted"/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 style="dotted"/>
      <right style="dotted"/>
      <top style="dotted"/>
      <bottom style="thin"/>
    </border>
    <border>
      <left style="dotted">
        <color indexed="8"/>
      </left>
      <right style="dotted"/>
      <top style="dotted"/>
      <bottom style="thin"/>
    </border>
    <border>
      <left>
        <color indexed="63"/>
      </left>
      <right style="dotted">
        <color indexed="8"/>
      </right>
      <top style="dotted"/>
      <bottom style="thin"/>
    </border>
    <border>
      <left>
        <color indexed="63"/>
      </left>
      <right style="dotted"/>
      <top style="dotted">
        <color indexed="8"/>
      </top>
      <bottom style="thin"/>
    </border>
    <border>
      <left style="thin">
        <color indexed="8"/>
      </left>
      <right>
        <color indexed="63"/>
      </right>
      <top style="dotted"/>
      <bottom style="thin"/>
    </border>
    <border>
      <left style="dotted">
        <color indexed="8"/>
      </left>
      <right style="dotted">
        <color indexed="8"/>
      </right>
      <top style="dotted">
        <color indexed="8"/>
      </top>
      <bottom style="thin"/>
    </border>
    <border>
      <left>
        <color indexed="63"/>
      </left>
      <right style="thin"/>
      <top style="dotted">
        <color indexed="8"/>
      </top>
      <bottom style="thin"/>
    </border>
    <border>
      <left style="dotted"/>
      <right style="dotted">
        <color indexed="8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 style="dotted"/>
      <top style="dotted"/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tted"/>
      <top style="dotted"/>
      <bottom style="thin"/>
    </border>
    <border>
      <left style="double"/>
      <right style="thin">
        <color indexed="8"/>
      </right>
      <top style="dotted"/>
      <bottom style="thin"/>
    </border>
    <border>
      <left style="thin">
        <color indexed="8"/>
      </left>
      <right>
        <color indexed="63"/>
      </right>
      <top style="dotted">
        <color indexed="8"/>
      </top>
      <bottom style="thin"/>
    </border>
    <border>
      <left>
        <color indexed="63"/>
      </left>
      <right style="thin"/>
      <top style="dotted"/>
      <bottom style="thin"/>
    </border>
    <border>
      <left style="dotted">
        <color indexed="8"/>
      </left>
      <right style="double">
        <color indexed="8"/>
      </right>
      <top style="thin"/>
      <bottom style="dotted">
        <color indexed="8"/>
      </bottom>
    </border>
    <border>
      <left style="double">
        <color indexed="8"/>
      </left>
      <right>
        <color indexed="63"/>
      </right>
      <top style="thin"/>
      <bottom style="dotted">
        <color indexed="8"/>
      </bottom>
    </border>
    <border>
      <left style="thin">
        <color indexed="8"/>
      </left>
      <right>
        <color indexed="63"/>
      </right>
      <top style="thin"/>
      <bottom style="dotted">
        <color indexed="8"/>
      </bottom>
    </border>
    <border>
      <left style="dotted"/>
      <right style="dotted">
        <color indexed="8"/>
      </right>
      <top style="thin"/>
      <bottom style="dotted">
        <color indexed="8"/>
      </bottom>
    </border>
    <border>
      <left>
        <color indexed="63"/>
      </left>
      <right style="thin"/>
      <top style="thin"/>
      <bottom style="dotted">
        <color indexed="8"/>
      </bottom>
    </border>
    <border>
      <left style="double"/>
      <right style="thin">
        <color indexed="8"/>
      </right>
      <top style="dotted">
        <color indexed="8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dotted">
        <color indexed="8"/>
      </bottom>
    </border>
    <border>
      <left style="dotted"/>
      <right style="dotted">
        <color indexed="8"/>
      </right>
      <top>
        <color indexed="63"/>
      </top>
      <bottom style="dotted">
        <color indexed="8"/>
      </bottom>
    </border>
    <border>
      <left style="dotted"/>
      <right style="dotted">
        <color indexed="8"/>
      </right>
      <top style="dotted"/>
      <bottom style="dotted">
        <color indexed="8"/>
      </bottom>
    </border>
    <border>
      <left style="double"/>
      <right style="thin">
        <color indexed="8"/>
      </right>
      <top style="dotted"/>
      <bottom style="dotted">
        <color indexed="8"/>
      </bottom>
    </border>
    <border>
      <left style="dotted">
        <color indexed="8"/>
      </left>
      <right style="dotted"/>
      <top style="dotted">
        <color indexed="8"/>
      </top>
      <bottom style="dotted"/>
    </border>
    <border>
      <left>
        <color indexed="63"/>
      </left>
      <right style="thin"/>
      <top style="dotted">
        <color indexed="8"/>
      </top>
      <bottom style="dotted">
        <color indexed="8"/>
      </bottom>
    </border>
    <border>
      <left style="double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dotted">
        <color indexed="8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otted">
        <color indexed="8"/>
      </left>
      <right style="dotted">
        <color indexed="8"/>
      </right>
      <top style="thin"/>
      <bottom style="dotted"/>
    </border>
    <border>
      <left>
        <color indexed="63"/>
      </left>
      <right style="dotted"/>
      <top style="thin"/>
      <bottom style="dotted">
        <color indexed="8"/>
      </bottom>
    </border>
    <border>
      <left style="dotted"/>
      <right style="double"/>
      <top style="thin"/>
      <bottom style="dotted"/>
    </border>
    <border>
      <left>
        <color indexed="63"/>
      </left>
      <right>
        <color indexed="63"/>
      </right>
      <top style="thin"/>
      <bottom style="dotted">
        <color indexed="8"/>
      </bottom>
    </border>
    <border>
      <left>
        <color indexed="63"/>
      </left>
      <right style="dotted">
        <color indexed="8"/>
      </right>
      <top style="thin"/>
      <bottom style="dotted"/>
    </border>
    <border>
      <left>
        <color indexed="63"/>
      </left>
      <right style="dotted"/>
      <top style="dotted">
        <color indexed="8"/>
      </top>
      <bottom>
        <color indexed="63"/>
      </bottom>
    </border>
    <border>
      <left style="dotted"/>
      <right style="double"/>
      <top style="dotted"/>
      <bottom>
        <color indexed="63"/>
      </bottom>
    </border>
    <border>
      <left style="dotted"/>
      <right style="double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>
        <color indexed="8"/>
      </bottom>
    </border>
    <border>
      <left style="dotted"/>
      <right style="double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thin"/>
    </border>
    <border>
      <left style="dotted">
        <color indexed="8"/>
      </left>
      <right style="dotted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dotted">
        <color indexed="8"/>
      </left>
      <right>
        <color indexed="63"/>
      </right>
      <top style="thin">
        <color indexed="8"/>
      </top>
      <bottom style="thin"/>
    </border>
    <border>
      <left style="dotted">
        <color indexed="8"/>
      </left>
      <right style="thin">
        <color indexed="8"/>
      </right>
      <top style="thin"/>
      <bottom style="thin"/>
    </border>
    <border>
      <left style="double"/>
      <right style="thin">
        <color indexed="8"/>
      </right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double">
        <color indexed="8"/>
      </left>
      <right style="thin">
        <color indexed="8"/>
      </right>
      <top style="thin"/>
      <bottom style="dotted"/>
    </border>
    <border>
      <left style="thin">
        <color indexed="8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double"/>
      <right style="thin">
        <color indexed="8"/>
      </right>
      <top style="dotted"/>
      <bottom>
        <color indexed="63"/>
      </bottom>
    </border>
    <border>
      <left style="dotted">
        <color indexed="8"/>
      </left>
      <right style="dotted"/>
      <top style="dotted"/>
      <bottom>
        <color indexed="63"/>
      </bottom>
    </border>
    <border>
      <left>
        <color indexed="63"/>
      </left>
      <right style="dashed"/>
      <top>
        <color indexed="63"/>
      </top>
      <bottom style="dotted">
        <color indexed="8"/>
      </bottom>
    </border>
    <border>
      <left>
        <color indexed="63"/>
      </left>
      <right style="dotted"/>
      <top>
        <color indexed="63"/>
      </top>
      <bottom style="thin"/>
    </border>
    <border>
      <left style="dotted">
        <color indexed="8"/>
      </left>
      <right style="dotted"/>
      <top style="thin"/>
      <bottom style="dotted"/>
    </border>
    <border>
      <left style="double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/>
      <right style="dotted">
        <color indexed="8"/>
      </right>
      <top style="dotted">
        <color indexed="8"/>
      </top>
      <bottom style="thin"/>
    </border>
    <border>
      <left style="dotted">
        <color indexed="8"/>
      </left>
      <right style="dotted"/>
      <top style="dotted">
        <color indexed="8"/>
      </top>
      <bottom style="thin"/>
    </border>
    <border>
      <left style="dotted"/>
      <right style="dotted">
        <color indexed="8"/>
      </right>
      <top style="dotted">
        <color indexed="8"/>
      </top>
      <bottom style="thin"/>
    </border>
    <border>
      <left style="thin"/>
      <right style="dotted">
        <color indexed="8"/>
      </right>
      <top style="thin"/>
      <bottom style="dotted">
        <color indexed="8"/>
      </bottom>
    </border>
    <border>
      <left>
        <color indexed="63"/>
      </left>
      <right style="dotted"/>
      <top style="dotted">
        <color indexed="8"/>
      </top>
      <bottom style="dotted">
        <color indexed="8"/>
      </bottom>
    </border>
    <border>
      <left>
        <color indexed="63"/>
      </left>
      <right style="dotted">
        <color indexed="8"/>
      </right>
      <top style="dotted">
        <color indexed="8"/>
      </top>
      <bottom style="dotted"/>
    </border>
    <border>
      <left>
        <color indexed="63"/>
      </left>
      <right style="thin"/>
      <top style="dotted">
        <color indexed="8"/>
      </top>
      <bottom style="dotted"/>
    </border>
    <border>
      <left>
        <color indexed="63"/>
      </left>
      <right style="dotted">
        <color indexed="8"/>
      </right>
      <top style="dotted"/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tted"/>
    </border>
    <border>
      <left>
        <color indexed="63"/>
      </left>
      <right style="dotted">
        <color indexed="8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thin"/>
      <right style="thin"/>
      <top style="dotted">
        <color indexed="8"/>
      </top>
      <bottom style="thin"/>
    </border>
    <border>
      <left>
        <color indexed="63"/>
      </left>
      <right style="thin">
        <color indexed="8"/>
      </right>
      <top style="dotted">
        <color indexed="8"/>
      </top>
      <bottom style="thin"/>
    </border>
    <border>
      <left>
        <color indexed="63"/>
      </left>
      <right style="thin">
        <color indexed="8"/>
      </right>
      <top style="thin"/>
      <bottom style="dotted">
        <color indexed="8"/>
      </bottom>
    </border>
    <border>
      <left style="thin"/>
      <right>
        <color indexed="63"/>
      </right>
      <top style="thin"/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dotted"/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24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24"/>
      </top>
      <bottom style="medium"/>
    </border>
    <border>
      <left style="thin"/>
      <right>
        <color indexed="63"/>
      </right>
      <top>
        <color indexed="24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>
        <color indexed="8"/>
      </right>
      <top style="dashed"/>
      <bottom>
        <color indexed="63"/>
      </bottom>
    </border>
    <border>
      <left style="thin">
        <color indexed="8"/>
      </left>
      <right>
        <color indexed="63"/>
      </right>
      <top style="dashed"/>
      <bottom>
        <color indexed="63"/>
      </bottom>
    </border>
    <border>
      <left>
        <color indexed="63"/>
      </left>
      <right style="dotted"/>
      <top style="dashed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dotted"/>
      <top style="thin"/>
      <bottom style="dashed"/>
    </border>
    <border>
      <left style="thin">
        <color indexed="8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thin"/>
      <top style="dotted"/>
      <bottom style="dotted"/>
    </border>
    <border>
      <left style="thin"/>
      <right style="medium"/>
      <top style="dashed"/>
      <bottom style="dashed"/>
    </border>
    <border>
      <left style="medium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dashed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 style="thin">
        <color indexed="8"/>
      </left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otted"/>
      <bottom style="dashed"/>
    </border>
    <border>
      <left style="thin"/>
      <right style="thin">
        <color indexed="8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24"/>
      </left>
      <right>
        <color indexed="24"/>
      </right>
      <top>
        <color indexed="63"/>
      </top>
      <bottom style="thin"/>
    </border>
    <border>
      <left>
        <color indexed="24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24"/>
      </bottom>
    </border>
    <border>
      <left style="thin"/>
      <right style="thin"/>
      <top style="thin"/>
      <bottom>
        <color indexed="24"/>
      </bottom>
    </border>
    <border>
      <left style="thin"/>
      <right style="thin"/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>
        <color indexed="63"/>
      </top>
      <bottom style="dashed"/>
    </border>
    <border>
      <left style="thin"/>
      <right style="thin">
        <color indexed="8"/>
      </right>
      <top style="dotted"/>
      <bottom>
        <color indexed="63"/>
      </bottom>
    </border>
    <border>
      <left style="thin">
        <color indexed="8"/>
      </left>
      <right style="thin">
        <color indexed="8"/>
      </right>
      <top style="dashed"/>
      <bottom>
        <color indexed="63"/>
      </bottom>
    </border>
    <border>
      <left style="thin"/>
      <right style="thin">
        <color indexed="8"/>
      </right>
      <top style="dotted"/>
      <bottom style="thin"/>
    </border>
    <border>
      <left style="thin"/>
      <right style="thin">
        <color indexed="8"/>
      </right>
      <top style="dotted"/>
      <bottom style="dotted"/>
    </border>
    <border>
      <left style="thin">
        <color indexed="8"/>
      </left>
      <right style="thin">
        <color indexed="8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24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2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9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178" fontId="4" fillId="0" borderId="2" xfId="0" applyNumberFormat="1" applyFont="1" applyBorder="1" applyAlignment="1">
      <alignment/>
    </xf>
    <xf numFmtId="178" fontId="4" fillId="0" borderId="6" xfId="0" applyNumberFormat="1" applyFont="1" applyBorder="1" applyAlignment="1">
      <alignment/>
    </xf>
    <xf numFmtId="178" fontId="2" fillId="0" borderId="2" xfId="0" applyNumberFormat="1" applyFont="1" applyBorder="1" applyAlignment="1">
      <alignment/>
    </xf>
    <xf numFmtId="180" fontId="2" fillId="0" borderId="7" xfId="15" applyNumberFormat="1" applyFont="1" applyBorder="1" applyAlignment="1">
      <alignment/>
    </xf>
    <xf numFmtId="178" fontId="2" fillId="0" borderId="7" xfId="0" applyNumberFormat="1" applyFont="1" applyBorder="1" applyAlignment="1">
      <alignment/>
    </xf>
    <xf numFmtId="0" fontId="2" fillId="0" borderId="7" xfId="0" applyFont="1" applyBorder="1" applyAlignment="1">
      <alignment/>
    </xf>
    <xf numFmtId="178" fontId="4" fillId="0" borderId="7" xfId="0" applyNumberFormat="1" applyFont="1" applyBorder="1" applyAlignment="1">
      <alignment/>
    </xf>
    <xf numFmtId="180" fontId="2" fillId="0" borderId="8" xfId="15" applyNumberFormat="1" applyFont="1" applyBorder="1" applyAlignment="1">
      <alignment/>
    </xf>
    <xf numFmtId="41" fontId="2" fillId="0" borderId="7" xfId="0" applyNumberFormat="1" applyFont="1" applyBorder="1" applyAlignment="1">
      <alignment horizontal="right"/>
    </xf>
    <xf numFmtId="0" fontId="5" fillId="0" borderId="6" xfId="0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0" fontId="0" fillId="0" borderId="7" xfId="0" applyBorder="1" applyAlignment="1">
      <alignment/>
    </xf>
    <xf numFmtId="180" fontId="2" fillId="0" borderId="0" xfId="15" applyNumberFormat="1" applyFont="1" applyBorder="1" applyAlignment="1">
      <alignment/>
    </xf>
    <xf numFmtId="178" fontId="2" fillId="0" borderId="6" xfId="0" applyNumberFormat="1" applyFont="1" applyBorder="1" applyAlignment="1">
      <alignment/>
    </xf>
    <xf numFmtId="178" fontId="6" fillId="0" borderId="7" xfId="0" applyNumberFormat="1" applyFont="1" applyBorder="1" applyAlignment="1">
      <alignment/>
    </xf>
    <xf numFmtId="0" fontId="2" fillId="0" borderId="9" xfId="0" applyFont="1" applyBorder="1" applyAlignment="1">
      <alignment/>
    </xf>
    <xf numFmtId="178" fontId="2" fillId="0" borderId="5" xfId="0" applyNumberFormat="1" applyFont="1" applyBorder="1" applyAlignment="1">
      <alignment/>
    </xf>
    <xf numFmtId="180" fontId="2" fillId="0" borderId="9" xfId="15" applyNumberFormat="1" applyFont="1" applyBorder="1" applyAlignment="1">
      <alignment/>
    </xf>
    <xf numFmtId="180" fontId="2" fillId="0" borderId="5" xfId="15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180" fontId="2" fillId="0" borderId="2" xfId="15" applyNumberFormat="1" applyFont="1" applyBorder="1" applyAlignment="1">
      <alignment/>
    </xf>
    <xf numFmtId="41" fontId="2" fillId="0" borderId="6" xfId="0" applyNumberFormat="1" applyFont="1" applyBorder="1" applyAlignment="1">
      <alignment horizontal="right"/>
    </xf>
    <xf numFmtId="41" fontId="2" fillId="0" borderId="8" xfId="15" applyNumberFormat="1" applyFont="1" applyBorder="1" applyAlignment="1">
      <alignment horizontal="right"/>
    </xf>
    <xf numFmtId="41" fontId="2" fillId="0" borderId="7" xfId="15" applyNumberFormat="1" applyFont="1" applyBorder="1" applyAlignment="1">
      <alignment horizontal="right"/>
    </xf>
    <xf numFmtId="0" fontId="0" fillId="0" borderId="6" xfId="0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80" fontId="2" fillId="0" borderId="6" xfId="15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83" fontId="2" fillId="0" borderId="7" xfId="0" applyNumberFormat="1" applyFont="1" applyBorder="1" applyAlignment="1">
      <alignment/>
    </xf>
    <xf numFmtId="183" fontId="2" fillId="0" borderId="5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38" fontId="4" fillId="0" borderId="7" xfId="16" applyFont="1" applyBorder="1" applyAlignment="1">
      <alignment/>
    </xf>
    <xf numFmtId="38" fontId="2" fillId="0" borderId="6" xfId="16" applyFont="1" applyBorder="1" applyAlignment="1">
      <alignment/>
    </xf>
    <xf numFmtId="38" fontId="2" fillId="0" borderId="7" xfId="16" applyFont="1" applyBorder="1" applyAlignment="1">
      <alignment/>
    </xf>
    <xf numFmtId="38" fontId="2" fillId="0" borderId="0" xfId="16" applyFont="1" applyBorder="1" applyAlignment="1">
      <alignment/>
    </xf>
    <xf numFmtId="38" fontId="4" fillId="0" borderId="6" xfId="16" applyFont="1" applyBorder="1" applyAlignment="1">
      <alignment/>
    </xf>
    <xf numFmtId="38" fontId="4" fillId="0" borderId="0" xfId="16" applyFont="1" applyBorder="1" applyAlignment="1">
      <alignment/>
    </xf>
    <xf numFmtId="38" fontId="4" fillId="0" borderId="5" xfId="16" applyFont="1" applyBorder="1" applyAlignment="1">
      <alignment/>
    </xf>
    <xf numFmtId="38" fontId="2" fillId="0" borderId="5" xfId="16" applyFont="1" applyBorder="1" applyAlignment="1">
      <alignment/>
    </xf>
    <xf numFmtId="38" fontId="2" fillId="0" borderId="12" xfId="16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9" fillId="0" borderId="1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38" fontId="2" fillId="0" borderId="8" xfId="16" applyFont="1" applyBorder="1" applyAlignment="1">
      <alignment/>
    </xf>
    <xf numFmtId="38" fontId="2" fillId="0" borderId="13" xfId="16" applyFont="1" applyBorder="1" applyAlignment="1">
      <alignment/>
    </xf>
    <xf numFmtId="0" fontId="10" fillId="0" borderId="0" xfId="20" applyNumberFormat="1" applyFont="1" applyAlignment="1">
      <alignment/>
      <protection/>
    </xf>
    <xf numFmtId="0" fontId="11" fillId="0" borderId="0" xfId="20" applyNumberFormat="1" applyFont="1" applyAlignment="1">
      <alignment/>
      <protection/>
    </xf>
    <xf numFmtId="0" fontId="12" fillId="0" borderId="0" xfId="20" applyNumberFormat="1" applyFont="1" applyAlignment="1">
      <alignment/>
      <protection/>
    </xf>
    <xf numFmtId="0" fontId="12" fillId="0" borderId="0" xfId="20" applyFont="1">
      <alignment/>
      <protection/>
    </xf>
    <xf numFmtId="0" fontId="12" fillId="0" borderId="12" xfId="20" applyNumberFormat="1" applyFont="1" applyBorder="1" applyAlignment="1">
      <alignment/>
      <protection/>
    </xf>
    <xf numFmtId="0" fontId="12" fillId="0" borderId="14" xfId="20" applyNumberFormat="1" applyFont="1" applyFill="1" applyAlignment="1">
      <alignment horizontal="center"/>
      <protection/>
    </xf>
    <xf numFmtId="0" fontId="12" fillId="0" borderId="7" xfId="20" applyNumberFormat="1" applyFont="1" applyFill="1" applyBorder="1" applyAlignment="1">
      <alignment horizontal="center"/>
      <protection/>
    </xf>
    <xf numFmtId="0" fontId="12" fillId="0" borderId="2" xfId="20" applyNumberFormat="1" applyFont="1" applyFill="1" applyBorder="1" applyAlignment="1">
      <alignment horizontal="center"/>
      <protection/>
    </xf>
    <xf numFmtId="0" fontId="12" fillId="0" borderId="14" xfId="20" applyNumberFormat="1" applyFont="1" applyAlignment="1">
      <alignment/>
      <protection/>
    </xf>
    <xf numFmtId="0" fontId="12" fillId="0" borderId="14" xfId="20" applyNumberFormat="1" applyFont="1" applyFill="1" applyAlignment="1">
      <alignment/>
      <protection/>
    </xf>
    <xf numFmtId="0" fontId="12" fillId="0" borderId="7" xfId="20" applyNumberFormat="1" applyFont="1" applyFill="1" applyBorder="1" applyAlignment="1">
      <alignment/>
      <protection/>
    </xf>
    <xf numFmtId="0" fontId="12" fillId="0" borderId="15" xfId="20" applyNumberFormat="1" applyFont="1" applyFill="1" applyBorder="1" applyAlignment="1">
      <alignment horizontal="center"/>
      <protection/>
    </xf>
    <xf numFmtId="0" fontId="12" fillId="0" borderId="16" xfId="20" applyNumberFormat="1" applyFont="1" applyFill="1" applyAlignment="1">
      <alignment horizontal="center"/>
      <protection/>
    </xf>
    <xf numFmtId="0" fontId="12" fillId="0" borderId="5" xfId="20" applyNumberFormat="1" applyFont="1" applyFill="1" applyBorder="1" applyAlignment="1">
      <alignment horizontal="center"/>
      <protection/>
    </xf>
    <xf numFmtId="0" fontId="12" fillId="0" borderId="17" xfId="20" applyNumberFormat="1" applyFont="1" applyFill="1" applyBorder="1" applyAlignment="1">
      <alignment horizontal="center"/>
      <protection/>
    </xf>
    <xf numFmtId="0" fontId="12" fillId="0" borderId="18" xfId="20" applyNumberFormat="1" applyFont="1" applyFill="1" applyBorder="1" applyAlignment="1">
      <alignment horizontal="center"/>
      <protection/>
    </xf>
    <xf numFmtId="0" fontId="12" fillId="0" borderId="19" xfId="20" applyNumberFormat="1" applyFont="1" applyFill="1" applyBorder="1" applyAlignment="1">
      <alignment horizontal="center"/>
      <protection/>
    </xf>
    <xf numFmtId="0" fontId="3" fillId="0" borderId="20" xfId="20" applyNumberFormat="1" applyFont="1" applyFill="1" applyAlignment="1">
      <alignment/>
      <protection/>
    </xf>
    <xf numFmtId="0" fontId="3" fillId="0" borderId="21" xfId="20" applyNumberFormat="1" applyFont="1" applyFill="1" applyBorder="1" applyAlignment="1">
      <alignment/>
      <protection/>
    </xf>
    <xf numFmtId="190" fontId="3" fillId="0" borderId="15" xfId="20" applyNumberFormat="1" applyFont="1" applyFill="1" applyBorder="1" applyAlignment="1">
      <alignment/>
      <protection/>
    </xf>
    <xf numFmtId="190" fontId="3" fillId="0" borderId="22" xfId="20" applyNumberFormat="1" applyFont="1" applyFill="1" applyBorder="1" applyAlignment="1">
      <alignment/>
      <protection/>
    </xf>
    <xf numFmtId="190" fontId="12" fillId="0" borderId="23" xfId="20" applyNumberFormat="1" applyFont="1" applyFill="1" applyBorder="1" applyAlignment="1">
      <alignment horizontal="right"/>
      <protection/>
    </xf>
    <xf numFmtId="190" fontId="3" fillId="0" borderId="24" xfId="20" applyNumberFormat="1" applyFont="1" applyFill="1" applyBorder="1" applyAlignment="1">
      <alignment/>
      <protection/>
    </xf>
    <xf numFmtId="190" fontId="3" fillId="0" borderId="25" xfId="20" applyNumberFormat="1" applyFont="1" applyFill="1" applyBorder="1" applyAlignment="1">
      <alignment/>
      <protection/>
    </xf>
    <xf numFmtId="190" fontId="3" fillId="0" borderId="26" xfId="20" applyNumberFormat="1" applyFont="1" applyFill="1" applyBorder="1" applyAlignment="1">
      <alignment horizontal="center"/>
      <protection/>
    </xf>
    <xf numFmtId="0" fontId="12" fillId="0" borderId="27" xfId="20" applyNumberFormat="1" applyFont="1" applyFill="1" applyAlignment="1">
      <alignment/>
      <protection/>
    </xf>
    <xf numFmtId="0" fontId="12" fillId="0" borderId="28" xfId="20" applyNumberFormat="1" applyFont="1" applyFill="1" applyBorder="1" applyAlignment="1">
      <alignment/>
      <protection/>
    </xf>
    <xf numFmtId="190" fontId="12" fillId="0" borderId="29" xfId="20" applyNumberFormat="1" applyFont="1" applyFill="1" applyBorder="1" applyAlignment="1">
      <alignment/>
      <protection/>
    </xf>
    <xf numFmtId="191" fontId="12" fillId="0" borderId="30" xfId="20" applyNumberFormat="1" applyFont="1" applyFill="1" applyAlignment="1">
      <alignment/>
      <protection/>
    </xf>
    <xf numFmtId="190" fontId="12" fillId="0" borderId="31" xfId="20" applyNumberFormat="1" applyFont="1" applyFill="1" applyBorder="1" applyAlignment="1">
      <alignment horizontal="right"/>
      <protection/>
    </xf>
    <xf numFmtId="188" fontId="12" fillId="0" borderId="29" xfId="20" applyNumberFormat="1" applyFont="1" applyFill="1" applyBorder="1" applyAlignment="1">
      <alignment/>
      <protection/>
    </xf>
    <xf numFmtId="190" fontId="12" fillId="0" borderId="30" xfId="20" applyNumberFormat="1" applyFont="1" applyFill="1" applyAlignment="1">
      <alignment/>
      <protection/>
    </xf>
    <xf numFmtId="190" fontId="12" fillId="0" borderId="27" xfId="20" applyNumberFormat="1" applyFont="1" applyFill="1" applyAlignment="1">
      <alignment/>
      <protection/>
    </xf>
    <xf numFmtId="190" fontId="12" fillId="0" borderId="32" xfId="20" applyNumberFormat="1" applyFont="1" applyFill="1" applyBorder="1" applyAlignment="1">
      <alignment/>
      <protection/>
    </xf>
    <xf numFmtId="190" fontId="12" fillId="0" borderId="33" xfId="20" applyNumberFormat="1" applyFont="1" applyFill="1" applyBorder="1" applyAlignment="1">
      <alignment/>
      <protection/>
    </xf>
    <xf numFmtId="190" fontId="12" fillId="0" borderId="34" xfId="20" applyNumberFormat="1" applyFont="1" applyFill="1" applyBorder="1" applyAlignment="1">
      <alignment horizontal="right"/>
      <protection/>
    </xf>
    <xf numFmtId="190" fontId="12" fillId="0" borderId="0" xfId="20" applyNumberFormat="1" applyFont="1" applyFill="1" applyBorder="1" applyAlignment="1">
      <alignment/>
      <protection/>
    </xf>
    <xf numFmtId="190" fontId="12" fillId="0" borderId="35" xfId="20" applyNumberFormat="1" applyFont="1" applyFill="1" applyAlignment="1">
      <alignment/>
      <protection/>
    </xf>
    <xf numFmtId="190" fontId="12" fillId="0" borderId="14" xfId="20" applyNumberFormat="1" applyFont="1" applyFill="1" applyAlignment="1">
      <alignment/>
      <protection/>
    </xf>
    <xf numFmtId="190" fontId="12" fillId="0" borderId="34" xfId="20" applyNumberFormat="1" applyFont="1" applyFill="1" applyBorder="1" applyAlignment="1">
      <alignment/>
      <protection/>
    </xf>
    <xf numFmtId="190" fontId="12" fillId="0" borderId="36" xfId="20" applyNumberFormat="1" applyFont="1" applyFill="1" applyBorder="1" applyAlignment="1">
      <alignment horizontal="right"/>
      <protection/>
    </xf>
    <xf numFmtId="0" fontId="3" fillId="0" borderId="20" xfId="20" applyNumberFormat="1" applyFont="1" applyFill="1" applyBorder="1" applyAlignment="1">
      <alignment/>
      <protection/>
    </xf>
    <xf numFmtId="190" fontId="3" fillId="0" borderId="37" xfId="20" applyNumberFormat="1" applyFont="1" applyFill="1" applyBorder="1" applyAlignment="1">
      <alignment/>
      <protection/>
    </xf>
    <xf numFmtId="190" fontId="3" fillId="0" borderId="38" xfId="20" applyNumberFormat="1" applyFont="1" applyFill="1" applyBorder="1" applyAlignment="1">
      <alignment/>
      <protection/>
    </xf>
    <xf numFmtId="190" fontId="3" fillId="0" borderId="39" xfId="20" applyNumberFormat="1" applyFont="1" applyFill="1" applyBorder="1" applyAlignment="1">
      <alignment/>
      <protection/>
    </xf>
    <xf numFmtId="190" fontId="12" fillId="0" borderId="40" xfId="20" applyNumberFormat="1" applyFont="1" applyFill="1" applyBorder="1" applyAlignment="1">
      <alignment/>
      <protection/>
    </xf>
    <xf numFmtId="190" fontId="12" fillId="0" borderId="41" xfId="20" applyNumberFormat="1" applyFont="1" applyFill="1" applyBorder="1" applyAlignment="1">
      <alignment horizontal="right"/>
      <protection/>
    </xf>
    <xf numFmtId="190" fontId="12" fillId="0" borderId="42" xfId="20" applyNumberFormat="1" applyFont="1" applyFill="1" applyBorder="1" applyAlignment="1">
      <alignment/>
      <protection/>
    </xf>
    <xf numFmtId="190" fontId="12" fillId="0" borderId="43" xfId="20" applyNumberFormat="1" applyFont="1" applyFill="1" applyBorder="1" applyAlignment="1">
      <alignment/>
      <protection/>
    </xf>
    <xf numFmtId="190" fontId="12" fillId="0" borderId="27" xfId="20" applyNumberFormat="1" applyFont="1" applyFill="1" applyBorder="1" applyAlignment="1">
      <alignment/>
      <protection/>
    </xf>
    <xf numFmtId="0" fontId="12" fillId="0" borderId="44" xfId="20" applyNumberFormat="1" applyFont="1" applyFill="1" applyBorder="1" applyAlignment="1">
      <alignment/>
      <protection/>
    </xf>
    <xf numFmtId="0" fontId="12" fillId="0" borderId="45" xfId="20" applyNumberFormat="1" applyFont="1" applyFill="1" applyBorder="1" applyAlignment="1">
      <alignment/>
      <protection/>
    </xf>
    <xf numFmtId="190" fontId="12" fillId="0" borderId="46" xfId="20" applyNumberFormat="1" applyFont="1" applyFill="1" applyBorder="1" applyAlignment="1">
      <alignment/>
      <protection/>
    </xf>
    <xf numFmtId="190" fontId="12" fillId="0" borderId="47" xfId="20" applyNumberFormat="1" applyFont="1" applyFill="1" applyBorder="1" applyAlignment="1">
      <alignment horizontal="right"/>
      <protection/>
    </xf>
    <xf numFmtId="190" fontId="12" fillId="0" borderId="48" xfId="20" applyNumberFormat="1" applyFont="1" applyFill="1" applyBorder="1" applyAlignment="1">
      <alignment horizontal="right"/>
      <protection/>
    </xf>
    <xf numFmtId="190" fontId="12" fillId="0" borderId="49" xfId="20" applyNumberFormat="1" applyFont="1" applyFill="1" applyBorder="1" applyAlignment="1">
      <alignment/>
      <protection/>
    </xf>
    <xf numFmtId="190" fontId="12" fillId="0" borderId="50" xfId="20" applyNumberFormat="1" applyFont="1" applyFill="1" applyBorder="1" applyAlignment="1">
      <alignment/>
      <protection/>
    </xf>
    <xf numFmtId="190" fontId="12" fillId="0" borderId="51" xfId="20" applyNumberFormat="1" applyFont="1" applyFill="1" applyBorder="1" applyAlignment="1">
      <alignment/>
      <protection/>
    </xf>
    <xf numFmtId="190" fontId="12" fillId="0" borderId="52" xfId="20" applyNumberFormat="1" applyFont="1" applyFill="1" applyBorder="1" applyAlignment="1">
      <alignment/>
      <protection/>
    </xf>
    <xf numFmtId="0" fontId="3" fillId="0" borderId="14" xfId="20" applyNumberFormat="1" applyFont="1" applyFill="1" applyBorder="1" applyAlignment="1">
      <alignment/>
      <protection/>
    </xf>
    <xf numFmtId="0" fontId="3" fillId="0" borderId="7" xfId="20" applyNumberFormat="1" applyFont="1" applyFill="1" applyBorder="1" applyAlignment="1">
      <alignment/>
      <protection/>
    </xf>
    <xf numFmtId="190" fontId="3" fillId="0" borderId="0" xfId="20" applyNumberFormat="1" applyFont="1" applyFill="1" applyBorder="1" applyAlignment="1">
      <alignment/>
      <protection/>
    </xf>
    <xf numFmtId="190" fontId="3" fillId="0" borderId="53" xfId="20" applyNumberFormat="1" applyFont="1" applyFill="1" applyBorder="1" applyAlignment="1">
      <alignment/>
      <protection/>
    </xf>
    <xf numFmtId="0" fontId="12" fillId="0" borderId="28" xfId="20" applyNumberFormat="1" applyFont="1" applyFill="1" applyBorder="1" applyAlignment="1">
      <alignment horizontal="justify"/>
      <protection/>
    </xf>
    <xf numFmtId="190" fontId="12" fillId="0" borderId="54" xfId="20" applyNumberFormat="1" applyFont="1" applyFill="1" applyBorder="1" applyAlignment="1">
      <alignment/>
      <protection/>
    </xf>
    <xf numFmtId="190" fontId="12" fillId="0" borderId="55" xfId="20" applyNumberFormat="1" applyFont="1" applyFill="1" applyBorder="1" applyAlignment="1">
      <alignment/>
      <protection/>
    </xf>
    <xf numFmtId="190" fontId="12" fillId="0" borderId="56" xfId="20" applyNumberFormat="1" applyFont="1" applyFill="1" applyBorder="1" applyAlignment="1">
      <alignment horizontal="right"/>
      <protection/>
    </xf>
    <xf numFmtId="190" fontId="12" fillId="0" borderId="14" xfId="20" applyNumberFormat="1" applyFont="1" applyFill="1" applyBorder="1" applyAlignment="1">
      <alignment/>
      <protection/>
    </xf>
    <xf numFmtId="0" fontId="12" fillId="0" borderId="57" xfId="20" applyNumberFormat="1" applyFont="1" applyFill="1" applyBorder="1" applyAlignment="1">
      <alignment/>
      <protection/>
    </xf>
    <xf numFmtId="190" fontId="12" fillId="0" borderId="58" xfId="20" applyNumberFormat="1" applyFont="1" applyFill="1" applyBorder="1" applyAlignment="1">
      <alignment/>
      <protection/>
    </xf>
    <xf numFmtId="0" fontId="12" fillId="0" borderId="6" xfId="20" applyNumberFormat="1" applyFont="1" applyFill="1" applyBorder="1" applyAlignment="1">
      <alignment/>
      <protection/>
    </xf>
    <xf numFmtId="190" fontId="12" fillId="0" borderId="59" xfId="20" applyNumberFormat="1" applyFont="1" applyFill="1" applyBorder="1" applyAlignment="1">
      <alignment/>
      <protection/>
    </xf>
    <xf numFmtId="190" fontId="12" fillId="0" borderId="60" xfId="20" applyNumberFormat="1" applyFont="1" applyFill="1" applyBorder="1" applyAlignment="1">
      <alignment/>
      <protection/>
    </xf>
    <xf numFmtId="190" fontId="12" fillId="0" borderId="47" xfId="20" applyNumberFormat="1" applyFont="1" applyFill="1" applyBorder="1" applyAlignment="1">
      <alignment/>
      <protection/>
    </xf>
    <xf numFmtId="0" fontId="12" fillId="0" borderId="27" xfId="20" applyNumberFormat="1" applyFont="1" applyFill="1" applyBorder="1" applyAlignment="1">
      <alignment/>
      <protection/>
    </xf>
    <xf numFmtId="190" fontId="12" fillId="0" borderId="30" xfId="20" applyNumberFormat="1" applyFont="1" applyFill="1" applyBorder="1" applyAlignment="1">
      <alignment/>
      <protection/>
    </xf>
    <xf numFmtId="190" fontId="12" fillId="0" borderId="61" xfId="20" applyNumberFormat="1" applyFont="1" applyFill="1" applyBorder="1" applyAlignment="1">
      <alignment/>
      <protection/>
    </xf>
    <xf numFmtId="0" fontId="12" fillId="0" borderId="14" xfId="20" applyNumberFormat="1" applyFont="1" applyFill="1" applyBorder="1" applyAlignment="1">
      <alignment/>
      <protection/>
    </xf>
    <xf numFmtId="190" fontId="12" fillId="0" borderId="35" xfId="20" applyNumberFormat="1" applyFont="1" applyFill="1" applyBorder="1" applyAlignment="1">
      <alignment/>
      <protection/>
    </xf>
    <xf numFmtId="190" fontId="12" fillId="0" borderId="62" xfId="20" applyNumberFormat="1" applyFont="1" applyFill="1" applyBorder="1" applyAlignment="1">
      <alignment/>
      <protection/>
    </xf>
    <xf numFmtId="190" fontId="12" fillId="0" borderId="63" xfId="20" applyNumberFormat="1" applyFont="1" applyFill="1" applyBorder="1" applyAlignment="1">
      <alignment/>
      <protection/>
    </xf>
    <xf numFmtId="190" fontId="12" fillId="0" borderId="64" xfId="20" applyNumberFormat="1" applyFont="1" applyFill="1" applyBorder="1" applyAlignment="1">
      <alignment horizontal="right"/>
      <protection/>
    </xf>
    <xf numFmtId="190" fontId="12" fillId="0" borderId="65" xfId="20" applyNumberFormat="1" applyFont="1" applyFill="1" applyBorder="1" applyAlignment="1">
      <alignment horizontal="right"/>
      <protection/>
    </xf>
    <xf numFmtId="190" fontId="12" fillId="0" borderId="6" xfId="20" applyNumberFormat="1" applyFont="1" applyFill="1" applyBorder="1" applyAlignment="1">
      <alignment/>
      <protection/>
    </xf>
    <xf numFmtId="190" fontId="12" fillId="0" borderId="66" xfId="20" applyNumberFormat="1" applyFont="1" applyFill="1" applyBorder="1" applyAlignment="1">
      <alignment horizontal="right"/>
      <protection/>
    </xf>
    <xf numFmtId="190" fontId="12" fillId="0" borderId="67" xfId="20" applyNumberFormat="1" applyFont="1" applyFill="1" applyBorder="1" applyAlignment="1">
      <alignment horizontal="right"/>
      <protection/>
    </xf>
    <xf numFmtId="190" fontId="3" fillId="0" borderId="68" xfId="20" applyNumberFormat="1" applyFont="1" applyFill="1" applyBorder="1" applyAlignment="1">
      <alignment/>
      <protection/>
    </xf>
    <xf numFmtId="190" fontId="3" fillId="0" borderId="69" xfId="20" applyNumberFormat="1" applyFont="1" applyFill="1" applyBorder="1" applyAlignment="1">
      <alignment/>
      <protection/>
    </xf>
    <xf numFmtId="190" fontId="3" fillId="0" borderId="70" xfId="20" applyNumberFormat="1" applyFont="1" applyFill="1" applyBorder="1" applyAlignment="1">
      <alignment/>
      <protection/>
    </xf>
    <xf numFmtId="190" fontId="3" fillId="0" borderId="71" xfId="20" applyNumberFormat="1" applyFont="1" applyFill="1" applyBorder="1" applyAlignment="1">
      <alignment/>
      <protection/>
    </xf>
    <xf numFmtId="190" fontId="12" fillId="0" borderId="72" xfId="20" applyNumberFormat="1" applyFont="1" applyFill="1" applyBorder="1" applyAlignment="1">
      <alignment horizontal="right"/>
      <protection/>
    </xf>
    <xf numFmtId="190" fontId="12" fillId="0" borderId="73" xfId="20" applyNumberFormat="1" applyFont="1" applyFill="1" applyBorder="1" applyAlignment="1">
      <alignment/>
      <protection/>
    </xf>
    <xf numFmtId="190" fontId="12" fillId="0" borderId="74" xfId="20" applyNumberFormat="1" applyFont="1" applyFill="1" applyBorder="1" applyAlignment="1">
      <alignment horizontal="right"/>
      <protection/>
    </xf>
    <xf numFmtId="190" fontId="12" fillId="0" borderId="74" xfId="20" applyNumberFormat="1" applyFont="1" applyFill="1" applyBorder="1" applyAlignment="1">
      <alignment/>
      <protection/>
    </xf>
    <xf numFmtId="0" fontId="12" fillId="0" borderId="75" xfId="20" applyNumberFormat="1" applyFont="1" applyFill="1" applyBorder="1" applyAlignment="1">
      <alignment/>
      <protection/>
    </xf>
    <xf numFmtId="0" fontId="12" fillId="0" borderId="5" xfId="20" applyNumberFormat="1" applyFont="1" applyFill="1" applyBorder="1" applyAlignment="1">
      <alignment/>
      <protection/>
    </xf>
    <xf numFmtId="190" fontId="12" fillId="0" borderId="76" xfId="20" applyNumberFormat="1" applyFont="1" applyFill="1" applyBorder="1" applyAlignment="1">
      <alignment/>
      <protection/>
    </xf>
    <xf numFmtId="190" fontId="12" fillId="0" borderId="12" xfId="20" applyNumberFormat="1" applyFont="1" applyFill="1" applyBorder="1" applyAlignment="1">
      <alignment/>
      <protection/>
    </xf>
    <xf numFmtId="190" fontId="12" fillId="0" borderId="77" xfId="20" applyNumberFormat="1" applyFont="1" applyFill="1" applyBorder="1" applyAlignment="1">
      <alignment/>
      <protection/>
    </xf>
    <xf numFmtId="0" fontId="3" fillId="0" borderId="78" xfId="20" applyNumberFormat="1" applyFont="1" applyFill="1" applyBorder="1" applyAlignment="1">
      <alignment/>
      <protection/>
    </xf>
    <xf numFmtId="0" fontId="3" fillId="0" borderId="2" xfId="20" applyNumberFormat="1" applyFont="1" applyFill="1" applyBorder="1" applyAlignment="1">
      <alignment/>
      <protection/>
    </xf>
    <xf numFmtId="190" fontId="3" fillId="0" borderId="63" xfId="20" applyNumberFormat="1" applyFont="1" applyFill="1" applyBorder="1" applyAlignment="1">
      <alignment/>
      <protection/>
    </xf>
    <xf numFmtId="190" fontId="3" fillId="0" borderId="79" xfId="20" applyNumberFormat="1" applyFont="1" applyFill="1" applyBorder="1" applyAlignment="1">
      <alignment/>
      <protection/>
    </xf>
    <xf numFmtId="190" fontId="3" fillId="0" borderId="80" xfId="20" applyNumberFormat="1" applyFont="1" applyFill="1" applyBorder="1" applyAlignment="1">
      <alignment/>
      <protection/>
    </xf>
    <xf numFmtId="190" fontId="3" fillId="0" borderId="11" xfId="20" applyNumberFormat="1" applyFont="1" applyFill="1" applyBorder="1" applyAlignment="1">
      <alignment/>
      <protection/>
    </xf>
    <xf numFmtId="190" fontId="3" fillId="0" borderId="81" xfId="20" applyNumberFormat="1" applyFont="1" applyFill="1" applyBorder="1" applyAlignment="1">
      <alignment/>
      <protection/>
    </xf>
    <xf numFmtId="190" fontId="3" fillId="0" borderId="82" xfId="20" applyNumberFormat="1" applyFont="1" applyFill="1" applyBorder="1" applyAlignment="1">
      <alignment/>
      <protection/>
    </xf>
    <xf numFmtId="0" fontId="12" fillId="0" borderId="9" xfId="20" applyNumberFormat="1" applyFont="1" applyFill="1" applyBorder="1" applyAlignment="1">
      <alignment/>
      <protection/>
    </xf>
    <xf numFmtId="190" fontId="12" fillId="0" borderId="83" xfId="20" applyNumberFormat="1" applyFont="1" applyFill="1" applyBorder="1" applyAlignment="1">
      <alignment/>
      <protection/>
    </xf>
    <xf numFmtId="190" fontId="12" fillId="0" borderId="84" xfId="20" applyNumberFormat="1" applyFont="1" applyFill="1" applyBorder="1" applyAlignment="1">
      <alignment horizontal="right"/>
      <protection/>
    </xf>
    <xf numFmtId="190" fontId="12" fillId="0" borderId="36" xfId="20" applyNumberFormat="1" applyFont="1" applyFill="1" applyBorder="1" applyAlignment="1">
      <alignment/>
      <protection/>
    </xf>
    <xf numFmtId="190" fontId="12" fillId="0" borderId="85" xfId="20" applyNumberFormat="1" applyFont="1" applyFill="1" applyBorder="1" applyAlignment="1">
      <alignment/>
      <protection/>
    </xf>
    <xf numFmtId="190" fontId="12" fillId="0" borderId="84" xfId="20" applyNumberFormat="1" applyFont="1" applyFill="1" applyBorder="1" applyAlignment="1">
      <alignment/>
      <protection/>
    </xf>
    <xf numFmtId="0" fontId="12" fillId="0" borderId="0" xfId="20" applyNumberFormat="1" applyFont="1" applyFill="1" applyBorder="1" applyAlignment="1">
      <alignment/>
      <protection/>
    </xf>
    <xf numFmtId="0" fontId="12" fillId="0" borderId="0" xfId="20" applyNumberFormat="1" applyFont="1" applyBorder="1" applyAlignment="1">
      <alignment/>
      <protection/>
    </xf>
    <xf numFmtId="190" fontId="12" fillId="0" borderId="12" xfId="20" applyNumberFormat="1" applyFont="1" applyBorder="1" applyAlignment="1">
      <alignment horizontal="right"/>
      <protection/>
    </xf>
    <xf numFmtId="0" fontId="12" fillId="0" borderId="12" xfId="20" applyNumberFormat="1" applyFont="1" applyBorder="1" applyAlignment="1">
      <alignment horizontal="right"/>
      <protection/>
    </xf>
    <xf numFmtId="0" fontId="12" fillId="0" borderId="11" xfId="20" applyNumberFormat="1" applyFont="1" applyFill="1" applyBorder="1" applyAlignment="1">
      <alignment horizontal="center"/>
      <protection/>
    </xf>
    <xf numFmtId="0" fontId="12" fillId="0" borderId="6" xfId="20" applyNumberFormat="1" applyFont="1" applyFill="1" applyBorder="1" applyAlignment="1">
      <alignment horizontal="center"/>
      <protection/>
    </xf>
    <xf numFmtId="0" fontId="12" fillId="0" borderId="86" xfId="20" applyNumberFormat="1" applyFont="1" applyFill="1" applyBorder="1" applyAlignment="1">
      <alignment horizontal="center"/>
      <protection/>
    </xf>
    <xf numFmtId="0" fontId="12" fillId="0" borderId="87" xfId="20" applyNumberFormat="1" applyFont="1" applyFill="1" applyBorder="1" applyAlignment="1">
      <alignment horizontal="center"/>
      <protection/>
    </xf>
    <xf numFmtId="190" fontId="12" fillId="0" borderId="88" xfId="20" applyNumberFormat="1" applyFont="1" applyFill="1" applyBorder="1" applyAlignment="1">
      <alignment horizontal="right"/>
      <protection/>
    </xf>
    <xf numFmtId="190" fontId="12" fillId="0" borderId="89" xfId="20" applyNumberFormat="1" applyFont="1" applyFill="1" applyBorder="1" applyAlignment="1">
      <alignment/>
      <protection/>
    </xf>
    <xf numFmtId="190" fontId="12" fillId="0" borderId="90" xfId="20" applyNumberFormat="1" applyFont="1" applyFill="1" applyBorder="1" applyAlignment="1">
      <alignment horizontal="right"/>
      <protection/>
    </xf>
    <xf numFmtId="0" fontId="12" fillId="0" borderId="54" xfId="20" applyNumberFormat="1" applyFont="1" applyFill="1" applyBorder="1" applyAlignment="1">
      <alignment/>
      <protection/>
    </xf>
    <xf numFmtId="0" fontId="12" fillId="0" borderId="91" xfId="20" applyNumberFormat="1" applyFont="1" applyFill="1" applyBorder="1" applyAlignment="1">
      <alignment/>
      <protection/>
    </xf>
    <xf numFmtId="190" fontId="12" fillId="0" borderId="92" xfId="20" applyNumberFormat="1" applyFont="1" applyFill="1" applyBorder="1" applyAlignment="1">
      <alignment/>
      <protection/>
    </xf>
    <xf numFmtId="190" fontId="12" fillId="0" borderId="93" xfId="20" applyNumberFormat="1" applyFont="1" applyFill="1" applyBorder="1" applyAlignment="1">
      <alignment horizontal="right"/>
      <protection/>
    </xf>
    <xf numFmtId="190" fontId="12" fillId="0" borderId="94" xfId="20" applyNumberFormat="1" applyFont="1" applyFill="1" applyBorder="1" applyAlignment="1">
      <alignment/>
      <protection/>
    </xf>
    <xf numFmtId="190" fontId="12" fillId="0" borderId="95" xfId="20" applyNumberFormat="1" applyFont="1" applyFill="1" applyBorder="1" applyAlignment="1">
      <alignment/>
      <protection/>
    </xf>
    <xf numFmtId="190" fontId="12" fillId="0" borderId="96" xfId="20" applyNumberFormat="1" applyFont="1" applyFill="1" applyBorder="1" applyAlignment="1">
      <alignment/>
      <protection/>
    </xf>
    <xf numFmtId="190" fontId="12" fillId="0" borderId="97" xfId="20" applyNumberFormat="1" applyFont="1" applyFill="1" applyBorder="1" applyAlignment="1">
      <alignment horizontal="right"/>
      <protection/>
    </xf>
    <xf numFmtId="190" fontId="12" fillId="0" borderId="79" xfId="20" applyNumberFormat="1" applyFont="1" applyFill="1" applyBorder="1" applyAlignment="1">
      <alignment horizontal="right"/>
      <protection/>
    </xf>
    <xf numFmtId="190" fontId="3" fillId="0" borderId="98" xfId="20" applyNumberFormat="1" applyFont="1" applyFill="1" applyBorder="1" applyAlignment="1">
      <alignment/>
      <protection/>
    </xf>
    <xf numFmtId="190" fontId="3" fillId="0" borderId="99" xfId="20" applyNumberFormat="1" applyFont="1" applyFill="1" applyBorder="1" applyAlignment="1">
      <alignment/>
      <protection/>
    </xf>
    <xf numFmtId="0" fontId="12" fillId="0" borderId="100" xfId="20" applyNumberFormat="1" applyFont="1" applyFill="1" applyBorder="1" applyAlignment="1">
      <alignment/>
      <protection/>
    </xf>
    <xf numFmtId="0" fontId="12" fillId="0" borderId="101" xfId="20" applyNumberFormat="1" applyFont="1" applyFill="1" applyBorder="1" applyAlignment="1">
      <alignment/>
      <protection/>
    </xf>
    <xf numFmtId="190" fontId="12" fillId="0" borderId="102" xfId="20" applyNumberFormat="1" applyFont="1" applyFill="1" applyBorder="1" applyAlignment="1">
      <alignment/>
      <protection/>
    </xf>
    <xf numFmtId="190" fontId="12" fillId="0" borderId="103" xfId="20" applyNumberFormat="1" applyFont="1" applyFill="1" applyBorder="1" applyAlignment="1">
      <alignment horizontal="right"/>
      <protection/>
    </xf>
    <xf numFmtId="190" fontId="12" fillId="0" borderId="104" xfId="20" applyNumberFormat="1" applyFont="1" applyFill="1" applyBorder="1" applyAlignment="1">
      <alignment/>
      <protection/>
    </xf>
    <xf numFmtId="190" fontId="12" fillId="0" borderId="105" xfId="20" applyNumberFormat="1" applyFont="1" applyFill="1" applyBorder="1" applyAlignment="1">
      <alignment/>
      <protection/>
    </xf>
    <xf numFmtId="190" fontId="12" fillId="0" borderId="106" xfId="20" applyNumberFormat="1" applyFont="1" applyFill="1" applyBorder="1" applyAlignment="1">
      <alignment/>
      <protection/>
    </xf>
    <xf numFmtId="0" fontId="3" fillId="0" borderId="14" xfId="20" applyNumberFormat="1" applyFont="1" applyFill="1" applyAlignment="1">
      <alignment/>
      <protection/>
    </xf>
    <xf numFmtId="190" fontId="3" fillId="0" borderId="6" xfId="20" applyNumberFormat="1" applyFont="1" applyFill="1" applyBorder="1" applyAlignment="1">
      <alignment/>
      <protection/>
    </xf>
    <xf numFmtId="190" fontId="3" fillId="0" borderId="107" xfId="20" applyNumberFormat="1" applyFont="1" applyFill="1" applyBorder="1" applyAlignment="1">
      <alignment/>
      <protection/>
    </xf>
    <xf numFmtId="190" fontId="3" fillId="0" borderId="33" xfId="20" applyNumberFormat="1" applyFont="1" applyFill="1" applyBorder="1" applyAlignment="1">
      <alignment/>
      <protection/>
    </xf>
    <xf numFmtId="190" fontId="12" fillId="0" borderId="108" xfId="20" applyNumberFormat="1" applyFont="1" applyFill="1" applyBorder="1" applyAlignment="1">
      <alignment/>
      <protection/>
    </xf>
    <xf numFmtId="190" fontId="12" fillId="0" borderId="109" xfId="20" applyNumberFormat="1" applyFont="1" applyFill="1" applyBorder="1" applyAlignment="1">
      <alignment/>
      <protection/>
    </xf>
    <xf numFmtId="190" fontId="3" fillId="0" borderId="110" xfId="20" applyNumberFormat="1" applyFont="1" applyFill="1" applyBorder="1" applyAlignment="1">
      <alignment/>
      <protection/>
    </xf>
    <xf numFmtId="0" fontId="12" fillId="0" borderId="111" xfId="20" applyNumberFormat="1" applyFont="1" applyFill="1" applyBorder="1" applyAlignment="1">
      <alignment/>
      <protection/>
    </xf>
    <xf numFmtId="190" fontId="12" fillId="0" borderId="112" xfId="20" applyNumberFormat="1" applyFont="1" applyFill="1" applyBorder="1" applyAlignment="1">
      <alignment/>
      <protection/>
    </xf>
    <xf numFmtId="190" fontId="12" fillId="0" borderId="0" xfId="20" applyNumberFormat="1" applyFont="1" applyBorder="1" applyAlignment="1">
      <alignment/>
      <protection/>
    </xf>
    <xf numFmtId="190" fontId="12" fillId="0" borderId="0" xfId="20" applyNumberFormat="1" applyFont="1" applyAlignment="1">
      <alignment/>
      <protection/>
    </xf>
    <xf numFmtId="41" fontId="12" fillId="0" borderId="0" xfId="20" applyNumberFormat="1" applyFont="1" applyAlignment="1">
      <alignment/>
      <protection/>
    </xf>
    <xf numFmtId="0" fontId="3" fillId="0" borderId="0" xfId="21" applyNumberFormat="1" applyFont="1" applyAlignment="1">
      <alignment/>
      <protection/>
    </xf>
    <xf numFmtId="0" fontId="12" fillId="0" borderId="0" xfId="21" applyNumberFormat="1" applyFont="1" applyAlignment="1">
      <alignment/>
      <protection/>
    </xf>
    <xf numFmtId="0" fontId="2" fillId="0" borderId="0" xfId="21" applyNumberFormat="1" applyFont="1" applyAlignment="1">
      <alignment/>
      <protection/>
    </xf>
    <xf numFmtId="0" fontId="2" fillId="0" borderId="0" xfId="21" applyNumberFormat="1" applyFont="1" applyBorder="1" applyAlignment="1">
      <alignment/>
      <protection/>
    </xf>
    <xf numFmtId="0" fontId="2" fillId="0" borderId="0" xfId="21" applyNumberFormat="1" applyAlignment="1">
      <alignment/>
      <protection/>
    </xf>
    <xf numFmtId="0" fontId="2" fillId="0" borderId="0" xfId="21">
      <alignment/>
      <protection/>
    </xf>
    <xf numFmtId="0" fontId="2" fillId="0" borderId="12" xfId="21" applyNumberFormat="1" applyFont="1" applyBorder="1" applyAlignment="1">
      <alignment/>
      <protection/>
    </xf>
    <xf numFmtId="0" fontId="2" fillId="0" borderId="14" xfId="21" applyNumberFormat="1" applyFont="1" applyFill="1" applyBorder="1" applyAlignment="1">
      <alignment/>
      <protection/>
    </xf>
    <xf numFmtId="0" fontId="2" fillId="0" borderId="6" xfId="21" applyNumberFormat="1" applyBorder="1" applyAlignment="1">
      <alignment/>
      <protection/>
    </xf>
    <xf numFmtId="0" fontId="2" fillId="0" borderId="14" xfId="21" applyNumberFormat="1" applyFont="1" applyFill="1" applyAlignment="1">
      <alignment horizontal="center"/>
      <protection/>
    </xf>
    <xf numFmtId="3" fontId="13" fillId="0" borderId="6" xfId="21" applyNumberFormat="1" applyFont="1" applyFill="1" applyBorder="1" applyAlignment="1">
      <alignment/>
      <protection/>
    </xf>
    <xf numFmtId="0" fontId="2" fillId="0" borderId="14" xfId="21" applyNumberFormat="1" applyFont="1" applyFill="1" applyBorder="1" applyAlignment="1">
      <alignment horizontal="center"/>
      <protection/>
    </xf>
    <xf numFmtId="0" fontId="2" fillId="0" borderId="35" xfId="21" applyNumberFormat="1" applyFont="1" applyFill="1" applyBorder="1" applyAlignment="1">
      <alignment horizontal="center"/>
      <protection/>
    </xf>
    <xf numFmtId="0" fontId="2" fillId="0" borderId="113" xfId="21" applyNumberFormat="1" applyFont="1" applyFill="1" applyBorder="1" applyAlignment="1">
      <alignment horizontal="center"/>
      <protection/>
    </xf>
    <xf numFmtId="0" fontId="2" fillId="0" borderId="0" xfId="21" applyNumberFormat="1" applyFont="1" applyFill="1" applyBorder="1" applyAlignment="1">
      <alignment horizontal="center"/>
      <protection/>
    </xf>
    <xf numFmtId="0" fontId="2" fillId="0" borderId="114" xfId="21" applyNumberFormat="1" applyFont="1" applyFill="1" applyBorder="1" applyAlignment="1">
      <alignment horizontal="center"/>
      <protection/>
    </xf>
    <xf numFmtId="0" fontId="2" fillId="0" borderId="115" xfId="21" applyNumberFormat="1" applyFont="1" applyFill="1" applyBorder="1" applyAlignment="1">
      <alignment horizontal="center"/>
      <protection/>
    </xf>
    <xf numFmtId="0" fontId="3" fillId="0" borderId="20" xfId="21" applyNumberFormat="1" applyFont="1" applyFill="1" applyAlignment="1">
      <alignment/>
      <protection/>
    </xf>
    <xf numFmtId="0" fontId="13" fillId="0" borderId="68" xfId="21" applyNumberFormat="1" applyFont="1" applyFill="1" applyBorder="1" applyAlignment="1">
      <alignment/>
      <protection/>
    </xf>
    <xf numFmtId="3" fontId="13" fillId="0" borderId="20" xfId="21" applyNumberFormat="1" applyFont="1" applyFill="1" applyBorder="1" applyAlignment="1">
      <alignment/>
      <protection/>
    </xf>
    <xf numFmtId="3" fontId="13" fillId="0" borderId="22" xfId="21" applyNumberFormat="1" applyFont="1" applyFill="1" applyBorder="1" applyAlignment="1">
      <alignment/>
      <protection/>
    </xf>
    <xf numFmtId="3" fontId="13" fillId="0" borderId="116" xfId="21" applyNumberFormat="1" applyFont="1" applyFill="1" applyBorder="1" applyAlignment="1">
      <alignment/>
      <protection/>
    </xf>
    <xf numFmtId="3" fontId="13" fillId="0" borderId="26" xfId="21" applyNumberFormat="1" applyFont="1" applyFill="1" applyBorder="1" applyAlignment="1">
      <alignment/>
      <protection/>
    </xf>
    <xf numFmtId="3" fontId="13" fillId="0" borderId="38" xfId="21" applyNumberFormat="1" applyFont="1" applyFill="1" applyBorder="1" applyAlignment="1">
      <alignment/>
      <protection/>
    </xf>
    <xf numFmtId="3" fontId="13" fillId="0" borderId="117" xfId="21" applyNumberFormat="1" applyFont="1" applyFill="1" applyBorder="1" applyAlignment="1">
      <alignment/>
      <protection/>
    </xf>
    <xf numFmtId="3" fontId="13" fillId="0" borderId="110" xfId="21" applyNumberFormat="1" applyFont="1" applyFill="1" applyBorder="1" applyAlignment="1">
      <alignment/>
      <protection/>
    </xf>
    <xf numFmtId="3" fontId="13" fillId="0" borderId="118" xfId="21" applyNumberFormat="1" applyFont="1" applyFill="1" applyBorder="1" applyAlignment="1">
      <alignment/>
      <protection/>
    </xf>
    <xf numFmtId="0" fontId="13" fillId="0" borderId="0" xfId="21" applyFont="1" applyBorder="1">
      <alignment/>
      <protection/>
    </xf>
    <xf numFmtId="0" fontId="13" fillId="0" borderId="0" xfId="21" applyNumberFormat="1" applyFont="1" applyAlignment="1">
      <alignment/>
      <protection/>
    </xf>
    <xf numFmtId="0" fontId="13" fillId="0" borderId="0" xfId="21" applyFont="1">
      <alignment/>
      <protection/>
    </xf>
    <xf numFmtId="0" fontId="12" fillId="0" borderId="27" xfId="21" applyNumberFormat="1" applyFont="1" applyFill="1" applyAlignment="1">
      <alignment/>
      <protection/>
    </xf>
    <xf numFmtId="0" fontId="2" fillId="0" borderId="57" xfId="21" applyNumberFormat="1" applyFont="1" applyFill="1" applyBorder="1" applyAlignment="1">
      <alignment/>
      <protection/>
    </xf>
    <xf numFmtId="3" fontId="2" fillId="0" borderId="27" xfId="21" applyNumberFormat="1" applyFont="1" applyFill="1" applyBorder="1" applyAlignment="1">
      <alignment/>
      <protection/>
    </xf>
    <xf numFmtId="3" fontId="2" fillId="0" borderId="30" xfId="21" applyNumberFormat="1" applyFont="1" applyFill="1" applyBorder="1" applyAlignment="1">
      <alignment/>
      <protection/>
    </xf>
    <xf numFmtId="3" fontId="2" fillId="0" borderId="56" xfId="21" applyNumberFormat="1" applyFont="1" applyFill="1" applyBorder="1" applyAlignment="1">
      <alignment/>
      <protection/>
    </xf>
    <xf numFmtId="3" fontId="2" fillId="0" borderId="29" xfId="21" applyNumberFormat="1" applyFont="1" applyFill="1" applyBorder="1" applyAlignment="1">
      <alignment/>
      <protection/>
    </xf>
    <xf numFmtId="3" fontId="2" fillId="0" borderId="32" xfId="21" applyNumberFormat="1" applyFont="1" applyFill="1" applyBorder="1" applyAlignment="1">
      <alignment/>
      <protection/>
    </xf>
    <xf numFmtId="3" fontId="2" fillId="0" borderId="119" xfId="21" applyNumberFormat="1" applyFont="1" applyFill="1" applyAlignment="1">
      <alignment/>
      <protection/>
    </xf>
    <xf numFmtId="3" fontId="2" fillId="0" borderId="27" xfId="21" applyNumberFormat="1" applyFont="1" applyFill="1" applyAlignment="1">
      <alignment/>
      <protection/>
    </xf>
    <xf numFmtId="3" fontId="2" fillId="0" borderId="30" xfId="21" applyNumberFormat="1" applyFont="1" applyFill="1" applyAlignment="1">
      <alignment/>
      <protection/>
    </xf>
    <xf numFmtId="3" fontId="2" fillId="0" borderId="120" xfId="21" applyNumberFormat="1" applyFont="1" applyFill="1" applyBorder="1" applyAlignment="1">
      <alignment/>
      <protection/>
    </xf>
    <xf numFmtId="0" fontId="2" fillId="0" borderId="0" xfId="21" applyNumberFormat="1" applyBorder="1" applyAlignment="1">
      <alignment/>
      <protection/>
    </xf>
    <xf numFmtId="0" fontId="12" fillId="0" borderId="14" xfId="21" applyNumberFormat="1" applyFont="1" applyFill="1" applyAlignment="1">
      <alignment/>
      <protection/>
    </xf>
    <xf numFmtId="0" fontId="2" fillId="0" borderId="6" xfId="21" applyNumberFormat="1" applyFont="1" applyFill="1" applyBorder="1" applyAlignment="1">
      <alignment/>
      <protection/>
    </xf>
    <xf numFmtId="3" fontId="2" fillId="0" borderId="14" xfId="21" applyNumberFormat="1" applyFont="1" applyFill="1" applyBorder="1" applyAlignment="1">
      <alignment/>
      <protection/>
    </xf>
    <xf numFmtId="190" fontId="12" fillId="0" borderId="34" xfId="21" applyNumberFormat="1" applyFont="1" applyFill="1" applyBorder="1" applyAlignment="1">
      <alignment horizontal="right"/>
      <protection/>
    </xf>
    <xf numFmtId="3" fontId="2" fillId="0" borderId="0" xfId="21" applyNumberFormat="1" applyFont="1" applyFill="1" applyBorder="1" applyAlignment="1">
      <alignment/>
      <protection/>
    </xf>
    <xf numFmtId="0" fontId="2" fillId="0" borderId="74" xfId="21" applyNumberFormat="1" applyFont="1" applyBorder="1" applyAlignment="1">
      <alignment/>
      <protection/>
    </xf>
    <xf numFmtId="190" fontId="12" fillId="0" borderId="121" xfId="21" applyNumberFormat="1" applyFont="1" applyFill="1" applyBorder="1" applyAlignment="1">
      <alignment horizontal="right"/>
      <protection/>
    </xf>
    <xf numFmtId="3" fontId="2" fillId="0" borderId="14" xfId="21" applyNumberFormat="1" applyFont="1" applyFill="1" applyAlignment="1">
      <alignment/>
      <protection/>
    </xf>
    <xf numFmtId="190" fontId="12" fillId="0" borderId="122" xfId="21" applyNumberFormat="1" applyFont="1" applyFill="1" applyBorder="1" applyAlignment="1">
      <alignment horizontal="right"/>
      <protection/>
    </xf>
    <xf numFmtId="0" fontId="2" fillId="0" borderId="123" xfId="21" applyNumberFormat="1" applyFont="1" applyBorder="1" applyAlignment="1">
      <alignment/>
      <protection/>
    </xf>
    <xf numFmtId="3" fontId="2" fillId="0" borderId="35" xfId="21" applyNumberFormat="1" applyFont="1" applyFill="1" applyBorder="1" applyAlignment="1">
      <alignment/>
      <protection/>
    </xf>
    <xf numFmtId="3" fontId="2" fillId="0" borderId="121" xfId="21" applyNumberFormat="1" applyFont="1" applyFill="1" applyBorder="1" applyAlignment="1">
      <alignment/>
      <protection/>
    </xf>
    <xf numFmtId="3" fontId="2" fillId="0" borderId="124" xfId="21" applyNumberFormat="1" applyFont="1" applyFill="1" applyAlignment="1">
      <alignment/>
      <protection/>
    </xf>
    <xf numFmtId="3" fontId="2" fillId="0" borderId="35" xfId="21" applyNumberFormat="1" applyFont="1" applyFill="1" applyAlignment="1">
      <alignment/>
      <protection/>
    </xf>
    <xf numFmtId="190" fontId="12" fillId="0" borderId="67" xfId="21" applyNumberFormat="1" applyFont="1" applyFill="1" applyBorder="1" applyAlignment="1">
      <alignment horizontal="right"/>
      <protection/>
    </xf>
    <xf numFmtId="3" fontId="2" fillId="0" borderId="65" xfId="21" applyNumberFormat="1" applyFont="1" applyFill="1" applyBorder="1" applyAlignment="1">
      <alignment/>
      <protection/>
    </xf>
    <xf numFmtId="0" fontId="2" fillId="0" borderId="36" xfId="21" applyNumberFormat="1" applyFont="1" applyBorder="1" applyAlignment="1">
      <alignment/>
      <protection/>
    </xf>
    <xf numFmtId="3" fontId="2" fillId="0" borderId="74" xfId="21" applyNumberFormat="1" applyFont="1" applyFill="1" applyBorder="1" applyAlignment="1">
      <alignment/>
      <protection/>
    </xf>
    <xf numFmtId="0" fontId="2" fillId="0" borderId="125" xfId="21" applyNumberFormat="1" applyFont="1" applyBorder="1" applyAlignment="1">
      <alignment/>
      <protection/>
    </xf>
    <xf numFmtId="0" fontId="3" fillId="0" borderId="20" xfId="21" applyNumberFormat="1" applyFont="1" applyFill="1" applyBorder="1" applyAlignment="1">
      <alignment/>
      <protection/>
    </xf>
    <xf numFmtId="0" fontId="13" fillId="0" borderId="11" xfId="21" applyNumberFormat="1" applyFont="1" applyFill="1" applyBorder="1" applyAlignment="1">
      <alignment/>
      <protection/>
    </xf>
    <xf numFmtId="3" fontId="13" fillId="0" borderId="78" xfId="21" applyNumberFormat="1" applyFont="1" applyFill="1" applyBorder="1" applyAlignment="1">
      <alignment/>
      <protection/>
    </xf>
    <xf numFmtId="3" fontId="13" fillId="0" borderId="126" xfId="21" applyNumberFormat="1" applyFont="1" applyFill="1" applyBorder="1" applyAlignment="1">
      <alignment/>
      <protection/>
    </xf>
    <xf numFmtId="190" fontId="12" fillId="0" borderId="93" xfId="21" applyNumberFormat="1" applyFont="1" applyFill="1" applyBorder="1" applyAlignment="1">
      <alignment horizontal="right"/>
      <protection/>
    </xf>
    <xf numFmtId="3" fontId="13" fillId="0" borderId="127" xfId="21" applyNumberFormat="1" applyFont="1" applyFill="1" applyBorder="1" applyAlignment="1">
      <alignment/>
      <protection/>
    </xf>
    <xf numFmtId="3" fontId="13" fillId="0" borderId="128" xfId="21" applyNumberFormat="1" applyFont="1" applyFill="1" applyBorder="1" applyAlignment="1">
      <alignment/>
      <protection/>
    </xf>
    <xf numFmtId="3" fontId="13" fillId="0" borderId="129" xfId="21" applyNumberFormat="1" applyFont="1" applyFill="1" applyBorder="1" applyAlignment="1">
      <alignment/>
      <protection/>
    </xf>
    <xf numFmtId="3" fontId="13" fillId="0" borderId="130" xfId="21" applyNumberFormat="1" applyFont="1" applyFill="1" applyBorder="1" applyAlignment="1">
      <alignment/>
      <protection/>
    </xf>
    <xf numFmtId="190" fontId="12" fillId="0" borderId="89" xfId="21" applyNumberFormat="1" applyFont="1" applyFill="1" applyBorder="1" applyAlignment="1">
      <alignment horizontal="right"/>
      <protection/>
    </xf>
    <xf numFmtId="3" fontId="13" fillId="0" borderId="131" xfId="21" applyNumberFormat="1" applyFont="1" applyFill="1" applyBorder="1" applyAlignment="1">
      <alignment/>
      <protection/>
    </xf>
    <xf numFmtId="0" fontId="13" fillId="0" borderId="0" xfId="21" applyNumberFormat="1" applyFont="1" applyBorder="1" applyAlignment="1">
      <alignment/>
      <protection/>
    </xf>
    <xf numFmtId="190" fontId="12" fillId="0" borderId="132" xfId="21" applyNumberFormat="1" applyFont="1" applyFill="1" applyBorder="1" applyAlignment="1">
      <alignment horizontal="right"/>
      <protection/>
    </xf>
    <xf numFmtId="190" fontId="12" fillId="0" borderId="133" xfId="21" applyNumberFormat="1" applyFont="1" applyFill="1" applyBorder="1" applyAlignment="1">
      <alignment horizontal="right"/>
      <protection/>
    </xf>
    <xf numFmtId="3" fontId="2" fillId="0" borderId="134" xfId="21" applyNumberFormat="1" applyFont="1" applyFill="1" applyBorder="1" applyAlignment="1">
      <alignment/>
      <protection/>
    </xf>
    <xf numFmtId="190" fontId="12" fillId="0" borderId="135" xfId="21" applyNumberFormat="1" applyFont="1" applyFill="1" applyBorder="1" applyAlignment="1">
      <alignment horizontal="right"/>
      <protection/>
    </xf>
    <xf numFmtId="3" fontId="2" fillId="0" borderId="136" xfId="21" applyNumberFormat="1" applyFont="1" applyFill="1" applyBorder="1" applyAlignment="1">
      <alignment/>
      <protection/>
    </xf>
    <xf numFmtId="3" fontId="2" fillId="0" borderId="137" xfId="21" applyNumberFormat="1" applyFont="1" applyFill="1" applyBorder="1" applyAlignment="1">
      <alignment/>
      <protection/>
    </xf>
    <xf numFmtId="3" fontId="2" fillId="0" borderId="119" xfId="21" applyNumberFormat="1" applyFont="1" applyFill="1" applyBorder="1" applyAlignment="1">
      <alignment/>
      <protection/>
    </xf>
    <xf numFmtId="3" fontId="2" fillId="0" borderId="138" xfId="21" applyNumberFormat="1" applyFont="1" applyFill="1" applyBorder="1" applyAlignment="1">
      <alignment/>
      <protection/>
    </xf>
    <xf numFmtId="3" fontId="2" fillId="0" borderId="139" xfId="21" applyNumberFormat="1" applyFont="1" applyFill="1" applyBorder="1" applyAlignment="1">
      <alignment/>
      <protection/>
    </xf>
    <xf numFmtId="0" fontId="12" fillId="0" borderId="44" xfId="21" applyNumberFormat="1" applyFont="1" applyFill="1" applyBorder="1" applyAlignment="1">
      <alignment/>
      <protection/>
    </xf>
    <xf numFmtId="0" fontId="2" fillId="0" borderId="140" xfId="21" applyNumberFormat="1" applyFont="1" applyFill="1" applyBorder="1" applyAlignment="1">
      <alignment/>
      <protection/>
    </xf>
    <xf numFmtId="3" fontId="2" fillId="0" borderId="141" xfId="21" applyNumberFormat="1" applyFont="1" applyFill="1" applyBorder="1" applyAlignment="1">
      <alignment/>
      <protection/>
    </xf>
    <xf numFmtId="190" fontId="12" fillId="0" borderId="142" xfId="21" applyNumberFormat="1" applyFont="1" applyFill="1" applyBorder="1" applyAlignment="1">
      <alignment horizontal="right"/>
      <protection/>
    </xf>
    <xf numFmtId="3" fontId="2" fillId="0" borderId="143" xfId="21" applyNumberFormat="1" applyFont="1" applyFill="1" applyBorder="1" applyAlignment="1">
      <alignment/>
      <protection/>
    </xf>
    <xf numFmtId="3" fontId="2" fillId="0" borderId="36" xfId="21" applyNumberFormat="1" applyFont="1" applyFill="1" applyBorder="1" applyAlignment="1">
      <alignment/>
      <protection/>
    </xf>
    <xf numFmtId="190" fontId="12" fillId="0" borderId="144" xfId="21" applyNumberFormat="1" applyFont="1" applyFill="1" applyBorder="1" applyAlignment="1">
      <alignment horizontal="right"/>
      <protection/>
    </xf>
    <xf numFmtId="3" fontId="2" fillId="0" borderId="75" xfId="21" applyNumberFormat="1" applyFont="1" applyFill="1" applyBorder="1" applyAlignment="1">
      <alignment/>
      <protection/>
    </xf>
    <xf numFmtId="3" fontId="2" fillId="0" borderId="125" xfId="21" applyNumberFormat="1" applyFont="1" applyFill="1" applyBorder="1" applyAlignment="1">
      <alignment/>
      <protection/>
    </xf>
    <xf numFmtId="0" fontId="3" fillId="0" borderId="14" xfId="21" applyNumberFormat="1" applyFont="1" applyFill="1" applyBorder="1" applyAlignment="1">
      <alignment/>
      <protection/>
    </xf>
    <xf numFmtId="0" fontId="13" fillId="0" borderId="6" xfId="21" applyNumberFormat="1" applyFont="1" applyFill="1" applyBorder="1" applyAlignment="1">
      <alignment/>
      <protection/>
    </xf>
    <xf numFmtId="3" fontId="13" fillId="0" borderId="14" xfId="21" applyNumberFormat="1" applyFont="1" applyFill="1" applyBorder="1" applyAlignment="1">
      <alignment/>
      <protection/>
    </xf>
    <xf numFmtId="190" fontId="12" fillId="0" borderId="126" xfId="21" applyNumberFormat="1" applyFont="1" applyFill="1" applyBorder="1" applyAlignment="1">
      <alignment horizontal="right"/>
      <protection/>
    </xf>
    <xf numFmtId="3" fontId="13" fillId="0" borderId="145" xfId="21" applyNumberFormat="1" applyFont="1" applyFill="1" applyBorder="1" applyAlignment="1">
      <alignment/>
      <protection/>
    </xf>
    <xf numFmtId="3" fontId="13" fillId="0" borderId="146" xfId="21" applyNumberFormat="1" applyFont="1" applyFill="1" applyBorder="1" applyAlignment="1">
      <alignment/>
      <protection/>
    </xf>
    <xf numFmtId="3" fontId="13" fillId="0" borderId="147" xfId="21" applyNumberFormat="1" applyFont="1" applyFill="1" applyBorder="1" applyAlignment="1">
      <alignment/>
      <protection/>
    </xf>
    <xf numFmtId="190" fontId="12" fillId="0" borderId="148" xfId="21" applyNumberFormat="1" applyFont="1" applyFill="1" applyBorder="1" applyAlignment="1">
      <alignment horizontal="right"/>
      <protection/>
    </xf>
    <xf numFmtId="3" fontId="2" fillId="0" borderId="149" xfId="21" applyNumberFormat="1" applyFont="1" applyFill="1" applyBorder="1" applyAlignment="1">
      <alignment/>
      <protection/>
    </xf>
    <xf numFmtId="0" fontId="2" fillId="0" borderId="64" xfId="21" applyNumberFormat="1" applyFont="1" applyBorder="1" applyAlignment="1">
      <alignment/>
      <protection/>
    </xf>
    <xf numFmtId="190" fontId="12" fillId="0" borderId="150" xfId="21" applyNumberFormat="1" applyFont="1" applyFill="1" applyBorder="1" applyAlignment="1">
      <alignment horizontal="right"/>
      <protection/>
    </xf>
    <xf numFmtId="190" fontId="12" fillId="0" borderId="151" xfId="21" applyNumberFormat="1" applyFont="1" applyFill="1" applyBorder="1" applyAlignment="1">
      <alignment horizontal="right"/>
      <protection/>
    </xf>
    <xf numFmtId="0" fontId="2" fillId="0" borderId="152" xfId="21" applyNumberFormat="1" applyFont="1" applyBorder="1" applyAlignment="1">
      <alignment/>
      <protection/>
    </xf>
    <xf numFmtId="190" fontId="12" fillId="0" borderId="153" xfId="21" applyNumberFormat="1" applyFont="1" applyFill="1" applyBorder="1" applyAlignment="1">
      <alignment horizontal="right"/>
      <protection/>
    </xf>
    <xf numFmtId="190" fontId="12" fillId="0" borderId="154" xfId="21" applyNumberFormat="1" applyFont="1" applyFill="1" applyBorder="1" applyAlignment="1">
      <alignment horizontal="right"/>
      <protection/>
    </xf>
    <xf numFmtId="190" fontId="12" fillId="0" borderId="137" xfId="21" applyNumberFormat="1" applyFont="1" applyFill="1" applyBorder="1" applyAlignment="1">
      <alignment horizontal="right"/>
      <protection/>
    </xf>
    <xf numFmtId="3" fontId="2" fillId="0" borderId="73" xfId="21" applyNumberFormat="1" applyFont="1" applyFill="1" applyBorder="1" applyAlignment="1">
      <alignment/>
      <protection/>
    </xf>
    <xf numFmtId="3" fontId="2" fillId="0" borderId="155" xfId="21" applyNumberFormat="1" applyFont="1" applyFill="1" applyBorder="1" applyAlignment="1">
      <alignment/>
      <protection/>
    </xf>
    <xf numFmtId="0" fontId="2" fillId="0" borderId="66" xfId="21" applyNumberFormat="1" applyFont="1" applyBorder="1" applyAlignment="1">
      <alignment/>
      <protection/>
    </xf>
    <xf numFmtId="3" fontId="2" fillId="0" borderId="6" xfId="21" applyNumberFormat="1" applyFont="1" applyFill="1" applyBorder="1" applyAlignment="1">
      <alignment/>
      <protection/>
    </xf>
    <xf numFmtId="3" fontId="2" fillId="0" borderId="107" xfId="21" applyNumberFormat="1" applyFont="1" applyFill="1" applyBorder="1" applyAlignment="1">
      <alignment/>
      <protection/>
    </xf>
    <xf numFmtId="0" fontId="2" fillId="0" borderId="8" xfId="21" applyNumberFormat="1" applyFont="1" applyBorder="1" applyAlignment="1">
      <alignment/>
      <protection/>
    </xf>
    <xf numFmtId="190" fontId="12" fillId="0" borderId="156" xfId="21" applyNumberFormat="1" applyFont="1" applyFill="1" applyBorder="1" applyAlignment="1">
      <alignment horizontal="right"/>
      <protection/>
    </xf>
    <xf numFmtId="190" fontId="12" fillId="0" borderId="157" xfId="21" applyNumberFormat="1" applyFont="1" applyFill="1" applyBorder="1" applyAlignment="1">
      <alignment horizontal="right"/>
      <protection/>
    </xf>
    <xf numFmtId="190" fontId="12" fillId="0" borderId="158" xfId="21" applyNumberFormat="1" applyFont="1" applyFill="1" applyBorder="1" applyAlignment="1">
      <alignment horizontal="right"/>
      <protection/>
    </xf>
    <xf numFmtId="3" fontId="2" fillId="0" borderId="159" xfId="21" applyNumberFormat="1" applyFont="1" applyFill="1" applyBorder="1" applyAlignment="1">
      <alignment/>
      <protection/>
    </xf>
    <xf numFmtId="3" fontId="2" fillId="0" borderId="160" xfId="21" applyNumberFormat="1" applyFont="1" applyFill="1" applyBorder="1" applyAlignment="1">
      <alignment/>
      <protection/>
    </xf>
    <xf numFmtId="0" fontId="2" fillId="0" borderId="161" xfId="21" applyNumberFormat="1" applyFont="1" applyBorder="1" applyAlignment="1">
      <alignment/>
      <protection/>
    </xf>
    <xf numFmtId="3" fontId="2" fillId="0" borderId="144" xfId="21" applyNumberFormat="1" applyFont="1" applyFill="1" applyBorder="1" applyAlignment="1">
      <alignment/>
      <protection/>
    </xf>
    <xf numFmtId="3" fontId="2" fillId="0" borderId="162" xfId="21" applyNumberFormat="1" applyFont="1" applyFill="1" applyBorder="1" applyAlignment="1">
      <alignment/>
      <protection/>
    </xf>
    <xf numFmtId="190" fontId="12" fillId="0" borderId="48" xfId="21" applyNumberFormat="1" applyFont="1" applyFill="1" applyBorder="1" applyAlignment="1">
      <alignment horizontal="right"/>
      <protection/>
    </xf>
    <xf numFmtId="3" fontId="2" fillId="0" borderId="163" xfId="21" applyNumberFormat="1" applyFont="1" applyFill="1" applyBorder="1" applyAlignment="1">
      <alignment/>
      <protection/>
    </xf>
    <xf numFmtId="0" fontId="2" fillId="0" borderId="164" xfId="21" applyNumberFormat="1" applyFont="1" applyBorder="1" applyAlignment="1">
      <alignment/>
      <protection/>
    </xf>
    <xf numFmtId="190" fontId="12" fillId="0" borderId="165" xfId="21" applyNumberFormat="1" applyFont="1" applyFill="1" applyBorder="1" applyAlignment="1">
      <alignment horizontal="right"/>
      <protection/>
    </xf>
    <xf numFmtId="3" fontId="13" fillId="0" borderId="166" xfId="21" applyNumberFormat="1" applyFont="1" applyFill="1" applyBorder="1" applyAlignment="1">
      <alignment/>
      <protection/>
    </xf>
    <xf numFmtId="0" fontId="12" fillId="0" borderId="27" xfId="21" applyNumberFormat="1" applyFont="1" applyFill="1" applyBorder="1" applyAlignment="1">
      <alignment/>
      <protection/>
    </xf>
    <xf numFmtId="190" fontId="12" fillId="0" borderId="167" xfId="21" applyNumberFormat="1" applyFont="1" applyFill="1" applyBorder="1" applyAlignment="1">
      <alignment horizontal="right"/>
      <protection/>
    </xf>
    <xf numFmtId="0" fontId="2" fillId="0" borderId="135" xfId="21" applyNumberFormat="1" applyFont="1" applyBorder="1" applyAlignment="1">
      <alignment/>
      <protection/>
    </xf>
    <xf numFmtId="190" fontId="12" fillId="0" borderId="90" xfId="21" applyNumberFormat="1" applyFont="1" applyFill="1" applyBorder="1" applyAlignment="1">
      <alignment horizontal="right"/>
      <protection/>
    </xf>
    <xf numFmtId="0" fontId="2" fillId="0" borderId="157" xfId="21" applyNumberFormat="1" applyFont="1" applyBorder="1" applyAlignment="1">
      <alignment/>
      <protection/>
    </xf>
    <xf numFmtId="3" fontId="2" fillId="0" borderId="43" xfId="21" applyNumberFormat="1" applyFont="1" applyFill="1" applyBorder="1" applyAlignment="1">
      <alignment/>
      <protection/>
    </xf>
    <xf numFmtId="3" fontId="2" fillId="0" borderId="168" xfId="21" applyNumberFormat="1" applyFont="1" applyFill="1" applyBorder="1" applyAlignment="1">
      <alignment/>
      <protection/>
    </xf>
    <xf numFmtId="0" fontId="12" fillId="0" borderId="14" xfId="21" applyNumberFormat="1" applyFont="1" applyFill="1" applyBorder="1" applyAlignment="1">
      <alignment/>
      <protection/>
    </xf>
    <xf numFmtId="0" fontId="2" fillId="0" borderId="34" xfId="21" applyNumberFormat="1" applyFont="1" applyBorder="1" applyAlignment="1">
      <alignment/>
      <protection/>
    </xf>
    <xf numFmtId="3" fontId="2" fillId="0" borderId="124" xfId="21" applyNumberFormat="1" applyFont="1" applyFill="1" applyBorder="1" applyAlignment="1">
      <alignment/>
      <protection/>
    </xf>
    <xf numFmtId="190" fontId="12" fillId="0" borderId="59" xfId="21" applyNumberFormat="1" applyFont="1" applyFill="1" applyBorder="1" applyAlignment="1">
      <alignment horizontal="right"/>
      <protection/>
    </xf>
    <xf numFmtId="190" fontId="12" fillId="0" borderId="169" xfId="21" applyNumberFormat="1" applyFont="1" applyFill="1" applyBorder="1" applyAlignment="1">
      <alignment horizontal="right"/>
      <protection/>
    </xf>
    <xf numFmtId="190" fontId="12" fillId="0" borderId="170" xfId="21" applyNumberFormat="1" applyFont="1" applyFill="1" applyBorder="1" applyAlignment="1">
      <alignment horizontal="right"/>
      <protection/>
    </xf>
    <xf numFmtId="190" fontId="12" fillId="0" borderId="171" xfId="21" applyNumberFormat="1" applyFont="1" applyFill="1" applyBorder="1" applyAlignment="1">
      <alignment horizontal="right"/>
      <protection/>
    </xf>
    <xf numFmtId="190" fontId="12" fillId="0" borderId="172" xfId="21" applyNumberFormat="1" applyFont="1" applyFill="1" applyBorder="1" applyAlignment="1">
      <alignment horizontal="right"/>
      <protection/>
    </xf>
    <xf numFmtId="190" fontId="12" fillId="0" borderId="173" xfId="21" applyNumberFormat="1" applyFont="1" applyFill="1" applyBorder="1" applyAlignment="1">
      <alignment horizontal="right"/>
      <protection/>
    </xf>
    <xf numFmtId="3" fontId="2" fillId="0" borderId="158" xfId="21" applyNumberFormat="1" applyFont="1" applyFill="1" applyBorder="1" applyAlignment="1">
      <alignment/>
      <protection/>
    </xf>
    <xf numFmtId="190" fontId="12" fillId="0" borderId="174" xfId="21" applyNumberFormat="1" applyFont="1" applyFill="1" applyBorder="1" applyAlignment="1">
      <alignment horizontal="right"/>
      <protection/>
    </xf>
    <xf numFmtId="3" fontId="2" fillId="0" borderId="175" xfId="21" applyNumberFormat="1" applyFont="1" applyFill="1" applyBorder="1" applyAlignment="1">
      <alignment/>
      <protection/>
    </xf>
    <xf numFmtId="190" fontId="12" fillId="0" borderId="160" xfId="21" applyNumberFormat="1" applyFont="1" applyFill="1" applyBorder="1" applyAlignment="1">
      <alignment horizontal="right"/>
      <protection/>
    </xf>
    <xf numFmtId="3" fontId="2" fillId="0" borderId="176" xfId="21" applyNumberFormat="1" applyFont="1" applyFill="1" applyBorder="1" applyAlignment="1">
      <alignment/>
      <protection/>
    </xf>
    <xf numFmtId="3" fontId="13" fillId="0" borderId="177" xfId="21" applyNumberFormat="1" applyFont="1" applyFill="1" applyBorder="1" applyAlignment="1">
      <alignment/>
      <protection/>
    </xf>
    <xf numFmtId="3" fontId="13" fillId="0" borderId="178" xfId="21" applyNumberFormat="1" applyFont="1" applyFill="1" applyBorder="1" applyAlignment="1">
      <alignment/>
      <protection/>
    </xf>
    <xf numFmtId="3" fontId="13" fillId="0" borderId="179" xfId="21" applyNumberFormat="1" applyFont="1" applyFill="1" applyBorder="1" applyAlignment="1">
      <alignment/>
      <protection/>
    </xf>
    <xf numFmtId="190" fontId="12" fillId="0" borderId="180" xfId="21" applyNumberFormat="1" applyFont="1" applyFill="1" applyBorder="1" applyAlignment="1">
      <alignment horizontal="right"/>
      <protection/>
    </xf>
    <xf numFmtId="3" fontId="13" fillId="0" borderId="107" xfId="21" applyNumberFormat="1" applyFont="1" applyFill="1" applyBorder="1" applyAlignment="1">
      <alignment/>
      <protection/>
    </xf>
    <xf numFmtId="3" fontId="13" fillId="0" borderId="181" xfId="21" applyNumberFormat="1" applyFont="1" applyFill="1" applyBorder="1" applyAlignment="1">
      <alignment/>
      <protection/>
    </xf>
    <xf numFmtId="190" fontId="12" fillId="0" borderId="182" xfId="21" applyNumberFormat="1" applyFont="1" applyFill="1" applyBorder="1" applyAlignment="1">
      <alignment horizontal="right"/>
      <protection/>
    </xf>
    <xf numFmtId="190" fontId="12" fillId="0" borderId="66" xfId="21" applyNumberFormat="1" applyFont="1" applyFill="1" applyBorder="1" applyAlignment="1">
      <alignment horizontal="right"/>
      <protection/>
    </xf>
    <xf numFmtId="3" fontId="2" fillId="0" borderId="122" xfId="21" applyNumberFormat="1" applyFont="1" applyFill="1" applyBorder="1" applyAlignment="1">
      <alignment/>
      <protection/>
    </xf>
    <xf numFmtId="190" fontId="12" fillId="0" borderId="107" xfId="21" applyNumberFormat="1" applyFont="1" applyFill="1" applyBorder="1" applyAlignment="1">
      <alignment horizontal="right"/>
      <protection/>
    </xf>
    <xf numFmtId="3" fontId="2" fillId="0" borderId="8" xfId="21" applyNumberFormat="1" applyFont="1" applyFill="1" applyBorder="1" applyAlignment="1">
      <alignment/>
      <protection/>
    </xf>
    <xf numFmtId="190" fontId="12" fillId="0" borderId="8" xfId="21" applyNumberFormat="1" applyFont="1" applyFill="1" applyBorder="1" applyAlignment="1">
      <alignment horizontal="right"/>
      <protection/>
    </xf>
    <xf numFmtId="190" fontId="12" fillId="0" borderId="0" xfId="21" applyNumberFormat="1" applyFont="1" applyFill="1" applyBorder="1" applyAlignment="1">
      <alignment horizontal="right"/>
      <protection/>
    </xf>
    <xf numFmtId="3" fontId="2" fillId="0" borderId="151" xfId="21" applyNumberFormat="1" applyFont="1" applyFill="1" applyBorder="1" applyAlignment="1">
      <alignment/>
      <protection/>
    </xf>
    <xf numFmtId="190" fontId="12" fillId="0" borderId="183" xfId="21" applyNumberFormat="1" applyFont="1" applyFill="1" applyBorder="1" applyAlignment="1">
      <alignment horizontal="right"/>
      <protection/>
    </xf>
    <xf numFmtId="3" fontId="2" fillId="0" borderId="157" xfId="21" applyNumberFormat="1" applyFont="1" applyFill="1" applyBorder="1" applyAlignment="1">
      <alignment/>
      <protection/>
    </xf>
    <xf numFmtId="190" fontId="12" fillId="0" borderId="56" xfId="21" applyNumberFormat="1" applyFont="1" applyFill="1" applyBorder="1" applyAlignment="1">
      <alignment horizontal="right"/>
      <protection/>
    </xf>
    <xf numFmtId="190" fontId="12" fillId="0" borderId="43" xfId="21" applyNumberFormat="1" applyFont="1" applyFill="1" applyBorder="1" applyAlignment="1">
      <alignment horizontal="right"/>
      <protection/>
    </xf>
    <xf numFmtId="190" fontId="12" fillId="0" borderId="184" xfId="21" applyNumberFormat="1" applyFont="1" applyFill="1" applyBorder="1" applyAlignment="1">
      <alignment horizontal="right"/>
      <protection/>
    </xf>
    <xf numFmtId="3" fontId="2" fillId="0" borderId="57" xfId="21" applyNumberFormat="1" applyFont="1" applyFill="1" applyBorder="1" applyAlignment="1">
      <alignment/>
      <protection/>
    </xf>
    <xf numFmtId="190" fontId="12" fillId="0" borderId="185" xfId="21" applyNumberFormat="1" applyFont="1" applyFill="1" applyBorder="1" applyAlignment="1">
      <alignment horizontal="right"/>
      <protection/>
    </xf>
    <xf numFmtId="0" fontId="2" fillId="0" borderId="137" xfId="21" applyNumberFormat="1" applyFont="1" applyBorder="1" applyAlignment="1">
      <alignment/>
      <protection/>
    </xf>
    <xf numFmtId="190" fontId="12" fillId="0" borderId="186" xfId="21" applyNumberFormat="1" applyFont="1" applyFill="1" applyBorder="1" applyAlignment="1">
      <alignment horizontal="right"/>
      <protection/>
    </xf>
    <xf numFmtId="3" fontId="2" fillId="0" borderId="187" xfId="21" applyNumberFormat="1" applyFont="1" applyFill="1" applyBorder="1" applyAlignment="1">
      <alignment/>
      <protection/>
    </xf>
    <xf numFmtId="0" fontId="2" fillId="0" borderId="188" xfId="21" applyNumberFormat="1" applyFont="1" applyBorder="1" applyAlignment="1">
      <alignment/>
      <protection/>
    </xf>
    <xf numFmtId="3" fontId="2" fillId="0" borderId="170" xfId="21" applyNumberFormat="1" applyFont="1" applyFill="1" applyBorder="1" applyAlignment="1">
      <alignment/>
      <protection/>
    </xf>
    <xf numFmtId="190" fontId="12" fillId="0" borderId="84" xfId="21" applyNumberFormat="1" applyFont="1" applyFill="1" applyBorder="1" applyAlignment="1">
      <alignment horizontal="right"/>
      <protection/>
    </xf>
    <xf numFmtId="190" fontId="12" fillId="0" borderId="189" xfId="21" applyNumberFormat="1" applyFont="1" applyFill="1" applyBorder="1" applyAlignment="1">
      <alignment horizontal="right"/>
      <protection/>
    </xf>
    <xf numFmtId="190" fontId="12" fillId="0" borderId="13" xfId="21" applyNumberFormat="1" applyFont="1" applyFill="1" applyBorder="1" applyAlignment="1">
      <alignment horizontal="right"/>
      <protection/>
    </xf>
    <xf numFmtId="0" fontId="13" fillId="0" borderId="190" xfId="21" applyNumberFormat="1" applyFont="1" applyFill="1" applyBorder="1" applyAlignment="1">
      <alignment/>
      <protection/>
    </xf>
    <xf numFmtId="3" fontId="13" fillId="0" borderId="11" xfId="21" applyNumberFormat="1" applyFont="1" applyFill="1" applyBorder="1" applyAlignment="1">
      <alignment/>
      <protection/>
    </xf>
    <xf numFmtId="3" fontId="13" fillId="0" borderId="191" xfId="21" applyNumberFormat="1" applyFont="1" applyFill="1" applyBorder="1" applyAlignment="1">
      <alignment/>
      <protection/>
    </xf>
    <xf numFmtId="190" fontId="12" fillId="0" borderId="79" xfId="21" applyNumberFormat="1" applyFont="1" applyFill="1" applyBorder="1" applyAlignment="1">
      <alignment horizontal="right"/>
      <protection/>
    </xf>
    <xf numFmtId="3" fontId="13" fillId="0" borderId="192" xfId="21" applyNumberFormat="1" applyFont="1" applyFill="1" applyBorder="1" applyAlignment="1">
      <alignment/>
      <protection/>
    </xf>
    <xf numFmtId="3" fontId="13" fillId="0" borderId="80" xfId="21" applyNumberFormat="1" applyFont="1" applyFill="1" applyBorder="1" applyAlignment="1">
      <alignment/>
      <protection/>
    </xf>
    <xf numFmtId="3" fontId="13" fillId="0" borderId="193" xfId="21" applyNumberFormat="1" applyFont="1" applyFill="1" applyBorder="1" applyAlignment="1">
      <alignment/>
      <protection/>
    </xf>
    <xf numFmtId="0" fontId="2" fillId="0" borderId="194" xfId="21" applyNumberFormat="1" applyFont="1" applyFill="1" applyBorder="1" applyAlignment="1">
      <alignment/>
      <protection/>
    </xf>
    <xf numFmtId="190" fontId="12" fillId="0" borderId="72" xfId="21" applyNumberFormat="1" applyFont="1" applyFill="1" applyBorder="1" applyAlignment="1">
      <alignment horizontal="right"/>
      <protection/>
    </xf>
    <xf numFmtId="0" fontId="2" fillId="0" borderId="195" xfId="21" applyNumberFormat="1" applyFont="1" applyBorder="1" applyAlignment="1">
      <alignment/>
      <protection/>
    </xf>
    <xf numFmtId="0" fontId="2" fillId="0" borderId="107" xfId="21" applyNumberFormat="1" applyFont="1" applyBorder="1" applyAlignment="1">
      <alignment/>
      <protection/>
    </xf>
    <xf numFmtId="190" fontId="12" fillId="0" borderId="195" xfId="21" applyNumberFormat="1" applyFont="1" applyFill="1" applyBorder="1" applyAlignment="1">
      <alignment horizontal="right"/>
      <protection/>
    </xf>
    <xf numFmtId="0" fontId="12" fillId="0" borderId="75" xfId="21" applyNumberFormat="1" applyFont="1" applyFill="1" applyBorder="1" applyAlignment="1">
      <alignment/>
      <protection/>
    </xf>
    <xf numFmtId="0" fontId="3" fillId="0" borderId="78" xfId="21" applyNumberFormat="1" applyFont="1" applyFill="1" applyBorder="1" applyAlignment="1">
      <alignment/>
      <protection/>
    </xf>
    <xf numFmtId="3" fontId="13" fillId="0" borderId="190" xfId="21" applyNumberFormat="1" applyFont="1" applyFill="1" applyBorder="1" applyAlignment="1">
      <alignment/>
      <protection/>
    </xf>
    <xf numFmtId="3" fontId="13" fillId="0" borderId="196" xfId="21" applyNumberFormat="1" applyFont="1" applyFill="1" applyBorder="1" applyAlignment="1">
      <alignment/>
      <protection/>
    </xf>
    <xf numFmtId="190" fontId="12" fillId="0" borderId="127" xfId="21" applyNumberFormat="1" applyFont="1" applyFill="1" applyBorder="1" applyAlignment="1">
      <alignment horizontal="right"/>
      <protection/>
    </xf>
    <xf numFmtId="3" fontId="13" fillId="0" borderId="197" xfId="21" applyNumberFormat="1" applyFont="1" applyFill="1" applyBorder="1" applyAlignment="1">
      <alignment/>
      <protection/>
    </xf>
    <xf numFmtId="3" fontId="13" fillId="0" borderId="198" xfId="21" applyNumberFormat="1" applyFont="1" applyFill="1" applyBorder="1" applyAlignment="1">
      <alignment/>
      <protection/>
    </xf>
    <xf numFmtId="3" fontId="13" fillId="0" borderId="199" xfId="21" applyNumberFormat="1" applyFont="1" applyFill="1" applyBorder="1" applyAlignment="1">
      <alignment/>
      <protection/>
    </xf>
    <xf numFmtId="3" fontId="13" fillId="0" borderId="200" xfId="21" applyNumberFormat="1" applyFont="1" applyFill="1" applyBorder="1" applyAlignment="1">
      <alignment/>
      <protection/>
    </xf>
    <xf numFmtId="3" fontId="2" fillId="0" borderId="201" xfId="21" applyNumberFormat="1" applyFont="1" applyFill="1" applyBorder="1" applyAlignment="1">
      <alignment/>
      <protection/>
    </xf>
    <xf numFmtId="3" fontId="2" fillId="0" borderId="202" xfId="21" applyNumberFormat="1" applyFont="1" applyFill="1" applyBorder="1" applyAlignment="1">
      <alignment/>
      <protection/>
    </xf>
    <xf numFmtId="3" fontId="2" fillId="0" borderId="66" xfId="21" applyNumberFormat="1" applyFont="1" applyFill="1" applyBorder="1" applyAlignment="1">
      <alignment/>
      <protection/>
    </xf>
    <xf numFmtId="0" fontId="2" fillId="0" borderId="203" xfId="21" applyNumberFormat="1" applyFont="1" applyBorder="1" applyAlignment="1">
      <alignment/>
      <protection/>
    </xf>
    <xf numFmtId="190" fontId="12" fillId="0" borderId="204" xfId="21" applyNumberFormat="1" applyFont="1" applyFill="1" applyBorder="1" applyAlignment="1">
      <alignment horizontal="right"/>
      <protection/>
    </xf>
    <xf numFmtId="190" fontId="12" fillId="0" borderId="203" xfId="21" applyNumberFormat="1" applyFont="1" applyFill="1" applyBorder="1" applyAlignment="1">
      <alignment horizontal="right"/>
      <protection/>
    </xf>
    <xf numFmtId="3" fontId="2" fillId="0" borderId="204" xfId="21" applyNumberFormat="1" applyFont="1" applyFill="1" applyBorder="1" applyAlignment="1">
      <alignment/>
      <protection/>
    </xf>
    <xf numFmtId="3" fontId="2" fillId="0" borderId="203" xfId="21" applyNumberFormat="1" applyFont="1" applyFill="1" applyBorder="1" applyAlignment="1">
      <alignment/>
      <protection/>
    </xf>
    <xf numFmtId="0" fontId="12" fillId="0" borderId="100" xfId="21" applyNumberFormat="1" applyFont="1" applyFill="1" applyBorder="1" applyAlignment="1">
      <alignment/>
      <protection/>
    </xf>
    <xf numFmtId="0" fontId="2" fillId="0" borderId="111" xfId="21" applyNumberFormat="1" applyFont="1" applyFill="1" applyBorder="1" applyAlignment="1">
      <alignment/>
      <protection/>
    </xf>
    <xf numFmtId="3" fontId="2" fillId="0" borderId="76" xfId="21" applyNumberFormat="1" applyFont="1" applyFill="1" applyBorder="1" applyAlignment="1">
      <alignment/>
      <protection/>
    </xf>
    <xf numFmtId="190" fontId="12" fillId="0" borderId="205" xfId="21" applyNumberFormat="1" applyFont="1" applyFill="1" applyBorder="1" applyAlignment="1">
      <alignment horizontal="right"/>
      <protection/>
    </xf>
    <xf numFmtId="3" fontId="2" fillId="0" borderId="206" xfId="21" applyNumberFormat="1" applyFont="1" applyFill="1" applyBorder="1" applyAlignment="1">
      <alignment/>
      <protection/>
    </xf>
    <xf numFmtId="0" fontId="2" fillId="0" borderId="207" xfId="21" applyNumberFormat="1" applyFont="1" applyBorder="1" applyAlignment="1">
      <alignment/>
      <protection/>
    </xf>
    <xf numFmtId="190" fontId="12" fillId="0" borderId="208" xfId="21" applyNumberFormat="1" applyFont="1" applyFill="1" applyBorder="1" applyAlignment="1">
      <alignment horizontal="right"/>
      <protection/>
    </xf>
    <xf numFmtId="3" fontId="2" fillId="0" borderId="209" xfId="21" applyNumberFormat="1" applyFont="1" applyFill="1" applyBorder="1" applyAlignment="1">
      <alignment/>
      <protection/>
    </xf>
    <xf numFmtId="0" fontId="2" fillId="0" borderId="13" xfId="21" applyNumberFormat="1" applyFont="1" applyBorder="1" applyAlignment="1">
      <alignment/>
      <protection/>
    </xf>
    <xf numFmtId="0" fontId="12" fillId="0" borderId="0" xfId="21" applyNumberFormat="1" applyFont="1" applyFill="1" applyBorder="1" applyAlignment="1">
      <alignment/>
      <protection/>
    </xf>
    <xf numFmtId="0" fontId="2" fillId="0" borderId="0" xfId="21" applyNumberFormat="1" applyFont="1" applyFill="1" applyBorder="1" applyAlignment="1">
      <alignment/>
      <protection/>
    </xf>
    <xf numFmtId="0" fontId="2" fillId="0" borderId="12" xfId="21" applyNumberFormat="1" applyFont="1" applyFill="1" applyBorder="1" applyAlignment="1">
      <alignment/>
      <protection/>
    </xf>
    <xf numFmtId="3" fontId="2" fillId="0" borderId="12" xfId="21" applyNumberFormat="1" applyFont="1" applyFill="1" applyBorder="1" applyAlignment="1">
      <alignment/>
      <protection/>
    </xf>
    <xf numFmtId="0" fontId="2" fillId="0" borderId="75" xfId="21" applyNumberFormat="1" applyFont="1" applyFill="1" applyBorder="1" applyAlignment="1">
      <alignment horizontal="center"/>
      <protection/>
    </xf>
    <xf numFmtId="0" fontId="2" fillId="0" borderId="210" xfId="21" applyNumberFormat="1" applyFont="1" applyFill="1" applyBorder="1" applyAlignment="1">
      <alignment horizontal="center"/>
      <protection/>
    </xf>
    <xf numFmtId="0" fontId="2" fillId="0" borderId="211" xfId="21" applyNumberFormat="1" applyFont="1" applyFill="1" applyBorder="1" applyAlignment="1">
      <alignment horizontal="center"/>
      <protection/>
    </xf>
    <xf numFmtId="0" fontId="2" fillId="0" borderId="212" xfId="21" applyNumberFormat="1" applyFont="1" applyFill="1" applyBorder="1" applyAlignment="1">
      <alignment horizontal="center"/>
      <protection/>
    </xf>
    <xf numFmtId="0" fontId="2" fillId="0" borderId="213" xfId="21" applyNumberFormat="1" applyFont="1" applyFill="1" applyBorder="1" applyAlignment="1">
      <alignment horizontal="center"/>
      <protection/>
    </xf>
    <xf numFmtId="0" fontId="2" fillId="0" borderId="214" xfId="21" applyNumberFormat="1" applyFont="1" applyFill="1" applyBorder="1" applyAlignment="1">
      <alignment horizontal="center"/>
      <protection/>
    </xf>
    <xf numFmtId="3" fontId="2" fillId="0" borderId="11" xfId="21" applyNumberFormat="1" applyFont="1" applyFill="1" applyBorder="1" applyAlignment="1">
      <alignment/>
      <protection/>
    </xf>
    <xf numFmtId="3" fontId="2" fillId="0" borderId="88" xfId="21" applyNumberFormat="1" applyFont="1" applyFill="1" applyBorder="1" applyAlignment="1">
      <alignment/>
      <protection/>
    </xf>
    <xf numFmtId="3" fontId="2" fillId="0" borderId="113" xfId="21" applyNumberFormat="1" applyFont="1" applyFill="1" applyBorder="1" applyAlignment="1">
      <alignment/>
      <protection/>
    </xf>
    <xf numFmtId="3" fontId="2" fillId="0" borderId="193" xfId="21" applyNumberFormat="1" applyFont="1" applyFill="1" applyBorder="1" applyAlignment="1">
      <alignment/>
      <protection/>
    </xf>
    <xf numFmtId="190" fontId="12" fillId="0" borderId="215" xfId="21" applyNumberFormat="1" applyFont="1" applyFill="1" applyBorder="1" applyAlignment="1">
      <alignment horizontal="right"/>
      <protection/>
    </xf>
    <xf numFmtId="3" fontId="2" fillId="0" borderId="108" xfId="21" applyNumberFormat="1" applyFont="1" applyFill="1" applyBorder="1" applyAlignment="1">
      <alignment/>
      <protection/>
    </xf>
    <xf numFmtId="0" fontId="12" fillId="0" borderId="54" xfId="21" applyNumberFormat="1" applyFont="1" applyFill="1" applyBorder="1" applyAlignment="1">
      <alignment/>
      <protection/>
    </xf>
    <xf numFmtId="190" fontId="12" fillId="0" borderId="216" xfId="21" applyNumberFormat="1" applyFont="1" applyFill="1" applyBorder="1" applyAlignment="1">
      <alignment horizontal="right"/>
      <protection/>
    </xf>
    <xf numFmtId="3" fontId="2" fillId="0" borderId="31" xfId="21" applyNumberFormat="1" applyFont="1" applyFill="1" applyBorder="1" applyAlignment="1">
      <alignment/>
      <protection/>
    </xf>
    <xf numFmtId="3" fontId="2" fillId="0" borderId="217" xfId="21" applyNumberFormat="1" applyFont="1" applyFill="1" applyBorder="1" applyAlignment="1">
      <alignment/>
      <protection/>
    </xf>
    <xf numFmtId="3" fontId="2" fillId="0" borderId="34" xfId="21" applyNumberFormat="1" applyFont="1" applyFill="1" applyBorder="1" applyAlignment="1">
      <alignment/>
      <protection/>
    </xf>
    <xf numFmtId="3" fontId="13" fillId="0" borderId="218" xfId="21" applyNumberFormat="1" applyFont="1" applyFill="1" applyBorder="1" applyAlignment="1">
      <alignment/>
      <protection/>
    </xf>
    <xf numFmtId="3" fontId="13" fillId="0" borderId="219" xfId="21" applyNumberFormat="1" applyFont="1" applyFill="1" applyBorder="1" applyAlignment="1">
      <alignment/>
      <protection/>
    </xf>
    <xf numFmtId="3" fontId="13" fillId="0" borderId="220" xfId="21" applyNumberFormat="1" applyFont="1" applyFill="1" applyBorder="1" applyAlignment="1">
      <alignment/>
      <protection/>
    </xf>
    <xf numFmtId="3" fontId="13" fillId="0" borderId="221" xfId="21" applyNumberFormat="1" applyFont="1" applyFill="1" applyBorder="1" applyAlignment="1">
      <alignment/>
      <protection/>
    </xf>
    <xf numFmtId="190" fontId="12" fillId="0" borderId="222" xfId="21" applyNumberFormat="1" applyFont="1" applyFill="1" applyBorder="1" applyAlignment="1">
      <alignment horizontal="right"/>
      <protection/>
    </xf>
    <xf numFmtId="3" fontId="2" fillId="0" borderId="223" xfId="21" applyNumberFormat="1" applyFont="1" applyFill="1" applyBorder="1" applyAlignment="1">
      <alignment/>
      <protection/>
    </xf>
    <xf numFmtId="0" fontId="2" fillId="0" borderId="224" xfId="21" applyNumberFormat="1" applyFont="1" applyBorder="1" applyAlignment="1">
      <alignment/>
      <protection/>
    </xf>
    <xf numFmtId="0" fontId="2" fillId="0" borderId="156" xfId="21" applyNumberFormat="1" applyFont="1" applyBorder="1" applyAlignment="1">
      <alignment/>
      <protection/>
    </xf>
    <xf numFmtId="190" fontId="12" fillId="0" borderId="225" xfId="21" applyNumberFormat="1" applyFont="1" applyFill="1" applyBorder="1" applyAlignment="1">
      <alignment horizontal="right"/>
      <protection/>
    </xf>
    <xf numFmtId="3" fontId="2" fillId="0" borderId="189" xfId="21" applyNumberFormat="1" applyFont="1" applyFill="1" applyBorder="1" applyAlignment="1">
      <alignment/>
      <protection/>
    </xf>
    <xf numFmtId="0" fontId="3" fillId="0" borderId="14" xfId="21" applyNumberFormat="1" applyFont="1" applyFill="1" applyAlignment="1">
      <alignment/>
      <protection/>
    </xf>
    <xf numFmtId="3" fontId="13" fillId="0" borderId="226" xfId="21" applyNumberFormat="1" applyFont="1" applyFill="1" applyBorder="1" applyAlignment="1">
      <alignment/>
      <protection/>
    </xf>
    <xf numFmtId="3" fontId="2" fillId="0" borderId="227" xfId="21" applyNumberFormat="1" applyFont="1" applyFill="1" applyBorder="1" applyAlignment="1">
      <alignment/>
      <protection/>
    </xf>
    <xf numFmtId="3" fontId="2" fillId="0" borderId="228" xfId="21" applyNumberFormat="1" applyFont="1" applyFill="1" applyBorder="1" applyAlignment="1">
      <alignment/>
      <protection/>
    </xf>
    <xf numFmtId="190" fontId="12" fillId="0" borderId="229" xfId="21" applyNumberFormat="1" applyFont="1" applyFill="1" applyBorder="1" applyAlignment="1">
      <alignment horizontal="right"/>
      <protection/>
    </xf>
    <xf numFmtId="3" fontId="2" fillId="0" borderId="229" xfId="21" applyNumberFormat="1" applyFont="1" applyFill="1" applyBorder="1" applyAlignment="1">
      <alignment/>
      <protection/>
    </xf>
    <xf numFmtId="190" fontId="12" fillId="0" borderId="230" xfId="21" applyNumberFormat="1" applyFont="1" applyFill="1" applyBorder="1" applyAlignment="1">
      <alignment horizontal="right"/>
      <protection/>
    </xf>
    <xf numFmtId="3" fontId="2" fillId="0" borderId="164" xfId="21" applyNumberFormat="1" applyFont="1" applyFill="1" applyBorder="1" applyAlignment="1">
      <alignment/>
      <protection/>
    </xf>
    <xf numFmtId="3" fontId="13" fillId="0" borderId="231" xfId="21" applyNumberFormat="1" applyFont="1" applyFill="1" applyBorder="1" applyAlignment="1">
      <alignment/>
      <protection/>
    </xf>
    <xf numFmtId="3" fontId="13" fillId="0" borderId="0" xfId="21" applyNumberFormat="1" applyFont="1" applyFill="1" applyBorder="1" applyAlignment="1">
      <alignment/>
      <protection/>
    </xf>
    <xf numFmtId="3" fontId="13" fillId="0" borderId="65" xfId="21" applyNumberFormat="1" applyFont="1" applyFill="1" applyBorder="1" applyAlignment="1">
      <alignment/>
      <protection/>
    </xf>
    <xf numFmtId="3" fontId="2" fillId="0" borderId="232" xfId="21" applyNumberFormat="1" applyFont="1" applyFill="1" applyBorder="1" applyAlignment="1">
      <alignment/>
      <protection/>
    </xf>
    <xf numFmtId="0" fontId="2" fillId="0" borderId="233" xfId="21" applyNumberFormat="1" applyFont="1" applyBorder="1" applyAlignment="1">
      <alignment/>
      <protection/>
    </xf>
    <xf numFmtId="3" fontId="2" fillId="0" borderId="150" xfId="21" applyNumberFormat="1" applyFont="1" applyFill="1" applyBorder="1" applyAlignment="1">
      <alignment/>
      <protection/>
    </xf>
    <xf numFmtId="0" fontId="2" fillId="0" borderId="234" xfId="21" applyNumberFormat="1" applyFont="1" applyBorder="1" applyAlignment="1">
      <alignment/>
      <protection/>
    </xf>
    <xf numFmtId="3" fontId="2" fillId="0" borderId="235" xfId="21" applyNumberFormat="1" applyFont="1" applyFill="1" applyBorder="1" applyAlignment="1">
      <alignment/>
      <protection/>
    </xf>
    <xf numFmtId="3" fontId="2" fillId="0" borderId="169" xfId="21" applyNumberFormat="1" applyFont="1" applyFill="1" applyBorder="1" applyAlignment="1">
      <alignment/>
      <protection/>
    </xf>
    <xf numFmtId="0" fontId="2" fillId="0" borderId="171" xfId="21" applyNumberFormat="1" applyFont="1" applyBorder="1" applyAlignment="1">
      <alignment/>
      <protection/>
    </xf>
    <xf numFmtId="190" fontId="12" fillId="0" borderId="236" xfId="21" applyNumberFormat="1" applyFont="1" applyFill="1" applyBorder="1" applyAlignment="1">
      <alignment horizontal="right"/>
      <protection/>
    </xf>
    <xf numFmtId="0" fontId="2" fillId="0" borderId="172" xfId="21" applyNumberFormat="1" applyFont="1" applyBorder="1" applyAlignment="1">
      <alignment/>
      <protection/>
    </xf>
    <xf numFmtId="3" fontId="2" fillId="0" borderId="9" xfId="21" applyNumberFormat="1" applyFont="1" applyFill="1" applyBorder="1" applyAlignment="1">
      <alignment/>
      <protection/>
    </xf>
    <xf numFmtId="190" fontId="2" fillId="0" borderId="225" xfId="21" applyNumberFormat="1" applyFont="1" applyFill="1" applyBorder="1" applyAlignment="1">
      <alignment horizontal="right"/>
      <protection/>
    </xf>
    <xf numFmtId="190" fontId="12" fillId="0" borderId="237" xfId="21" applyNumberFormat="1" applyFont="1" applyFill="1" applyBorder="1" applyAlignment="1">
      <alignment horizontal="right"/>
      <protection/>
    </xf>
    <xf numFmtId="190" fontId="12" fillId="0" borderId="238" xfId="21" applyNumberFormat="1" applyFont="1" applyFill="1" applyBorder="1" applyAlignment="1">
      <alignment horizontal="right"/>
      <protection/>
    </xf>
    <xf numFmtId="0" fontId="2" fillId="0" borderId="0" xfId="21" applyBorder="1">
      <alignment/>
      <protection/>
    </xf>
    <xf numFmtId="0" fontId="2" fillId="0" borderId="0" xfId="21" applyNumberFormat="1" applyFont="1" applyBorder="1" applyAlignment="1">
      <alignment horizontal="left"/>
      <protection/>
    </xf>
    <xf numFmtId="0" fontId="10" fillId="0" borderId="0" xfId="22" applyNumberFormat="1" applyFont="1" applyFill="1" applyAlignment="1">
      <alignment/>
      <protection/>
    </xf>
    <xf numFmtId="0" fontId="11" fillId="0" borderId="0" xfId="22" applyNumberFormat="1" applyFont="1" applyFill="1" applyAlignment="1">
      <alignment/>
      <protection/>
    </xf>
    <xf numFmtId="0" fontId="2" fillId="0" borderId="0" xfId="22" applyNumberFormat="1" applyFont="1" applyFill="1" applyAlignment="1">
      <alignment/>
      <protection/>
    </xf>
    <xf numFmtId="0" fontId="2" fillId="0" borderId="0" xfId="22" applyNumberFormat="1" applyFont="1" applyAlignment="1">
      <alignment/>
      <protection/>
    </xf>
    <xf numFmtId="0" fontId="2" fillId="0" borderId="0" xfId="22" applyNumberFormat="1" applyAlignment="1">
      <alignment/>
      <protection/>
    </xf>
    <xf numFmtId="0" fontId="2" fillId="0" borderId="20" xfId="22" applyNumberFormat="1" applyFont="1" applyFill="1" applyAlignment="1">
      <alignment/>
      <protection/>
    </xf>
    <xf numFmtId="0" fontId="2" fillId="0" borderId="2" xfId="22" applyNumberFormat="1" applyFont="1" applyFill="1" applyBorder="1" applyAlignment="1">
      <alignment/>
      <protection/>
    </xf>
    <xf numFmtId="0" fontId="2" fillId="0" borderId="15" xfId="22" applyNumberFormat="1" applyFont="1" applyFill="1" applyBorder="1" applyAlignment="1">
      <alignment/>
      <protection/>
    </xf>
    <xf numFmtId="0" fontId="2" fillId="0" borderId="14" xfId="22" applyNumberFormat="1" applyFont="1" applyAlignment="1">
      <alignment/>
      <protection/>
    </xf>
    <xf numFmtId="0" fontId="2" fillId="0" borderId="14" xfId="22" applyNumberFormat="1" applyFont="1" applyFill="1" applyAlignment="1">
      <alignment horizontal="center"/>
      <protection/>
    </xf>
    <xf numFmtId="0" fontId="2" fillId="0" borderId="7" xfId="22" applyNumberFormat="1" applyFont="1" applyFill="1" applyBorder="1" applyAlignment="1">
      <alignment horizontal="center"/>
      <protection/>
    </xf>
    <xf numFmtId="0" fontId="2" fillId="0" borderId="0" xfId="22" applyNumberFormat="1" applyFont="1" applyFill="1" applyBorder="1" applyAlignment="1">
      <alignment horizontal="center"/>
      <protection/>
    </xf>
    <xf numFmtId="0" fontId="2" fillId="0" borderId="15" xfId="22" applyNumberFormat="1" applyFont="1" applyFill="1" applyAlignment="1">
      <alignment/>
      <protection/>
    </xf>
    <xf numFmtId="0" fontId="2" fillId="0" borderId="15" xfId="22" applyNumberFormat="1" applyFont="1" applyFill="1" applyAlignment="1">
      <alignment horizontal="center"/>
      <protection/>
    </xf>
    <xf numFmtId="0" fontId="2" fillId="0" borderId="239" xfId="22" applyNumberFormat="1" applyFont="1" applyFill="1" applyBorder="1" applyAlignment="1">
      <alignment horizontal="center"/>
      <protection/>
    </xf>
    <xf numFmtId="0" fontId="2" fillId="0" borderId="14" xfId="22" applyNumberFormat="1" applyFont="1" applyFill="1" applyAlignment="1">
      <alignment/>
      <protection/>
    </xf>
    <xf numFmtId="0" fontId="2" fillId="0" borderId="7" xfId="22" applyNumberFormat="1" applyFont="1" applyFill="1" applyBorder="1" applyAlignment="1">
      <alignment/>
      <protection/>
    </xf>
    <xf numFmtId="0" fontId="2" fillId="0" borderId="0" xfId="22" applyNumberFormat="1" applyFont="1" applyFill="1" applyAlignment="1">
      <alignment horizontal="center"/>
      <protection/>
    </xf>
    <xf numFmtId="0" fontId="2" fillId="0" borderId="204" xfId="22" applyNumberFormat="1" applyFont="1" applyFill="1" applyBorder="1" applyAlignment="1">
      <alignment horizontal="center"/>
      <protection/>
    </xf>
    <xf numFmtId="0" fontId="2" fillId="0" borderId="0" xfId="22" applyNumberFormat="1" applyFont="1" applyFill="1" applyBorder="1" applyAlignment="1">
      <alignment/>
      <protection/>
    </xf>
    <xf numFmtId="0" fontId="13" fillId="0" borderId="20" xfId="22" applyNumberFormat="1" applyFont="1" applyFill="1" applyAlignment="1">
      <alignment/>
      <protection/>
    </xf>
    <xf numFmtId="0" fontId="13" fillId="0" borderId="21" xfId="22" applyNumberFormat="1" applyFont="1" applyFill="1" applyBorder="1" applyAlignment="1">
      <alignment/>
      <protection/>
    </xf>
    <xf numFmtId="3" fontId="13" fillId="0" borderId="15" xfId="22" applyNumberFormat="1" applyFont="1" applyFill="1" applyBorder="1" applyAlignment="1">
      <alignment/>
      <protection/>
    </xf>
    <xf numFmtId="3" fontId="13" fillId="0" borderId="39" xfId="22" applyNumberFormat="1" applyFont="1" applyFill="1" applyBorder="1" applyAlignment="1">
      <alignment/>
      <protection/>
    </xf>
    <xf numFmtId="187" fontId="13" fillId="0" borderId="15" xfId="22" applyNumberFormat="1" applyFont="1" applyFill="1" applyAlignment="1">
      <alignment/>
      <protection/>
    </xf>
    <xf numFmtId="187" fontId="13" fillId="0" borderId="53" xfId="22" applyNumberFormat="1" applyFont="1" applyFill="1" applyBorder="1" applyAlignment="1">
      <alignment/>
      <protection/>
    </xf>
    <xf numFmtId="187" fontId="13" fillId="0" borderId="239" xfId="22" applyNumberFormat="1" applyFont="1" applyFill="1" applyBorder="1" applyAlignment="1">
      <alignment/>
      <protection/>
    </xf>
    <xf numFmtId="0" fontId="13" fillId="0" borderId="14" xfId="22" applyNumberFormat="1" applyFont="1" applyAlignment="1">
      <alignment/>
      <protection/>
    </xf>
    <xf numFmtId="0" fontId="13" fillId="0" borderId="0" xfId="22" applyNumberFormat="1" applyFont="1" applyAlignment="1">
      <alignment/>
      <protection/>
    </xf>
    <xf numFmtId="0" fontId="12" fillId="0" borderId="27" xfId="22" applyNumberFormat="1" applyFont="1" applyFill="1" applyAlignment="1">
      <alignment/>
      <protection/>
    </xf>
    <xf numFmtId="0" fontId="2" fillId="0" borderId="28" xfId="22" applyNumberFormat="1" applyFont="1" applyFill="1" applyBorder="1" applyAlignment="1">
      <alignment/>
      <protection/>
    </xf>
    <xf numFmtId="3" fontId="2" fillId="0" borderId="29" xfId="22" applyNumberFormat="1" applyFont="1" applyFill="1" applyBorder="1" applyAlignment="1">
      <alignment/>
      <protection/>
    </xf>
    <xf numFmtId="0" fontId="2" fillId="0" borderId="27" xfId="22" applyNumberFormat="1" applyFont="1" applyFill="1" applyAlignment="1">
      <alignment/>
      <protection/>
    </xf>
    <xf numFmtId="187" fontId="2" fillId="0" borderId="29" xfId="22" applyNumberFormat="1" applyFont="1" applyFill="1" applyAlignment="1">
      <alignment/>
      <protection/>
    </xf>
    <xf numFmtId="3" fontId="2" fillId="0" borderId="27" xfId="22" applyNumberFormat="1" applyFont="1" applyFill="1" applyAlignment="1">
      <alignment/>
      <protection/>
    </xf>
    <xf numFmtId="187" fontId="2" fillId="0" borderId="240" xfId="22" applyNumberFormat="1" applyFont="1" applyFill="1" applyBorder="1" applyAlignment="1">
      <alignment/>
      <protection/>
    </xf>
    <xf numFmtId="0" fontId="12" fillId="0" borderId="14" xfId="22" applyNumberFormat="1" applyFont="1" applyFill="1" applyAlignment="1">
      <alignment/>
      <protection/>
    </xf>
    <xf numFmtId="3" fontId="2" fillId="0" borderId="0" xfId="22" applyNumberFormat="1" applyFont="1" applyFill="1" applyBorder="1" applyAlignment="1">
      <alignment/>
      <protection/>
    </xf>
    <xf numFmtId="187" fontId="2" fillId="0" borderId="0" xfId="22" applyNumberFormat="1" applyFont="1" applyFill="1" applyAlignment="1">
      <alignment/>
      <protection/>
    </xf>
    <xf numFmtId="3" fontId="2" fillId="0" borderId="14" xfId="22" applyNumberFormat="1" applyFont="1" applyFill="1" applyAlignment="1">
      <alignment/>
      <protection/>
    </xf>
    <xf numFmtId="187" fontId="2" fillId="0" borderId="204" xfId="22" applyNumberFormat="1" applyFont="1" applyFill="1" applyBorder="1" applyAlignment="1">
      <alignment/>
      <protection/>
    </xf>
    <xf numFmtId="0" fontId="3" fillId="0" borderId="20" xfId="22" applyNumberFormat="1" applyFont="1" applyFill="1" applyBorder="1" applyAlignment="1">
      <alignment/>
      <protection/>
    </xf>
    <xf numFmtId="0" fontId="13" fillId="0" borderId="2" xfId="22" applyNumberFormat="1" applyFont="1" applyFill="1" applyBorder="1" applyAlignment="1">
      <alignment/>
      <protection/>
    </xf>
    <xf numFmtId="3" fontId="13" fillId="0" borderId="129" xfId="22" applyNumberFormat="1" applyFont="1" applyFill="1" applyBorder="1" applyAlignment="1">
      <alignment/>
      <protection/>
    </xf>
    <xf numFmtId="0" fontId="13" fillId="0" borderId="78" xfId="22" applyNumberFormat="1" applyFont="1" applyFill="1" applyBorder="1" applyAlignment="1">
      <alignment/>
      <protection/>
    </xf>
    <xf numFmtId="0" fontId="12" fillId="0" borderId="44" xfId="22" applyNumberFormat="1" applyFont="1" applyFill="1" applyBorder="1" applyAlignment="1">
      <alignment/>
      <protection/>
    </xf>
    <xf numFmtId="0" fontId="2" fillId="0" borderId="241" xfId="22" applyNumberFormat="1" applyFont="1" applyFill="1" applyBorder="1" applyAlignment="1">
      <alignment/>
      <protection/>
    </xf>
    <xf numFmtId="3" fontId="2" fillId="0" borderId="143" xfId="22" applyNumberFormat="1" applyFont="1" applyFill="1" applyBorder="1" applyAlignment="1">
      <alignment/>
      <protection/>
    </xf>
    <xf numFmtId="0" fontId="2" fillId="0" borderId="175" xfId="22" applyNumberFormat="1" applyFont="1" applyFill="1" applyBorder="1" applyAlignment="1">
      <alignment/>
      <protection/>
    </xf>
    <xf numFmtId="187" fontId="2" fillId="0" borderId="143" xfId="22" applyNumberFormat="1" applyFont="1" applyFill="1" applyBorder="1" applyAlignment="1">
      <alignment/>
      <protection/>
    </xf>
    <xf numFmtId="3" fontId="2" fillId="0" borderId="175" xfId="22" applyNumberFormat="1" applyFont="1" applyFill="1" applyBorder="1" applyAlignment="1">
      <alignment/>
      <protection/>
    </xf>
    <xf numFmtId="187" fontId="2" fillId="0" borderId="242" xfId="22" applyNumberFormat="1" applyFont="1" applyFill="1" applyBorder="1" applyAlignment="1">
      <alignment/>
      <protection/>
    </xf>
    <xf numFmtId="0" fontId="3" fillId="0" borderId="14" xfId="22" applyNumberFormat="1" applyFont="1" applyFill="1" applyBorder="1" applyAlignment="1">
      <alignment/>
      <protection/>
    </xf>
    <xf numFmtId="0" fontId="13" fillId="0" borderId="7" xfId="22" applyNumberFormat="1" applyFont="1" applyFill="1" applyBorder="1" applyAlignment="1">
      <alignment/>
      <protection/>
    </xf>
    <xf numFmtId="3" fontId="13" fillId="0" borderId="0" xfId="22" applyNumberFormat="1" applyFont="1" applyFill="1" applyBorder="1" applyAlignment="1">
      <alignment/>
      <protection/>
    </xf>
    <xf numFmtId="0" fontId="13" fillId="0" borderId="14" xfId="22" applyNumberFormat="1" applyFont="1" applyFill="1" applyBorder="1" applyAlignment="1">
      <alignment/>
      <protection/>
    </xf>
    <xf numFmtId="3" fontId="13" fillId="0" borderId="14" xfId="22" applyNumberFormat="1" applyFont="1" applyFill="1" applyBorder="1" applyAlignment="1">
      <alignment/>
      <protection/>
    </xf>
    <xf numFmtId="3" fontId="13" fillId="0" borderId="78" xfId="22" applyNumberFormat="1" applyFont="1" applyFill="1" applyBorder="1" applyAlignment="1">
      <alignment/>
      <protection/>
    </xf>
    <xf numFmtId="0" fontId="12" fillId="0" borderId="27" xfId="22" applyNumberFormat="1" applyFont="1" applyFill="1" applyBorder="1" applyAlignment="1">
      <alignment/>
      <protection/>
    </xf>
    <xf numFmtId="0" fontId="2" fillId="0" borderId="27" xfId="22" applyNumberFormat="1" applyFont="1" applyFill="1" applyBorder="1" applyAlignment="1">
      <alignment/>
      <protection/>
    </xf>
    <xf numFmtId="187" fontId="2" fillId="0" borderId="29" xfId="22" applyNumberFormat="1" applyFont="1" applyFill="1" applyBorder="1" applyAlignment="1">
      <alignment/>
      <protection/>
    </xf>
    <xf numFmtId="3" fontId="2" fillId="0" borderId="27" xfId="22" applyNumberFormat="1" applyFont="1" applyFill="1" applyBorder="1" applyAlignment="1">
      <alignment/>
      <protection/>
    </xf>
    <xf numFmtId="0" fontId="12" fillId="0" borderId="14" xfId="22" applyNumberFormat="1" applyFont="1" applyFill="1" applyBorder="1" applyAlignment="1">
      <alignment/>
      <protection/>
    </xf>
    <xf numFmtId="0" fontId="2" fillId="0" borderId="14" xfId="22" applyNumberFormat="1" applyFont="1" applyFill="1" applyBorder="1" applyAlignment="1">
      <alignment/>
      <protection/>
    </xf>
    <xf numFmtId="187" fontId="2" fillId="0" borderId="0" xfId="22" applyNumberFormat="1" applyFont="1" applyFill="1" applyBorder="1" applyAlignment="1">
      <alignment/>
      <protection/>
    </xf>
    <xf numFmtId="3" fontId="2" fillId="0" borderId="14" xfId="22" applyNumberFormat="1" applyFont="1" applyFill="1" applyBorder="1" applyAlignment="1">
      <alignment/>
      <protection/>
    </xf>
    <xf numFmtId="0" fontId="2" fillId="0" borderId="14" xfId="22" applyNumberFormat="1" applyFont="1" applyFill="1" applyBorder="1" applyAlignment="1">
      <alignment horizontal="right"/>
      <protection/>
    </xf>
    <xf numFmtId="0" fontId="2" fillId="0" borderId="0" xfId="22" applyNumberFormat="1" applyFont="1" applyFill="1" applyBorder="1" applyAlignment="1">
      <alignment horizontal="right"/>
      <protection/>
    </xf>
    <xf numFmtId="0" fontId="2" fillId="0" borderId="14" xfId="22" applyNumberFormat="1" applyFont="1" applyFill="1" applyAlignment="1">
      <alignment horizontal="right"/>
      <protection/>
    </xf>
    <xf numFmtId="0" fontId="2" fillId="0" borderId="0" xfId="22" applyNumberFormat="1" applyFont="1" applyFill="1" applyAlignment="1">
      <alignment horizontal="right"/>
      <protection/>
    </xf>
    <xf numFmtId="0" fontId="13" fillId="0" borderId="78" xfId="22" applyNumberFormat="1" applyFont="1" applyFill="1" applyBorder="1" applyAlignment="1">
      <alignment horizontal="right"/>
      <protection/>
    </xf>
    <xf numFmtId="187" fontId="13" fillId="0" borderId="199" xfId="22" applyNumberFormat="1" applyFont="1" applyFill="1" applyBorder="1" applyAlignment="1">
      <alignment/>
      <protection/>
    </xf>
    <xf numFmtId="187" fontId="13" fillId="0" borderId="243" xfId="22" applyNumberFormat="1" applyFont="1" applyFill="1" applyBorder="1" applyAlignment="1">
      <alignment/>
      <protection/>
    </xf>
    <xf numFmtId="187" fontId="13" fillId="0" borderId="181" xfId="22" applyNumberFormat="1" applyFont="1" applyFill="1" applyBorder="1" applyAlignment="1">
      <alignment/>
      <protection/>
    </xf>
    <xf numFmtId="0" fontId="12" fillId="0" borderId="75" xfId="22" applyNumberFormat="1" applyFont="1" applyFill="1" applyBorder="1" applyAlignment="1">
      <alignment/>
      <protection/>
    </xf>
    <xf numFmtId="0" fontId="2" fillId="0" borderId="5" xfId="22" applyNumberFormat="1" applyFont="1" applyFill="1" applyBorder="1" applyAlignment="1">
      <alignment/>
      <protection/>
    </xf>
    <xf numFmtId="3" fontId="2" fillId="0" borderId="12" xfId="22" applyNumberFormat="1" applyFont="1" applyFill="1" applyBorder="1" applyAlignment="1">
      <alignment/>
      <protection/>
    </xf>
    <xf numFmtId="0" fontId="2" fillId="0" borderId="75" xfId="22" applyNumberFormat="1" applyFont="1" applyFill="1" applyBorder="1" applyAlignment="1">
      <alignment horizontal="right"/>
      <protection/>
    </xf>
    <xf numFmtId="0" fontId="2" fillId="0" borderId="12" xfId="22" applyNumberFormat="1" applyFont="1" applyFill="1" applyBorder="1" applyAlignment="1">
      <alignment horizontal="right"/>
      <protection/>
    </xf>
    <xf numFmtId="3" fontId="2" fillId="0" borderId="75" xfId="22" applyNumberFormat="1" applyFont="1" applyFill="1" applyBorder="1" applyAlignment="1">
      <alignment/>
      <protection/>
    </xf>
    <xf numFmtId="187" fontId="2" fillId="0" borderId="12" xfId="22" applyNumberFormat="1" applyFont="1" applyFill="1" applyBorder="1" applyAlignment="1">
      <alignment/>
      <protection/>
    </xf>
    <xf numFmtId="187" fontId="2" fillId="0" borderId="208" xfId="22" applyNumberFormat="1" applyFont="1" applyFill="1" applyBorder="1" applyAlignment="1">
      <alignment/>
      <protection/>
    </xf>
    <xf numFmtId="0" fontId="3" fillId="0" borderId="78" xfId="22" applyNumberFormat="1" applyFont="1" applyFill="1" applyBorder="1" applyAlignment="1">
      <alignment/>
      <protection/>
    </xf>
    <xf numFmtId="3" fontId="13" fillId="0" borderId="244" xfId="22" applyNumberFormat="1" applyFont="1" applyFill="1" applyBorder="1" applyAlignment="1">
      <alignment/>
      <protection/>
    </xf>
    <xf numFmtId="3" fontId="13" fillId="0" borderId="199" xfId="22" applyNumberFormat="1" applyFont="1" applyFill="1" applyBorder="1" applyAlignment="1">
      <alignment/>
      <protection/>
    </xf>
    <xf numFmtId="0" fontId="12" fillId="0" borderId="100" xfId="22" applyNumberFormat="1" applyFont="1" applyFill="1" applyBorder="1" applyAlignment="1">
      <alignment/>
      <protection/>
    </xf>
    <xf numFmtId="0" fontId="2" fillId="0" borderId="101" xfId="22" applyNumberFormat="1" applyFont="1" applyFill="1" applyBorder="1" applyAlignment="1">
      <alignment/>
      <protection/>
    </xf>
    <xf numFmtId="3" fontId="2" fillId="0" borderId="105" xfId="22" applyNumberFormat="1" applyFont="1" applyFill="1" applyBorder="1" applyAlignment="1">
      <alignment/>
      <protection/>
    </xf>
    <xf numFmtId="0" fontId="2" fillId="0" borderId="100" xfId="22" applyNumberFormat="1" applyFont="1" applyFill="1" applyBorder="1" applyAlignment="1">
      <alignment/>
      <protection/>
    </xf>
    <xf numFmtId="187" fontId="2" fillId="0" borderId="105" xfId="22" applyNumberFormat="1" applyFont="1" applyFill="1" applyBorder="1" applyAlignment="1">
      <alignment/>
      <protection/>
    </xf>
    <xf numFmtId="3" fontId="2" fillId="0" borderId="100" xfId="22" applyNumberFormat="1" applyFont="1" applyFill="1" applyBorder="1" applyAlignment="1">
      <alignment/>
      <protection/>
    </xf>
    <xf numFmtId="187" fontId="2" fillId="0" borderId="245" xfId="22" applyNumberFormat="1" applyFont="1" applyFill="1" applyBorder="1" applyAlignment="1">
      <alignment/>
      <protection/>
    </xf>
    <xf numFmtId="0" fontId="2" fillId="0" borderId="0" xfId="22" applyNumberFormat="1" applyFont="1" applyBorder="1" applyAlignment="1">
      <alignment/>
      <protection/>
    </xf>
    <xf numFmtId="0" fontId="12" fillId="0" borderId="0" xfId="22" applyNumberFormat="1" applyFont="1" applyFill="1" applyBorder="1" applyAlignment="1">
      <alignment horizontal="center"/>
      <protection/>
    </xf>
    <xf numFmtId="0" fontId="2" fillId="0" borderId="12" xfId="22" applyNumberFormat="1" applyFont="1" applyFill="1" applyBorder="1" applyAlignment="1">
      <alignment/>
      <protection/>
    </xf>
    <xf numFmtId="0" fontId="12" fillId="0" borderId="2" xfId="22" applyNumberFormat="1" applyFont="1" applyFill="1" applyBorder="1" applyAlignment="1">
      <alignment horizontal="center"/>
      <protection/>
    </xf>
    <xf numFmtId="0" fontId="12" fillId="0" borderId="7" xfId="22" applyNumberFormat="1" applyFont="1" applyFill="1" applyBorder="1" applyAlignment="1">
      <alignment/>
      <protection/>
    </xf>
    <xf numFmtId="0" fontId="12" fillId="0" borderId="5" xfId="22" applyNumberFormat="1" applyFont="1" applyFill="1" applyBorder="1" applyAlignment="1">
      <alignment/>
      <protection/>
    </xf>
    <xf numFmtId="0" fontId="2" fillId="0" borderId="105" xfId="22" applyNumberFormat="1" applyFont="1" applyFill="1" applyBorder="1" applyAlignment="1">
      <alignment/>
      <protection/>
    </xf>
    <xf numFmtId="0" fontId="2" fillId="0" borderId="105" xfId="22" applyNumberFormat="1" applyFont="1" applyFill="1" applyBorder="1" applyAlignment="1">
      <alignment horizontal="center"/>
      <protection/>
    </xf>
    <xf numFmtId="0" fontId="2" fillId="0" borderId="245" xfId="22" applyNumberFormat="1" applyFont="1" applyFill="1" applyBorder="1" applyAlignment="1">
      <alignment horizontal="center"/>
      <protection/>
    </xf>
    <xf numFmtId="0" fontId="12" fillId="0" borderId="54" xfId="22" applyNumberFormat="1" applyFont="1" applyFill="1" applyBorder="1" applyAlignment="1">
      <alignment/>
      <protection/>
    </xf>
    <xf numFmtId="0" fontId="13" fillId="0" borderId="246" xfId="22" applyNumberFormat="1" applyFont="1" applyFill="1" applyBorder="1" applyAlignment="1">
      <alignment/>
      <protection/>
    </xf>
    <xf numFmtId="0" fontId="2" fillId="0" borderId="91" xfId="22" applyNumberFormat="1" applyFont="1" applyFill="1" applyBorder="1" applyAlignment="1">
      <alignment/>
      <protection/>
    </xf>
    <xf numFmtId="3" fontId="2" fillId="0" borderId="94" xfId="22" applyNumberFormat="1" applyFont="1" applyFill="1" applyBorder="1" applyAlignment="1">
      <alignment/>
      <protection/>
    </xf>
    <xf numFmtId="0" fontId="2" fillId="0" borderId="54" xfId="22" applyNumberFormat="1" applyFont="1" applyFill="1" applyBorder="1" applyAlignment="1">
      <alignment horizontal="right"/>
      <protection/>
    </xf>
    <xf numFmtId="0" fontId="2" fillId="0" borderId="94" xfId="22" applyNumberFormat="1" applyFont="1" applyFill="1" applyBorder="1" applyAlignment="1">
      <alignment horizontal="right"/>
      <protection/>
    </xf>
    <xf numFmtId="3" fontId="2" fillId="0" borderId="54" xfId="22" applyNumberFormat="1" applyFont="1" applyFill="1" applyBorder="1" applyAlignment="1">
      <alignment/>
      <protection/>
    </xf>
    <xf numFmtId="187" fontId="2" fillId="0" borderId="94" xfId="22" applyNumberFormat="1" applyFont="1" applyFill="1" applyBorder="1" applyAlignment="1">
      <alignment/>
      <protection/>
    </xf>
    <xf numFmtId="187" fontId="2" fillId="0" borderId="247" xfId="22" applyNumberFormat="1" applyFont="1" applyFill="1" applyBorder="1" applyAlignment="1">
      <alignment/>
      <protection/>
    </xf>
    <xf numFmtId="3" fontId="2" fillId="0" borderId="14" xfId="22" applyNumberFormat="1" applyFont="1" applyFill="1" applyBorder="1" applyAlignment="1">
      <alignment horizontal="right"/>
      <protection/>
    </xf>
    <xf numFmtId="0" fontId="2" fillId="0" borderId="204" xfId="22" applyNumberFormat="1" applyFont="1" applyFill="1" applyBorder="1" applyAlignment="1">
      <alignment horizontal="right"/>
      <protection/>
    </xf>
    <xf numFmtId="0" fontId="2" fillId="0" borderId="75" xfId="22" applyNumberFormat="1" applyFont="1" applyFill="1" applyBorder="1" applyAlignment="1">
      <alignment/>
      <protection/>
    </xf>
    <xf numFmtId="0" fontId="3" fillId="0" borderId="14" xfId="22" applyNumberFormat="1" applyFont="1" applyFill="1" applyAlignment="1">
      <alignment/>
      <protection/>
    </xf>
    <xf numFmtId="3" fontId="13" fillId="0" borderId="14" xfId="22" applyNumberFormat="1" applyFont="1" applyFill="1" applyAlignment="1">
      <alignment/>
      <protection/>
    </xf>
    <xf numFmtId="187" fontId="13" fillId="0" borderId="129" xfId="22" applyNumberFormat="1" applyFont="1" applyFill="1" applyBorder="1" applyAlignment="1">
      <alignment/>
      <protection/>
    </xf>
    <xf numFmtId="187" fontId="13" fillId="0" borderId="248" xfId="22" applyNumberFormat="1" applyFont="1" applyFill="1" applyBorder="1" applyAlignment="1">
      <alignment/>
      <protection/>
    </xf>
    <xf numFmtId="187" fontId="2" fillId="0" borderId="249" xfId="22" applyNumberFormat="1" applyFont="1" applyFill="1" applyBorder="1" applyAlignment="1">
      <alignment/>
      <protection/>
    </xf>
    <xf numFmtId="187" fontId="2" fillId="0" borderId="250" xfId="22" applyNumberFormat="1" applyFont="1" applyFill="1" applyBorder="1" applyAlignment="1">
      <alignment/>
      <protection/>
    </xf>
    <xf numFmtId="187" fontId="2" fillId="0" borderId="8" xfId="22" applyNumberFormat="1" applyFont="1" applyFill="1" applyBorder="1" applyAlignment="1">
      <alignment/>
      <protection/>
    </xf>
    <xf numFmtId="187" fontId="2" fillId="0" borderId="15" xfId="22" applyNumberFormat="1" applyFont="1" applyFill="1" applyAlignment="1">
      <alignment/>
      <protection/>
    </xf>
    <xf numFmtId="0" fontId="14" fillId="0" borderId="0" xfId="23" applyNumberFormat="1" applyFont="1" applyAlignment="1">
      <alignment vertical="top"/>
      <protection/>
    </xf>
    <xf numFmtId="0" fontId="15" fillId="0" borderId="0" xfId="23" applyNumberFormat="1" applyFont="1" applyAlignment="1">
      <alignment/>
      <protection/>
    </xf>
    <xf numFmtId="0" fontId="16" fillId="0" borderId="0" xfId="23" applyNumberFormat="1" applyFont="1" applyAlignment="1">
      <alignment/>
      <protection/>
    </xf>
    <xf numFmtId="0" fontId="17" fillId="0" borderId="0" xfId="23" applyNumberFormat="1" applyFont="1" applyAlignment="1">
      <alignment/>
      <protection/>
    </xf>
    <xf numFmtId="0" fontId="2" fillId="0" borderId="0" xfId="23" applyNumberFormat="1" applyAlignment="1">
      <alignment/>
      <protection/>
    </xf>
    <xf numFmtId="0" fontId="18" fillId="0" borderId="251" xfId="23" applyNumberFormat="1" applyFont="1" applyBorder="1" applyAlignment="1">
      <alignment horizontal="center" vertical="center"/>
      <protection/>
    </xf>
    <xf numFmtId="0" fontId="18" fillId="0" borderId="7" xfId="23" applyFont="1" applyBorder="1" applyAlignment="1">
      <alignment horizontal="center" vertical="center"/>
      <protection/>
    </xf>
    <xf numFmtId="0" fontId="18" fillId="0" borderId="8" xfId="23" applyFont="1" applyBorder="1" applyAlignment="1">
      <alignment horizontal="center" vertical="center"/>
      <protection/>
    </xf>
    <xf numFmtId="0" fontId="19" fillId="0" borderId="0" xfId="23" applyFont="1" applyBorder="1" applyAlignment="1">
      <alignment horizontal="center" vertical="center"/>
      <protection/>
    </xf>
    <xf numFmtId="0" fontId="19" fillId="0" borderId="7" xfId="23" applyFont="1" applyBorder="1" applyAlignment="1">
      <alignment horizontal="center" vertical="center"/>
      <protection/>
    </xf>
    <xf numFmtId="0" fontId="18" fillId="0" borderId="0" xfId="23" applyFont="1" applyBorder="1" applyAlignment="1">
      <alignment horizontal="center" vertical="center"/>
      <protection/>
    </xf>
    <xf numFmtId="0" fontId="18" fillId="0" borderId="252" xfId="23" applyFont="1" applyBorder="1" applyAlignment="1">
      <alignment horizontal="center" vertical="center"/>
      <protection/>
    </xf>
    <xf numFmtId="0" fontId="18" fillId="0" borderId="253" xfId="23" applyFont="1" applyBorder="1" applyAlignment="1">
      <alignment horizontal="center" vertical="center"/>
      <protection/>
    </xf>
    <xf numFmtId="0" fontId="18" fillId="0" borderId="254" xfId="23" applyFont="1" applyBorder="1" applyAlignment="1">
      <alignment horizontal="center" vertical="center"/>
      <protection/>
    </xf>
    <xf numFmtId="0" fontId="19" fillId="0" borderId="255" xfId="23" applyFont="1" applyBorder="1" applyAlignment="1">
      <alignment horizontal="center" vertical="center"/>
      <protection/>
    </xf>
    <xf numFmtId="0" fontId="19" fillId="0" borderId="253" xfId="23" applyFont="1" applyBorder="1" applyAlignment="1">
      <alignment horizontal="center" vertical="center"/>
      <protection/>
    </xf>
    <xf numFmtId="0" fontId="18" fillId="0" borderId="255" xfId="23" applyFont="1" applyBorder="1" applyAlignment="1">
      <alignment horizontal="center" vertical="center"/>
      <protection/>
    </xf>
    <xf numFmtId="0" fontId="18" fillId="0" borderId="256" xfId="23" applyFont="1" applyBorder="1" applyAlignment="1">
      <alignment horizontal="center" vertical="center"/>
      <protection/>
    </xf>
    <xf numFmtId="0" fontId="20" fillId="0" borderId="257" xfId="23" applyNumberFormat="1" applyFont="1" applyFill="1" applyBorder="1" applyAlignment="1">
      <alignment horizontal="center"/>
      <protection/>
    </xf>
    <xf numFmtId="0" fontId="20" fillId="0" borderId="7" xfId="23" applyNumberFormat="1" applyFont="1" applyFill="1" applyBorder="1" applyAlignment="1">
      <alignment horizontal="left"/>
      <protection/>
    </xf>
    <xf numFmtId="41" fontId="20" fillId="0" borderId="7" xfId="23" applyNumberFormat="1" applyFont="1" applyBorder="1" applyAlignment="1">
      <alignment/>
      <protection/>
    </xf>
    <xf numFmtId="41" fontId="20" fillId="0" borderId="6" xfId="23" applyNumberFormat="1" applyFont="1" applyBorder="1" applyAlignment="1">
      <alignment/>
      <protection/>
    </xf>
    <xf numFmtId="192" fontId="20" fillId="0" borderId="258" xfId="23" applyNumberFormat="1" applyFont="1" applyBorder="1" applyAlignment="1">
      <alignment/>
      <protection/>
    </xf>
    <xf numFmtId="192" fontId="20" fillId="0" borderId="259" xfId="23" applyNumberFormat="1" applyFont="1" applyBorder="1" applyAlignment="1">
      <alignment/>
      <protection/>
    </xf>
    <xf numFmtId="192" fontId="20" fillId="0" borderId="260" xfId="23" applyNumberFormat="1" applyFont="1" applyBorder="1" applyAlignment="1">
      <alignment/>
      <protection/>
    </xf>
    <xf numFmtId="41" fontId="21" fillId="0" borderId="261" xfId="23" applyNumberFormat="1" applyFont="1" applyBorder="1" applyAlignment="1">
      <alignment/>
      <protection/>
    </xf>
    <xf numFmtId="41" fontId="21" fillId="0" borderId="0" xfId="23" applyNumberFormat="1" applyFont="1" applyBorder="1" applyAlignment="1">
      <alignment/>
      <protection/>
    </xf>
    <xf numFmtId="0" fontId="22" fillId="0" borderId="0" xfId="23" applyNumberFormat="1" applyFont="1" applyAlignment="1">
      <alignment/>
      <protection/>
    </xf>
    <xf numFmtId="0" fontId="20" fillId="0" borderId="262" xfId="23" applyNumberFormat="1" applyFont="1" applyFill="1" applyBorder="1" applyAlignment="1">
      <alignment horizontal="left"/>
      <protection/>
    </xf>
    <xf numFmtId="0" fontId="20" fillId="0" borderId="263" xfId="23" applyNumberFormat="1" applyFont="1" applyFill="1" applyBorder="1" applyAlignment="1">
      <alignment horizontal="center"/>
      <protection/>
    </xf>
    <xf numFmtId="41" fontId="20" fillId="0" borderId="263" xfId="23" applyNumberFormat="1" applyFont="1" applyBorder="1" applyAlignment="1">
      <alignment/>
      <protection/>
    </xf>
    <xf numFmtId="41" fontId="20" fillId="0" borderId="264" xfId="23" applyNumberFormat="1" applyFont="1" applyBorder="1" applyAlignment="1">
      <alignment/>
      <protection/>
    </xf>
    <xf numFmtId="41" fontId="20" fillId="0" borderId="265" xfId="23" applyNumberFormat="1" applyFont="1" applyBorder="1" applyAlignment="1">
      <alignment/>
      <protection/>
    </xf>
    <xf numFmtId="41" fontId="20" fillId="0" borderId="266" xfId="23" applyNumberFormat="1" applyFont="1" applyBorder="1" applyAlignment="1">
      <alignment/>
      <protection/>
    </xf>
    <xf numFmtId="192" fontId="20" fillId="0" borderId="263" xfId="23" applyNumberFormat="1" applyFont="1" applyBorder="1" applyAlignment="1">
      <alignment/>
      <protection/>
    </xf>
    <xf numFmtId="192" fontId="20" fillId="0" borderId="267" xfId="23" applyNumberFormat="1" applyFont="1" applyBorder="1" applyAlignment="1">
      <alignment/>
      <protection/>
    </xf>
    <xf numFmtId="0" fontId="23" fillId="0" borderId="0" xfId="23" applyNumberFormat="1" applyFont="1" applyAlignment="1">
      <alignment/>
      <protection/>
    </xf>
    <xf numFmtId="41" fontId="24" fillId="0" borderId="0" xfId="23" applyNumberFormat="1" applyFont="1" applyBorder="1" applyAlignment="1">
      <alignment/>
      <protection/>
    </xf>
    <xf numFmtId="0" fontId="19" fillId="0" borderId="261" xfId="23" applyNumberFormat="1" applyFont="1" applyFill="1" applyBorder="1" applyAlignment="1">
      <alignment horizontal="center"/>
      <protection/>
    </xf>
    <xf numFmtId="0" fontId="19" fillId="0" borderId="7" xfId="23" applyNumberFormat="1" applyFont="1" applyFill="1" applyBorder="1" applyAlignment="1">
      <alignment horizontal="center"/>
      <protection/>
    </xf>
    <xf numFmtId="41" fontId="19" fillId="0" borderId="7" xfId="23" applyNumberFormat="1" applyFont="1" applyBorder="1" applyAlignment="1">
      <alignment/>
      <protection/>
    </xf>
    <xf numFmtId="41" fontId="19" fillId="0" borderId="0" xfId="23" applyNumberFormat="1" applyFont="1" applyBorder="1" applyAlignment="1">
      <alignment/>
      <protection/>
    </xf>
    <xf numFmtId="41" fontId="19" fillId="0" borderId="6" xfId="23" applyNumberFormat="1" applyFont="1" applyBorder="1" applyAlignment="1">
      <alignment/>
      <protection/>
    </xf>
    <xf numFmtId="41" fontId="19" fillId="0" borderId="14" xfId="23" applyNumberFormat="1" applyFont="1" applyBorder="1" applyAlignment="1">
      <alignment/>
      <protection/>
    </xf>
    <xf numFmtId="192" fontId="19" fillId="0" borderId="7" xfId="23" applyNumberFormat="1" applyFont="1" applyBorder="1" applyAlignment="1">
      <alignment/>
      <protection/>
    </xf>
    <xf numFmtId="192" fontId="19" fillId="0" borderId="0" xfId="23" applyNumberFormat="1" applyFont="1" applyBorder="1" applyAlignment="1">
      <alignment/>
      <protection/>
    </xf>
    <xf numFmtId="192" fontId="19" fillId="0" borderId="268" xfId="23" applyNumberFormat="1" applyFont="1" applyBorder="1" applyAlignment="1">
      <alignment/>
      <protection/>
    </xf>
    <xf numFmtId="192" fontId="19" fillId="0" borderId="6" xfId="23" applyNumberFormat="1" applyFont="1" applyBorder="1" applyAlignment="1">
      <alignment/>
      <protection/>
    </xf>
    <xf numFmtId="192" fontId="20" fillId="0" borderId="7" xfId="23" applyNumberFormat="1" applyFont="1" applyBorder="1" applyAlignment="1">
      <alignment/>
      <protection/>
    </xf>
    <xf numFmtId="192" fontId="19" fillId="0" borderId="269" xfId="23" applyNumberFormat="1" applyFont="1" applyBorder="1" applyAlignment="1">
      <alignment/>
      <protection/>
    </xf>
    <xf numFmtId="0" fontId="25" fillId="0" borderId="0" xfId="23" applyNumberFormat="1" applyFont="1" applyAlignment="1">
      <alignment/>
      <protection/>
    </xf>
    <xf numFmtId="41" fontId="26" fillId="0" borderId="0" xfId="23" applyNumberFormat="1" applyFont="1" applyBorder="1" applyAlignment="1">
      <alignment/>
      <protection/>
    </xf>
    <xf numFmtId="0" fontId="9" fillId="0" borderId="0" xfId="23" applyNumberFormat="1" applyFont="1" applyAlignment="1">
      <alignment/>
      <protection/>
    </xf>
    <xf numFmtId="41" fontId="19" fillId="0" borderId="5" xfId="23" applyNumberFormat="1" applyFont="1" applyBorder="1" applyAlignment="1">
      <alignment/>
      <protection/>
    </xf>
    <xf numFmtId="192" fontId="20" fillId="0" borderId="5" xfId="23" applyNumberFormat="1" applyFont="1" applyBorder="1" applyAlignment="1">
      <alignment/>
      <protection/>
    </xf>
    <xf numFmtId="0" fontId="20" fillId="0" borderId="270" xfId="23" applyNumberFormat="1" applyFont="1" applyFill="1" applyBorder="1" applyAlignment="1">
      <alignment horizontal="left"/>
      <protection/>
    </xf>
    <xf numFmtId="0" fontId="20" fillId="0" borderId="271" xfId="23" applyNumberFormat="1" applyFont="1" applyFill="1" applyBorder="1" applyAlignment="1">
      <alignment horizontal="center"/>
      <protection/>
    </xf>
    <xf numFmtId="41" fontId="20" fillId="0" borderId="272" xfId="23" applyNumberFormat="1" applyFont="1" applyBorder="1" applyAlignment="1">
      <alignment/>
      <protection/>
    </xf>
    <xf numFmtId="41" fontId="20" fillId="0" borderId="271" xfId="23" applyNumberFormat="1" applyFont="1" applyBorder="1" applyAlignment="1">
      <alignment/>
      <protection/>
    </xf>
    <xf numFmtId="41" fontId="20" fillId="0" borderId="273" xfId="23" applyNumberFormat="1" applyFont="1" applyBorder="1" applyAlignment="1">
      <alignment/>
      <protection/>
    </xf>
    <xf numFmtId="192" fontId="20" fillId="0" borderId="271" xfId="23" applyNumberFormat="1" applyFont="1" applyBorder="1" applyAlignment="1">
      <alignment/>
      <protection/>
    </xf>
    <xf numFmtId="192" fontId="20" fillId="0" borderId="274" xfId="23" applyNumberFormat="1" applyFont="1" applyBorder="1" applyAlignment="1">
      <alignment/>
      <protection/>
    </xf>
    <xf numFmtId="192" fontId="20" fillId="0" borderId="275" xfId="23" applyNumberFormat="1" applyFont="1" applyBorder="1" applyAlignment="1">
      <alignment/>
      <protection/>
    </xf>
    <xf numFmtId="192" fontId="20" fillId="0" borderId="273" xfId="23" applyNumberFormat="1" applyFont="1" applyBorder="1" applyAlignment="1">
      <alignment/>
      <protection/>
    </xf>
    <xf numFmtId="192" fontId="20" fillId="0" borderId="276" xfId="23" applyNumberFormat="1" applyFont="1" applyBorder="1" applyAlignment="1">
      <alignment/>
      <protection/>
    </xf>
    <xf numFmtId="0" fontId="19" fillId="0" borderId="257" xfId="23" applyNumberFormat="1" applyFont="1" applyFill="1" applyBorder="1" applyAlignment="1">
      <alignment horizontal="center"/>
      <protection/>
    </xf>
    <xf numFmtId="41" fontId="19" fillId="0" borderId="272" xfId="23" applyNumberFormat="1" applyFont="1" applyBorder="1" applyAlignment="1">
      <alignment/>
      <protection/>
    </xf>
    <xf numFmtId="0" fontId="19" fillId="0" borderId="277" xfId="23" applyNumberFormat="1" applyFont="1" applyFill="1" applyBorder="1" applyAlignment="1">
      <alignment horizontal="center"/>
      <protection/>
    </xf>
    <xf numFmtId="0" fontId="19" fillId="0" borderId="278" xfId="23" applyNumberFormat="1" applyFont="1" applyFill="1" applyBorder="1" applyAlignment="1">
      <alignment horizontal="center"/>
      <protection/>
    </xf>
    <xf numFmtId="41" fontId="19" fillId="0" borderId="279" xfId="23" applyNumberFormat="1" applyFont="1" applyBorder="1" applyAlignment="1">
      <alignment/>
      <protection/>
    </xf>
    <xf numFmtId="41" fontId="19" fillId="0" borderId="278" xfId="23" applyNumberFormat="1" applyFont="1" applyBorder="1" applyAlignment="1">
      <alignment/>
      <protection/>
    </xf>
    <xf numFmtId="192" fontId="19" fillId="0" borderId="278" xfId="23" applyNumberFormat="1" applyFont="1" applyBorder="1" applyAlignment="1">
      <alignment/>
      <protection/>
    </xf>
    <xf numFmtId="192" fontId="19" fillId="0" borderId="280" xfId="23" applyNumberFormat="1" applyFont="1" applyBorder="1" applyAlignment="1">
      <alignment/>
      <protection/>
    </xf>
    <xf numFmtId="0" fontId="19" fillId="0" borderId="281" xfId="23" applyNumberFormat="1" applyFont="1" applyFill="1" applyBorder="1" applyAlignment="1">
      <alignment horizontal="center"/>
      <protection/>
    </xf>
    <xf numFmtId="0" fontId="19" fillId="0" borderId="5" xfId="23" applyNumberFormat="1" applyFont="1" applyFill="1" applyBorder="1" applyAlignment="1">
      <alignment horizontal="center"/>
      <protection/>
    </xf>
    <xf numFmtId="41" fontId="19" fillId="0" borderId="282" xfId="23" applyNumberFormat="1" applyFont="1" applyBorder="1" applyAlignment="1">
      <alignment/>
      <protection/>
    </xf>
    <xf numFmtId="192" fontId="19" fillId="0" borderId="5" xfId="23" applyNumberFormat="1" applyFont="1" applyBorder="1" applyAlignment="1">
      <alignment/>
      <protection/>
    </xf>
    <xf numFmtId="192" fontId="20" fillId="0" borderId="283" xfId="23" applyNumberFormat="1" applyFont="1" applyBorder="1" applyAlignment="1">
      <alignment/>
      <protection/>
    </xf>
    <xf numFmtId="192" fontId="19" fillId="0" borderId="284" xfId="23" applyNumberFormat="1" applyFont="1" applyBorder="1" applyAlignment="1">
      <alignment/>
      <protection/>
    </xf>
    <xf numFmtId="0" fontId="20" fillId="0" borderId="257" xfId="23" applyNumberFormat="1" applyFont="1" applyFill="1" applyBorder="1" applyAlignment="1">
      <alignment horizontal="left"/>
      <protection/>
    </xf>
    <xf numFmtId="0" fontId="20" fillId="0" borderId="7" xfId="23" applyNumberFormat="1" applyFont="1" applyFill="1" applyBorder="1" applyAlignment="1">
      <alignment horizontal="center"/>
      <protection/>
    </xf>
    <xf numFmtId="192" fontId="19" fillId="0" borderId="66" xfId="23" applyNumberFormat="1" applyFont="1" applyBorder="1" applyAlignment="1">
      <alignment/>
      <protection/>
    </xf>
    <xf numFmtId="0" fontId="19" fillId="0" borderId="285" xfId="23" applyNumberFormat="1" applyFont="1" applyFill="1" applyBorder="1" applyAlignment="1">
      <alignment horizontal="center"/>
      <protection/>
    </xf>
    <xf numFmtId="0" fontId="19" fillId="0" borderId="286" xfId="23" applyNumberFormat="1" applyFont="1" applyFill="1" applyBorder="1" applyAlignment="1">
      <alignment horizontal="center"/>
      <protection/>
    </xf>
    <xf numFmtId="41" fontId="19" fillId="0" borderId="286" xfId="23" applyNumberFormat="1" applyFont="1" applyBorder="1" applyAlignment="1">
      <alignment/>
      <protection/>
    </xf>
    <xf numFmtId="41" fontId="19" fillId="0" borderId="287" xfId="23" applyNumberFormat="1" applyFont="1" applyBorder="1" applyAlignment="1">
      <alignment/>
      <protection/>
    </xf>
    <xf numFmtId="41" fontId="19" fillId="0" borderId="288" xfId="23" applyNumberFormat="1" applyFont="1" applyBorder="1" applyAlignment="1">
      <alignment/>
      <protection/>
    </xf>
    <xf numFmtId="41" fontId="19" fillId="0" borderId="289" xfId="23" applyNumberFormat="1" applyFont="1" applyBorder="1" applyAlignment="1">
      <alignment/>
      <protection/>
    </xf>
    <xf numFmtId="192" fontId="19" fillId="0" borderId="286" xfId="23" applyNumberFormat="1" applyFont="1" applyBorder="1" applyAlignment="1">
      <alignment/>
      <protection/>
    </xf>
    <xf numFmtId="192" fontId="19" fillId="0" borderId="287" xfId="23" applyNumberFormat="1" applyFont="1" applyBorder="1" applyAlignment="1">
      <alignment/>
      <protection/>
    </xf>
    <xf numFmtId="192" fontId="19" fillId="0" borderId="290" xfId="23" applyNumberFormat="1" applyFont="1" applyBorder="1" applyAlignment="1">
      <alignment/>
      <protection/>
    </xf>
    <xf numFmtId="192" fontId="19" fillId="0" borderId="288" xfId="23" applyNumberFormat="1" applyFont="1" applyBorder="1" applyAlignment="1">
      <alignment/>
      <protection/>
    </xf>
    <xf numFmtId="192" fontId="19" fillId="0" borderId="291" xfId="23" applyNumberFormat="1" applyFont="1" applyBorder="1" applyAlignment="1">
      <alignment/>
      <protection/>
    </xf>
    <xf numFmtId="41" fontId="19" fillId="0" borderId="292" xfId="23" applyNumberFormat="1" applyFont="1" applyBorder="1" applyAlignment="1">
      <alignment/>
      <protection/>
    </xf>
    <xf numFmtId="0" fontId="19" fillId="0" borderId="262" xfId="23" applyNumberFormat="1" applyFont="1" applyFill="1" applyBorder="1" applyAlignment="1">
      <alignment horizontal="center"/>
      <protection/>
    </xf>
    <xf numFmtId="0" fontId="19" fillId="0" borderId="263" xfId="23" applyNumberFormat="1" applyFont="1" applyFill="1" applyBorder="1" applyAlignment="1">
      <alignment horizontal="center"/>
      <protection/>
    </xf>
    <xf numFmtId="41" fontId="19" fillId="0" borderId="263" xfId="23" applyNumberFormat="1" applyFont="1" applyBorder="1" applyAlignment="1">
      <alignment/>
      <protection/>
    </xf>
    <xf numFmtId="41" fontId="19" fillId="0" borderId="264" xfId="23" applyNumberFormat="1" applyFont="1" applyBorder="1" applyAlignment="1">
      <alignment/>
      <protection/>
    </xf>
    <xf numFmtId="41" fontId="19" fillId="0" borderId="266" xfId="23" applyNumberFormat="1" applyFont="1" applyBorder="1" applyAlignment="1">
      <alignment/>
      <protection/>
    </xf>
    <xf numFmtId="192" fontId="19" fillId="0" borderId="263" xfId="23" applyNumberFormat="1" applyFont="1" applyBorder="1" applyAlignment="1">
      <alignment/>
      <protection/>
    </xf>
    <xf numFmtId="192" fontId="19" fillId="0" borderId="267" xfId="23" applyNumberFormat="1" applyFont="1" applyBorder="1" applyAlignment="1">
      <alignment/>
      <protection/>
    </xf>
    <xf numFmtId="192" fontId="19" fillId="0" borderId="258" xfId="23" applyNumberFormat="1" applyFont="1" applyBorder="1" applyAlignment="1">
      <alignment/>
      <protection/>
    </xf>
    <xf numFmtId="192" fontId="19" fillId="0" borderId="259" xfId="23" applyNumberFormat="1" applyFont="1" applyBorder="1" applyAlignment="1">
      <alignment/>
      <protection/>
    </xf>
    <xf numFmtId="192" fontId="19" fillId="0" borderId="260" xfId="23" applyNumberFormat="1" applyFont="1" applyBorder="1" applyAlignment="1">
      <alignment/>
      <protection/>
    </xf>
    <xf numFmtId="41" fontId="19" fillId="0" borderId="293" xfId="23" applyNumberFormat="1" applyFont="1" applyBorder="1" applyAlignment="1">
      <alignment/>
      <protection/>
    </xf>
    <xf numFmtId="0" fontId="20" fillId="0" borderId="261" xfId="23" applyNumberFormat="1" applyFont="1" applyFill="1" applyBorder="1" applyAlignment="1">
      <alignment horizontal="left"/>
      <protection/>
    </xf>
    <xf numFmtId="41" fontId="20" fillId="0" borderId="246" xfId="23" applyNumberFormat="1" applyFont="1" applyBorder="1" applyAlignment="1">
      <alignment/>
      <protection/>
    </xf>
    <xf numFmtId="41" fontId="19" fillId="0" borderId="265" xfId="23" applyNumberFormat="1" applyFont="1" applyBorder="1" applyAlignment="1">
      <alignment/>
      <protection/>
    </xf>
    <xf numFmtId="41" fontId="19" fillId="0" borderId="294" xfId="23" applyNumberFormat="1" applyFont="1" applyBorder="1" applyAlignment="1">
      <alignment/>
      <protection/>
    </xf>
    <xf numFmtId="41" fontId="19" fillId="0" borderId="295" xfId="23" applyNumberFormat="1" applyFont="1" applyBorder="1" applyAlignment="1">
      <alignment/>
      <protection/>
    </xf>
    <xf numFmtId="0" fontId="19" fillId="0" borderId="296" xfId="23" applyNumberFormat="1" applyFont="1" applyFill="1" applyBorder="1" applyAlignment="1">
      <alignment horizontal="center"/>
      <protection/>
    </xf>
    <xf numFmtId="41" fontId="19" fillId="0" borderId="12" xfId="23" applyNumberFormat="1" applyFont="1" applyBorder="1" applyAlignment="1">
      <alignment/>
      <protection/>
    </xf>
    <xf numFmtId="41" fontId="19" fillId="0" borderId="297" xfId="23" applyNumberFormat="1" applyFont="1" applyBorder="1" applyAlignment="1">
      <alignment/>
      <protection/>
    </xf>
    <xf numFmtId="41" fontId="19" fillId="0" borderId="75" xfId="23" applyNumberFormat="1" applyFont="1" applyBorder="1" applyAlignment="1">
      <alignment/>
      <protection/>
    </xf>
    <xf numFmtId="192" fontId="19" fillId="0" borderId="12" xfId="23" applyNumberFormat="1" applyFont="1" applyBorder="1" applyAlignment="1">
      <alignment/>
      <protection/>
    </xf>
    <xf numFmtId="192" fontId="19" fillId="0" borderId="298" xfId="23" applyNumberFormat="1" applyFont="1" applyBorder="1" applyAlignment="1">
      <alignment/>
      <protection/>
    </xf>
    <xf numFmtId="192" fontId="19" fillId="0" borderId="9" xfId="23" applyNumberFormat="1" applyFont="1" applyBorder="1" applyAlignment="1">
      <alignment/>
      <protection/>
    </xf>
    <xf numFmtId="41" fontId="19" fillId="0" borderId="62" xfId="23" applyNumberFormat="1" applyFont="1" applyBorder="1" applyAlignment="1">
      <alignment/>
      <protection/>
    </xf>
    <xf numFmtId="41" fontId="19" fillId="0" borderId="77" xfId="23" applyNumberFormat="1" applyFont="1" applyBorder="1" applyAlignment="1">
      <alignment/>
      <protection/>
    </xf>
    <xf numFmtId="41" fontId="19" fillId="0" borderId="9" xfId="23" applyNumberFormat="1" applyFont="1" applyBorder="1" applyAlignment="1">
      <alignment/>
      <protection/>
    </xf>
    <xf numFmtId="41" fontId="20" fillId="0" borderId="2" xfId="23" applyNumberFormat="1" applyFont="1" applyBorder="1" applyAlignment="1">
      <alignment/>
      <protection/>
    </xf>
    <xf numFmtId="41" fontId="20" fillId="0" borderId="11" xfId="23" applyNumberFormat="1" applyFont="1" applyBorder="1" applyAlignment="1">
      <alignment/>
      <protection/>
    </xf>
    <xf numFmtId="41" fontId="19" fillId="0" borderId="299" xfId="23" applyNumberFormat="1" applyFont="1" applyBorder="1" applyAlignment="1">
      <alignment/>
      <protection/>
    </xf>
    <xf numFmtId="0" fontId="19" fillId="0" borderId="300" xfId="23" applyNumberFormat="1" applyFont="1" applyFill="1" applyBorder="1" applyAlignment="1">
      <alignment horizontal="center"/>
      <protection/>
    </xf>
    <xf numFmtId="0" fontId="19" fillId="0" borderId="253" xfId="23" applyNumberFormat="1" applyFont="1" applyFill="1" applyBorder="1" applyAlignment="1">
      <alignment horizontal="center"/>
      <protection/>
    </xf>
    <xf numFmtId="41" fontId="19" fillId="0" borderId="253" xfId="23" applyNumberFormat="1" applyFont="1" applyBorder="1" applyAlignment="1">
      <alignment/>
      <protection/>
    </xf>
    <xf numFmtId="41" fontId="19" fillId="0" borderId="254" xfId="23" applyNumberFormat="1" applyFont="1" applyBorder="1" applyAlignment="1">
      <alignment/>
      <protection/>
    </xf>
    <xf numFmtId="41" fontId="19" fillId="0" borderId="301" xfId="23" applyNumberFormat="1" applyFont="1" applyBorder="1" applyAlignment="1">
      <alignment/>
      <protection/>
    </xf>
    <xf numFmtId="41" fontId="19" fillId="0" borderId="302" xfId="23" applyNumberFormat="1" applyFont="1" applyBorder="1" applyAlignment="1">
      <alignment/>
      <protection/>
    </xf>
    <xf numFmtId="192" fontId="19" fillId="0" borderId="253" xfId="23" applyNumberFormat="1" applyFont="1" applyBorder="1" applyAlignment="1">
      <alignment/>
      <protection/>
    </xf>
    <xf numFmtId="192" fontId="19" fillId="0" borderId="301" xfId="23" applyNumberFormat="1" applyFont="1" applyBorder="1" applyAlignment="1">
      <alignment/>
      <protection/>
    </xf>
    <xf numFmtId="192" fontId="19" fillId="0" borderId="303" xfId="23" applyNumberFormat="1" applyFont="1" applyBorder="1" applyAlignment="1">
      <alignment/>
      <protection/>
    </xf>
    <xf numFmtId="192" fontId="20" fillId="0" borderId="253" xfId="23" applyNumberFormat="1" applyFont="1" applyBorder="1" applyAlignment="1">
      <alignment/>
      <protection/>
    </xf>
    <xf numFmtId="192" fontId="19" fillId="0" borderId="304" xfId="23" applyNumberFormat="1" applyFont="1" applyBorder="1" applyAlignment="1">
      <alignment/>
      <protection/>
    </xf>
    <xf numFmtId="0" fontId="19" fillId="0" borderId="0" xfId="23" applyNumberFormat="1" applyFont="1" applyFill="1" applyBorder="1" applyAlignment="1">
      <alignment horizontal="center"/>
      <protection/>
    </xf>
    <xf numFmtId="192" fontId="20" fillId="0" borderId="0" xfId="23" applyNumberFormat="1" applyFont="1" applyBorder="1" applyAlignment="1">
      <alignment/>
      <protection/>
    </xf>
    <xf numFmtId="0" fontId="19" fillId="0" borderId="0" xfId="23" applyNumberFormat="1" applyFont="1" applyFill="1" applyBorder="1" applyAlignment="1">
      <alignment/>
      <protection/>
    </xf>
    <xf numFmtId="0" fontId="26" fillId="0" borderId="0" xfId="23" applyFont="1" applyBorder="1" applyAlignment="1">
      <alignment horizontal="center" vertical="center"/>
      <protection/>
    </xf>
    <xf numFmtId="0" fontId="19" fillId="0" borderId="0" xfId="23" applyFont="1" applyBorder="1" applyAlignment="1">
      <alignment horizontal="center" vertical="center"/>
      <protection/>
    </xf>
    <xf numFmtId="0" fontId="19" fillId="0" borderId="305" xfId="23" applyFont="1" applyBorder="1" applyAlignment="1">
      <alignment horizontal="center" vertical="center"/>
      <protection/>
    </xf>
    <xf numFmtId="0" fontId="19" fillId="0" borderId="306" xfId="23" applyFont="1" applyBorder="1" applyAlignment="1">
      <alignment horizontal="center" vertical="center"/>
      <protection/>
    </xf>
    <xf numFmtId="0" fontId="19" fillId="0" borderId="3" xfId="23" applyFont="1" applyBorder="1" applyAlignment="1">
      <alignment horizontal="center" vertical="center"/>
      <protection/>
    </xf>
    <xf numFmtId="0" fontId="19" fillId="0" borderId="8" xfId="23" applyFont="1" applyBorder="1" applyAlignment="1">
      <alignment horizontal="center" vertical="center"/>
      <protection/>
    </xf>
    <xf numFmtId="0" fontId="19" fillId="0" borderId="307" xfId="23" applyFont="1" applyBorder="1" applyAlignment="1">
      <alignment horizontal="center" vertical="center"/>
      <protection/>
    </xf>
    <xf numFmtId="0" fontId="19" fillId="0" borderId="308" xfId="23" applyFont="1" applyBorder="1" applyAlignment="1">
      <alignment horizontal="center" vertical="center"/>
      <protection/>
    </xf>
    <xf numFmtId="0" fontId="19" fillId="0" borderId="0" xfId="23" applyFont="1" applyBorder="1" applyAlignment="1">
      <alignment horizontal="center" vertical="center"/>
      <protection/>
    </xf>
    <xf numFmtId="0" fontId="19" fillId="0" borderId="2" xfId="23" applyFont="1" applyBorder="1" applyAlignment="1">
      <alignment horizontal="center" vertical="center"/>
      <protection/>
    </xf>
    <xf numFmtId="0" fontId="19" fillId="0" borderId="254" xfId="23" applyFont="1" applyBorder="1" applyAlignment="1">
      <alignment horizontal="center" vertical="center"/>
      <protection/>
    </xf>
    <xf numFmtId="0" fontId="19" fillId="0" borderId="256" xfId="23" applyFont="1" applyBorder="1" applyAlignment="1">
      <alignment horizontal="center" vertical="center"/>
      <protection/>
    </xf>
    <xf numFmtId="41" fontId="19" fillId="0" borderId="309" xfId="23" applyNumberFormat="1" applyFont="1" applyBorder="1" applyAlignment="1">
      <alignment/>
      <protection/>
    </xf>
    <xf numFmtId="41" fontId="19" fillId="0" borderId="2" xfId="23" applyNumberFormat="1" applyFont="1" applyBorder="1" applyAlignment="1">
      <alignment/>
      <protection/>
    </xf>
    <xf numFmtId="41" fontId="19" fillId="0" borderId="259" xfId="23" applyNumberFormat="1" applyFont="1" applyBorder="1" applyAlignment="1">
      <alignment/>
      <protection/>
    </xf>
    <xf numFmtId="41" fontId="19" fillId="0" borderId="310" xfId="23" applyNumberFormat="1" applyFont="1" applyBorder="1" applyAlignment="1">
      <alignment/>
      <protection/>
    </xf>
    <xf numFmtId="41" fontId="19" fillId="0" borderId="311" xfId="23" applyNumberFormat="1" applyFont="1" applyBorder="1" applyAlignment="1">
      <alignment/>
      <protection/>
    </xf>
    <xf numFmtId="41" fontId="20" fillId="0" borderId="62" xfId="23" applyNumberFormat="1" applyFont="1" applyBorder="1" applyAlignment="1">
      <alignment/>
      <protection/>
    </xf>
    <xf numFmtId="41" fontId="20" fillId="0" borderId="14" xfId="23" applyNumberFormat="1" applyFont="1" applyBorder="1" applyAlignment="1">
      <alignment/>
      <protection/>
    </xf>
    <xf numFmtId="41" fontId="19" fillId="0" borderId="312" xfId="23" applyNumberFormat="1" applyFont="1" applyBorder="1" applyAlignment="1">
      <alignment/>
      <protection/>
    </xf>
    <xf numFmtId="41" fontId="19" fillId="0" borderId="313" xfId="23" applyNumberFormat="1" applyFont="1" applyBorder="1" applyAlignment="1">
      <alignment/>
      <protection/>
    </xf>
    <xf numFmtId="192" fontId="20" fillId="0" borderId="246" xfId="23" applyNumberFormat="1" applyFont="1" applyBorder="1" applyAlignment="1">
      <alignment/>
      <protection/>
    </xf>
    <xf numFmtId="41" fontId="19" fillId="0" borderId="314" xfId="23" applyNumberFormat="1" applyFont="1" applyBorder="1" applyAlignment="1">
      <alignment/>
      <protection/>
    </xf>
    <xf numFmtId="192" fontId="19" fillId="0" borderId="13" xfId="23" applyNumberFormat="1" applyFont="1" applyBorder="1" applyAlignment="1">
      <alignment/>
      <protection/>
    </xf>
    <xf numFmtId="41" fontId="19" fillId="0" borderId="315" xfId="23" applyNumberFormat="1" applyFont="1" applyBorder="1" applyAlignment="1">
      <alignment/>
      <protection/>
    </xf>
    <xf numFmtId="41" fontId="19" fillId="0" borderId="316" xfId="23" applyNumberFormat="1" applyFont="1" applyBorder="1" applyAlignment="1">
      <alignment/>
      <protection/>
    </xf>
    <xf numFmtId="41" fontId="19" fillId="0" borderId="317" xfId="23" applyNumberFormat="1" applyFont="1" applyBorder="1" applyAlignment="1">
      <alignment/>
      <protection/>
    </xf>
    <xf numFmtId="192" fontId="19" fillId="0" borderId="318" xfId="23" applyNumberFormat="1" applyFont="1" applyBorder="1" applyAlignment="1">
      <alignment/>
      <protection/>
    </xf>
    <xf numFmtId="192" fontId="19" fillId="0" borderId="294" xfId="23" applyNumberFormat="1" applyFont="1" applyBorder="1" applyAlignment="1">
      <alignment/>
      <protection/>
    </xf>
    <xf numFmtId="41" fontId="19" fillId="0" borderId="319" xfId="23" applyNumberFormat="1" applyFont="1" applyBorder="1" applyAlignment="1">
      <alignment/>
      <protection/>
    </xf>
    <xf numFmtId="41" fontId="19" fillId="0" borderId="320" xfId="23" applyNumberFormat="1" applyFont="1" applyBorder="1" applyAlignment="1">
      <alignment/>
      <protection/>
    </xf>
    <xf numFmtId="41" fontId="19" fillId="0" borderId="321" xfId="23" applyNumberFormat="1" applyFont="1" applyBorder="1" applyAlignment="1">
      <alignment/>
      <protection/>
    </xf>
    <xf numFmtId="192" fontId="19" fillId="0" borderId="254" xfId="23" applyNumberFormat="1" applyFont="1" applyBorder="1" applyAlignment="1">
      <alignment/>
      <protection/>
    </xf>
    <xf numFmtId="0" fontId="16" fillId="0" borderId="0" xfId="23" applyNumberFormat="1" applyFont="1" applyBorder="1" applyAlignment="1">
      <alignment/>
      <protection/>
    </xf>
    <xf numFmtId="187" fontId="16" fillId="0" borderId="0" xfId="23" applyNumberFormat="1" applyFont="1" applyBorder="1" applyAlignment="1">
      <alignment/>
      <protection/>
    </xf>
    <xf numFmtId="0" fontId="27" fillId="0" borderId="0" xfId="23" applyNumberFormat="1" applyFont="1" applyBorder="1" applyAlignment="1">
      <alignment/>
      <protection/>
    </xf>
    <xf numFmtId="187" fontId="27" fillId="0" borderId="0" xfId="23" applyNumberFormat="1" applyFont="1" applyBorder="1" applyAlignment="1">
      <alignment/>
      <protection/>
    </xf>
    <xf numFmtId="187" fontId="16" fillId="0" borderId="0" xfId="23" applyNumberFormat="1" applyFont="1" applyAlignment="1">
      <alignment/>
      <protection/>
    </xf>
    <xf numFmtId="3" fontId="16" fillId="0" borderId="0" xfId="23" applyNumberFormat="1" applyFont="1" applyAlignment="1">
      <alignment/>
      <protection/>
    </xf>
    <xf numFmtId="0" fontId="27" fillId="0" borderId="0" xfId="23" applyNumberFormat="1" applyFont="1" applyAlignment="1">
      <alignment/>
      <protection/>
    </xf>
    <xf numFmtId="187" fontId="27" fillId="0" borderId="0" xfId="23" applyNumberFormat="1" applyFont="1" applyAlignment="1">
      <alignment/>
      <protection/>
    </xf>
    <xf numFmtId="0" fontId="12" fillId="0" borderId="9" xfId="20" applyNumberFormat="1" applyFont="1" applyFill="1" applyBorder="1" applyAlignment="1">
      <alignment horizontal="center" vertical="center"/>
      <protection/>
    </xf>
    <xf numFmtId="0" fontId="12" fillId="0" borderId="248" xfId="20" applyNumberFormat="1" applyFont="1" applyFill="1" applyBorder="1" applyAlignment="1">
      <alignment horizontal="center" vertical="center"/>
      <protection/>
    </xf>
    <xf numFmtId="0" fontId="12" fillId="0" borderId="105" xfId="20" applyNumberFormat="1" applyFont="1" applyFill="1" applyBorder="1" applyAlignment="1">
      <alignment horizontal="center" vertical="center"/>
      <protection/>
    </xf>
    <xf numFmtId="0" fontId="12" fillId="0" borderId="322" xfId="20" applyNumberFormat="1" applyFont="1" applyFill="1" applyBorder="1" applyAlignment="1">
      <alignment horizontal="center" vertical="center"/>
      <protection/>
    </xf>
    <xf numFmtId="0" fontId="12" fillId="0" borderId="193" xfId="20" applyNumberFormat="1" applyFont="1" applyFill="1" applyBorder="1" applyAlignment="1">
      <alignment horizontal="center" vertical="center"/>
      <protection/>
    </xf>
    <xf numFmtId="0" fontId="12" fillId="0" borderId="111" xfId="20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Continuous" vertical="center"/>
    </xf>
    <xf numFmtId="0" fontId="2" fillId="0" borderId="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49" fontId="2" fillId="0" borderId="2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2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323" xfId="20" applyNumberFormat="1" applyFont="1" applyFill="1" applyBorder="1" applyAlignment="1">
      <alignment horizontal="center" vertical="center"/>
      <protection/>
    </xf>
    <xf numFmtId="0" fontId="12" fillId="0" borderId="62" xfId="20" applyNumberFormat="1" applyFont="1" applyFill="1" applyBorder="1" applyAlignment="1">
      <alignment horizontal="center" vertical="center"/>
      <protection/>
    </xf>
    <xf numFmtId="0" fontId="12" fillId="0" borderId="106" xfId="20" applyNumberFormat="1" applyFont="1" applyFill="1" applyBorder="1" applyAlignment="1">
      <alignment horizontal="center" vertical="center"/>
      <protection/>
    </xf>
    <xf numFmtId="0" fontId="12" fillId="0" borderId="11" xfId="20" applyNumberFormat="1" applyFont="1" applyFill="1" applyBorder="1" applyAlignment="1">
      <alignment horizontal="center" vertical="center"/>
      <protection/>
    </xf>
    <xf numFmtId="0" fontId="12" fillId="0" borderId="129" xfId="20" applyNumberFormat="1" applyFont="1" applyFill="1" applyBorder="1" applyAlignment="1">
      <alignment horizontal="center" vertical="center"/>
      <protection/>
    </xf>
    <xf numFmtId="0" fontId="12" fillId="0" borderId="12" xfId="20" applyNumberFormat="1" applyFont="1" applyFill="1" applyBorder="1" applyAlignment="1">
      <alignment horizontal="center" vertical="center"/>
      <protection/>
    </xf>
    <xf numFmtId="0" fontId="12" fillId="0" borderId="208" xfId="20" applyNumberFormat="1" applyFont="1" applyFill="1" applyBorder="1" applyAlignment="1">
      <alignment horizontal="center" vertical="center"/>
      <protection/>
    </xf>
    <xf numFmtId="0" fontId="2" fillId="0" borderId="12" xfId="21" applyNumberFormat="1" applyFont="1" applyBorder="1" applyAlignment="1">
      <alignment horizontal="right"/>
      <protection/>
    </xf>
    <xf numFmtId="0" fontId="2" fillId="0" borderId="324" xfId="21" applyNumberFormat="1" applyFont="1" applyFill="1" applyBorder="1" applyAlignment="1">
      <alignment horizontal="center" vertical="center"/>
      <protection/>
    </xf>
    <xf numFmtId="0" fontId="2" fillId="0" borderId="295" xfId="21" applyNumberFormat="1" applyFont="1" applyFill="1" applyBorder="1" applyAlignment="1">
      <alignment horizontal="center" vertical="center"/>
      <protection/>
    </xf>
    <xf numFmtId="0" fontId="2" fillId="0" borderId="297" xfId="21" applyNumberFormat="1" applyFont="1" applyFill="1" applyBorder="1" applyAlignment="1">
      <alignment horizontal="center" vertical="center"/>
      <protection/>
    </xf>
    <xf numFmtId="0" fontId="2" fillId="0" borderId="78" xfId="21" applyNumberFormat="1" applyFont="1" applyFill="1" applyBorder="1" applyAlignment="1">
      <alignment horizontal="center" vertical="center"/>
      <protection/>
    </xf>
    <xf numFmtId="0" fontId="2" fillId="0" borderId="129" xfId="21" applyNumberFormat="1" applyFont="1" applyFill="1" applyBorder="1" applyAlignment="1">
      <alignment horizontal="center" vertical="center"/>
      <protection/>
    </xf>
    <xf numFmtId="0" fontId="2" fillId="0" borderId="325" xfId="21" applyNumberFormat="1" applyFont="1" applyFill="1" applyBorder="1" applyAlignment="1">
      <alignment horizontal="center" vertical="center"/>
      <protection/>
    </xf>
    <xf numFmtId="0" fontId="2" fillId="0" borderId="75" xfId="21" applyNumberFormat="1" applyFont="1" applyFill="1" applyBorder="1" applyAlignment="1">
      <alignment horizontal="center" vertical="center"/>
      <protection/>
    </xf>
    <xf numFmtId="0" fontId="2" fillId="0" borderId="12" xfId="21" applyNumberFormat="1" applyFont="1" applyFill="1" applyBorder="1" applyAlignment="1">
      <alignment horizontal="center" vertical="center"/>
      <protection/>
    </xf>
    <xf numFmtId="0" fontId="2" fillId="0" borderId="326" xfId="21" applyNumberFormat="1" applyFont="1" applyFill="1" applyBorder="1" applyAlignment="1">
      <alignment horizontal="center" vertical="center"/>
      <protection/>
    </xf>
    <xf numFmtId="0" fontId="2" fillId="0" borderId="193" xfId="21" applyNumberFormat="1" applyFont="1" applyFill="1" applyBorder="1" applyAlignment="1">
      <alignment horizontal="center" vertical="center"/>
      <protection/>
    </xf>
    <xf numFmtId="0" fontId="2" fillId="0" borderId="14" xfId="21" applyNumberFormat="1" applyFont="1" applyFill="1" applyBorder="1" applyAlignment="1">
      <alignment horizontal="center" vertical="center"/>
      <protection/>
    </xf>
    <xf numFmtId="0" fontId="2" fillId="0" borderId="0" xfId="21" applyNumberFormat="1" applyFont="1" applyFill="1" applyBorder="1" applyAlignment="1">
      <alignment horizontal="center" vertical="center"/>
      <protection/>
    </xf>
    <xf numFmtId="0" fontId="2" fillId="0" borderId="8" xfId="21" applyNumberFormat="1" applyFont="1" applyFill="1" applyBorder="1" applyAlignment="1">
      <alignment horizontal="center" vertical="center"/>
      <protection/>
    </xf>
    <xf numFmtId="0" fontId="2" fillId="0" borderId="13" xfId="21" applyNumberFormat="1" applyFont="1" applyFill="1" applyBorder="1" applyAlignment="1">
      <alignment horizontal="center" vertical="center"/>
      <protection/>
    </xf>
    <xf numFmtId="0" fontId="2" fillId="0" borderId="327" xfId="21" applyNumberFormat="1" applyFont="1" applyFill="1" applyBorder="1" applyAlignment="1">
      <alignment horizontal="center" vertical="center"/>
      <protection/>
    </xf>
    <xf numFmtId="0" fontId="2" fillId="0" borderId="268" xfId="21" applyNumberFormat="1" applyFont="1" applyFill="1" applyBorder="1" applyAlignment="1">
      <alignment horizontal="center" vertical="center"/>
      <protection/>
    </xf>
    <xf numFmtId="0" fontId="2" fillId="0" borderId="328" xfId="21" applyNumberFormat="1" applyFont="1" applyFill="1" applyBorder="1" applyAlignment="1">
      <alignment horizontal="center" vertical="center"/>
      <protection/>
    </xf>
    <xf numFmtId="0" fontId="2" fillId="0" borderId="11" xfId="21" applyNumberFormat="1" applyFont="1" applyFill="1" applyBorder="1" applyAlignment="1">
      <alignment horizontal="center" vertical="center"/>
      <protection/>
    </xf>
    <xf numFmtId="0" fontId="2" fillId="0" borderId="6" xfId="21" applyNumberFormat="1" applyFont="1" applyFill="1" applyBorder="1" applyAlignment="1">
      <alignment horizontal="center" vertical="center"/>
      <protection/>
    </xf>
    <xf numFmtId="0" fontId="2" fillId="0" borderId="111" xfId="21" applyNumberFormat="1" applyFont="1" applyFill="1" applyBorder="1" applyAlignment="1">
      <alignment horizontal="center" vertical="center"/>
      <protection/>
    </xf>
    <xf numFmtId="0" fontId="2" fillId="0" borderId="329" xfId="21" applyNumberFormat="1" applyFont="1" applyFill="1" applyBorder="1" applyAlignment="1">
      <alignment horizontal="center" vertical="center"/>
      <protection/>
    </xf>
    <xf numFmtId="0" fontId="2" fillId="0" borderId="121" xfId="21" applyNumberFormat="1" applyFont="1" applyFill="1" applyBorder="1" applyAlignment="1">
      <alignment horizontal="center" vertical="center"/>
      <protection/>
    </xf>
    <xf numFmtId="0" fontId="2" fillId="0" borderId="330" xfId="21" applyNumberFormat="1" applyFont="1" applyFill="1" applyBorder="1" applyAlignment="1">
      <alignment horizontal="center" vertical="center"/>
      <protection/>
    </xf>
    <xf numFmtId="0" fontId="2" fillId="0" borderId="331" xfId="21" applyBorder="1" applyAlignment="1">
      <alignment horizontal="center" vertical="center"/>
      <protection/>
    </xf>
    <xf numFmtId="0" fontId="2" fillId="0" borderId="9" xfId="21" applyNumberFormat="1" applyFont="1" applyFill="1" applyBorder="1" applyAlignment="1">
      <alignment horizontal="center" vertical="center"/>
      <protection/>
    </xf>
    <xf numFmtId="0" fontId="2" fillId="0" borderId="332" xfId="21" applyBorder="1" applyAlignment="1">
      <alignment horizontal="center" vertical="center"/>
      <protection/>
    </xf>
    <xf numFmtId="0" fontId="2" fillId="0" borderId="248" xfId="21" applyNumberFormat="1" applyFont="1" applyFill="1" applyBorder="1" applyAlignment="1">
      <alignment horizontal="center" vertical="center"/>
      <protection/>
    </xf>
    <xf numFmtId="0" fontId="2" fillId="0" borderId="204" xfId="21" applyNumberFormat="1" applyFont="1" applyFill="1" applyBorder="1" applyAlignment="1">
      <alignment horizontal="center" vertical="center"/>
      <protection/>
    </xf>
    <xf numFmtId="0" fontId="2" fillId="0" borderId="208" xfId="21" applyNumberFormat="1" applyFont="1" applyFill="1" applyBorder="1" applyAlignment="1">
      <alignment horizontal="center" vertical="center"/>
      <protection/>
    </xf>
    <xf numFmtId="0" fontId="2" fillId="0" borderId="129" xfId="21" applyNumberFormat="1" applyFont="1" applyBorder="1" applyAlignment="1">
      <alignment horizontal="left"/>
      <protection/>
    </xf>
    <xf numFmtId="0" fontId="2" fillId="0" borderId="0" xfId="21" applyNumberFormat="1" applyFont="1" applyBorder="1" applyAlignment="1">
      <alignment horizontal="left"/>
      <protection/>
    </xf>
    <xf numFmtId="0" fontId="2" fillId="0" borderId="333" xfId="22" applyNumberFormat="1" applyFont="1" applyFill="1" applyBorder="1" applyAlignment="1">
      <alignment horizontal="center" vertical="center"/>
      <protection/>
    </xf>
    <xf numFmtId="0" fontId="2" fillId="0" borderId="334" xfId="22" applyBorder="1" applyAlignment="1">
      <alignment horizontal="center" vertical="center"/>
      <protection/>
    </xf>
    <xf numFmtId="0" fontId="2" fillId="0" borderId="335" xfId="22" applyBorder="1" applyAlignment="1">
      <alignment horizontal="center" vertical="center"/>
      <protection/>
    </xf>
    <xf numFmtId="0" fontId="2" fillId="0" borderId="336" xfId="22" applyNumberFormat="1" applyFont="1" applyFill="1" applyBorder="1" applyAlignment="1">
      <alignment horizontal="center" vertical="center"/>
      <protection/>
    </xf>
    <xf numFmtId="0" fontId="2" fillId="0" borderId="337" xfId="22" applyBorder="1" applyAlignment="1">
      <alignment horizontal="center" vertical="center"/>
      <protection/>
    </xf>
    <xf numFmtId="0" fontId="2" fillId="0" borderId="19" xfId="22" applyBorder="1" applyAlignment="1">
      <alignment horizontal="center" vertical="center"/>
      <protection/>
    </xf>
    <xf numFmtId="0" fontId="2" fillId="0" borderId="0" xfId="22" applyNumberFormat="1" applyFont="1" applyFill="1" applyAlignment="1">
      <alignment horizontal="right"/>
      <protection/>
    </xf>
    <xf numFmtId="0" fontId="12" fillId="0" borderId="15" xfId="22" applyNumberFormat="1" applyFont="1" applyFill="1" applyBorder="1" applyAlignment="1">
      <alignment horizontal="center"/>
      <protection/>
    </xf>
    <xf numFmtId="0" fontId="12" fillId="0" borderId="0" xfId="22" applyNumberFormat="1" applyFont="1" applyFill="1" applyBorder="1" applyAlignment="1">
      <alignment horizontal="left"/>
      <protection/>
    </xf>
    <xf numFmtId="0" fontId="2" fillId="0" borderId="0" xfId="22" applyBorder="1" applyAlignment="1">
      <alignment horizontal="left"/>
      <protection/>
    </xf>
    <xf numFmtId="0" fontId="2" fillId="0" borderId="0" xfId="22" applyBorder="1" applyAlignment="1">
      <alignment horizontal="left"/>
      <protection/>
    </xf>
    <xf numFmtId="0" fontId="26" fillId="0" borderId="0" xfId="23" applyFont="1" applyBorder="1" applyAlignment="1">
      <alignment horizontal="center" vertical="center"/>
      <protection/>
    </xf>
    <xf numFmtId="0" fontId="19" fillId="0" borderId="338" xfId="23" applyFont="1" applyBorder="1" applyAlignment="1">
      <alignment horizontal="center" vertical="center"/>
      <protection/>
    </xf>
    <xf numFmtId="0" fontId="19" fillId="0" borderId="339" xfId="23" applyFont="1" applyBorder="1" applyAlignment="1">
      <alignment horizontal="center" vertical="center"/>
      <protection/>
    </xf>
    <xf numFmtId="0" fontId="19" fillId="0" borderId="340" xfId="23" applyFont="1" applyBorder="1" applyAlignment="1">
      <alignment horizontal="center" vertical="center"/>
      <protection/>
    </xf>
    <xf numFmtId="0" fontId="18" fillId="0" borderId="341" xfId="23" applyFont="1" applyBorder="1" applyAlignment="1">
      <alignment horizontal="center" vertical="center"/>
      <protection/>
    </xf>
    <xf numFmtId="0" fontId="18" fillId="0" borderId="342" xfId="23" applyFont="1" applyBorder="1" applyAlignment="1">
      <alignment horizontal="center" vertical="center"/>
      <protection/>
    </xf>
    <xf numFmtId="0" fontId="19" fillId="0" borderId="343" xfId="23" applyFont="1" applyBorder="1" applyAlignment="1">
      <alignment horizontal="center" vertical="center"/>
      <protection/>
    </xf>
    <xf numFmtId="0" fontId="9" fillId="0" borderId="257" xfId="23" applyFont="1" applyBorder="1" applyAlignment="1">
      <alignment horizontal="center" vertical="center"/>
      <protection/>
    </xf>
    <xf numFmtId="0" fontId="9" fillId="0" borderId="344" xfId="23" applyFont="1" applyBorder="1" applyAlignment="1">
      <alignment horizontal="center" vertical="center"/>
      <protection/>
    </xf>
    <xf numFmtId="0" fontId="18" fillId="0" borderId="11" xfId="23" applyFont="1" applyBorder="1" applyAlignment="1">
      <alignment horizontal="left" vertical="center"/>
      <protection/>
    </xf>
    <xf numFmtId="0" fontId="18" fillId="0" borderId="10" xfId="23" applyFont="1" applyBorder="1" applyAlignment="1">
      <alignment horizontal="left" vertical="center"/>
      <protection/>
    </xf>
    <xf numFmtId="0" fontId="18" fillId="0" borderId="3" xfId="23" applyFont="1" applyBorder="1" applyAlignment="1">
      <alignment horizontal="left" vertical="center"/>
      <protection/>
    </xf>
    <xf numFmtId="0" fontId="18" fillId="0" borderId="129" xfId="23" applyFont="1" applyBorder="1" applyAlignment="1">
      <alignment horizontal="left" vertical="center"/>
      <protection/>
    </xf>
    <xf numFmtId="0" fontId="19" fillId="0" borderId="345" xfId="23" applyFont="1" applyBorder="1" applyAlignment="1">
      <alignment horizontal="center" vertical="center"/>
      <protection/>
    </xf>
    <xf numFmtId="0" fontId="18" fillId="0" borderId="2" xfId="23" applyFont="1" applyBorder="1" applyAlignment="1">
      <alignment horizontal="center" vertical="center" wrapText="1"/>
      <protection/>
    </xf>
    <xf numFmtId="0" fontId="2" fillId="0" borderId="7" xfId="23" applyBorder="1" applyAlignment="1">
      <alignment horizontal="center" vertical="center" wrapText="1"/>
      <protection/>
    </xf>
    <xf numFmtId="0" fontId="2" fillId="0" borderId="253" xfId="23" applyBorder="1" applyAlignment="1">
      <alignment horizontal="center" vertical="center" wrapText="1"/>
      <protection/>
    </xf>
    <xf numFmtId="0" fontId="19" fillId="0" borderId="2" xfId="23" applyFont="1" applyBorder="1" applyAlignment="1">
      <alignment horizontal="center" vertical="center" wrapText="1"/>
      <protection/>
    </xf>
    <xf numFmtId="0" fontId="9" fillId="0" borderId="7" xfId="23" applyFont="1" applyBorder="1" applyAlignment="1">
      <alignment horizontal="center" vertical="center" wrapText="1"/>
      <protection/>
    </xf>
    <xf numFmtId="0" fontId="9" fillId="0" borderId="253" xfId="23" applyFont="1" applyBorder="1" applyAlignment="1">
      <alignment horizontal="center" vertical="center" wrapText="1"/>
      <protection/>
    </xf>
    <xf numFmtId="41" fontId="19" fillId="0" borderId="254" xfId="23" applyNumberFormat="1" applyFont="1" applyBorder="1" applyAlignment="1">
      <alignment horizontal="right" vertical="center"/>
      <protection/>
    </xf>
    <xf numFmtId="0" fontId="18" fillId="0" borderId="309" xfId="23" applyFont="1" applyBorder="1" applyAlignment="1">
      <alignment horizontal="center" vertical="center"/>
      <protection/>
    </xf>
    <xf numFmtId="0" fontId="18" fillId="0" borderId="7" xfId="23" applyFont="1" applyBorder="1" applyAlignment="1">
      <alignment horizontal="center" vertical="center"/>
      <protection/>
    </xf>
    <xf numFmtId="0" fontId="18" fillId="0" borderId="6" xfId="23" applyFont="1" applyBorder="1" applyAlignment="1">
      <alignment horizontal="center" vertical="center"/>
      <protection/>
    </xf>
    <xf numFmtId="0" fontId="18" fillId="0" borderId="253" xfId="23" applyFont="1" applyBorder="1" applyAlignment="1">
      <alignment horizontal="center" vertical="center"/>
      <protection/>
    </xf>
    <xf numFmtId="0" fontId="18" fillId="0" borderId="338" xfId="23" applyFont="1" applyBorder="1" applyAlignment="1">
      <alignment horizontal="center" vertical="center"/>
      <protection/>
    </xf>
    <xf numFmtId="0" fontId="18" fillId="0" borderId="339" xfId="23" applyFont="1" applyBorder="1" applyAlignment="1">
      <alignment horizontal="center" vertical="center"/>
      <protection/>
    </xf>
    <xf numFmtId="0" fontId="18" fillId="0" borderId="340" xfId="23" applyFont="1" applyBorder="1" applyAlignment="1">
      <alignment horizontal="center" vertical="center"/>
      <protection/>
    </xf>
    <xf numFmtId="0" fontId="19" fillId="0" borderId="309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6" xfId="23" applyFont="1" applyBorder="1" applyAlignment="1">
      <alignment horizontal="center" vertical="center"/>
      <protection/>
    </xf>
    <xf numFmtId="0" fontId="9" fillId="0" borderId="253" xfId="23" applyFont="1" applyBorder="1" applyAlignment="1">
      <alignment horizontal="center" vertical="center"/>
      <protection/>
    </xf>
    <xf numFmtId="0" fontId="19" fillId="0" borderId="11" xfId="23" applyFont="1" applyBorder="1" applyAlignment="1">
      <alignment horizontal="left" vertical="center"/>
      <protection/>
    </xf>
    <xf numFmtId="0" fontId="9" fillId="0" borderId="10" xfId="23" applyFont="1" applyBorder="1" applyAlignment="1">
      <alignment horizontal="left" vertical="center"/>
      <protection/>
    </xf>
    <xf numFmtId="0" fontId="9" fillId="0" borderId="3" xfId="23" applyFont="1" applyBorder="1" applyAlignment="1">
      <alignment horizontal="left" vertical="center"/>
      <protection/>
    </xf>
    <xf numFmtId="0" fontId="18" fillId="0" borderId="346" xfId="23" applyFont="1" applyBorder="1" applyAlignment="1">
      <alignment horizontal="center" vertical="center" wrapText="1"/>
      <protection/>
    </xf>
    <xf numFmtId="0" fontId="2" fillId="0" borderId="269" xfId="23" applyBorder="1" applyAlignment="1">
      <alignment horizontal="center" vertical="center" wrapText="1"/>
      <protection/>
    </xf>
    <xf numFmtId="0" fontId="2" fillId="0" borderId="304" xfId="23" applyBorder="1" applyAlignment="1">
      <alignment horizontal="center" vertical="center" wrapText="1"/>
      <protection/>
    </xf>
    <xf numFmtId="0" fontId="19" fillId="0" borderId="346" xfId="23" applyFont="1" applyBorder="1" applyAlignment="1">
      <alignment horizontal="center" vertical="center" wrapText="1"/>
      <protection/>
    </xf>
    <xf numFmtId="0" fontId="9" fillId="0" borderId="269" xfId="23" applyFont="1" applyBorder="1" applyAlignment="1">
      <alignment horizontal="center" vertical="center" wrapText="1"/>
      <protection/>
    </xf>
    <xf numFmtId="0" fontId="9" fillId="0" borderId="304" xfId="23" applyFont="1" applyBorder="1" applyAlignment="1">
      <alignment horizontal="center" vertical="center" wrapText="1"/>
      <protection/>
    </xf>
    <xf numFmtId="0" fontId="18" fillId="0" borderId="345" xfId="23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toukeihyou1" xfId="20"/>
    <cellStyle name="標準_toukeihyou2" xfId="21"/>
    <cellStyle name="標準_toukeihyou3" xfId="22"/>
    <cellStyle name="標準_toukeihyou4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76200</xdr:rowOff>
    </xdr:from>
    <xdr:to>
      <xdr:col>8</xdr:col>
      <xdr:colOff>123825</xdr:colOff>
      <xdr:row>50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5400675" cy="850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60</xdr:row>
      <xdr:rowOff>161925</xdr:rowOff>
    </xdr:from>
    <xdr:to>
      <xdr:col>8</xdr:col>
      <xdr:colOff>152400</xdr:colOff>
      <xdr:row>101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0448925"/>
          <a:ext cx="5400675" cy="7019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2"/>
  <sheetViews>
    <sheetView tabSelected="1" workbookViewId="0" topLeftCell="A1">
      <selection activeCell="C3" sqref="C3"/>
    </sheetView>
  </sheetViews>
  <sheetFormatPr defaultColWidth="9.00390625" defaultRowHeight="13.5"/>
  <cols>
    <col min="3" max="3" width="59.50390625" style="0" bestFit="1" customWidth="1"/>
  </cols>
  <sheetData>
    <row r="2" spans="2:3" s="1" customFormat="1" ht="20.25" customHeight="1">
      <c r="B2" s="801" t="s">
        <v>353</v>
      </c>
      <c r="C2" s="801"/>
    </row>
    <row r="3" s="1" customFormat="1" ht="20.25" customHeight="1">
      <c r="B3" s="1" t="s">
        <v>0</v>
      </c>
    </row>
    <row r="4" spans="2:3" s="1" customFormat="1" ht="20.25" customHeight="1">
      <c r="B4" s="1" t="s">
        <v>1</v>
      </c>
      <c r="C4" s="1" t="s">
        <v>2</v>
      </c>
    </row>
    <row r="5" spans="2:3" s="1" customFormat="1" ht="20.25" customHeight="1">
      <c r="B5" s="1" t="s">
        <v>3</v>
      </c>
      <c r="C5" s="1" t="s">
        <v>4</v>
      </c>
    </row>
    <row r="6" spans="2:3" s="1" customFormat="1" ht="20.25" customHeight="1">
      <c r="B6" s="1" t="s">
        <v>5</v>
      </c>
      <c r="C6" s="1" t="s">
        <v>6</v>
      </c>
    </row>
    <row r="7" spans="2:3" s="1" customFormat="1" ht="20.25" customHeight="1">
      <c r="B7" s="1" t="s">
        <v>7</v>
      </c>
      <c r="C7" s="1" t="s">
        <v>8</v>
      </c>
    </row>
    <row r="8" spans="2:3" s="1" customFormat="1" ht="20.25" customHeight="1">
      <c r="B8" s="1" t="s">
        <v>9</v>
      </c>
      <c r="C8" s="1" t="s">
        <v>10</v>
      </c>
    </row>
    <row r="9" spans="2:3" s="1" customFormat="1" ht="20.25" customHeight="1">
      <c r="B9" s="1" t="s">
        <v>11</v>
      </c>
      <c r="C9" s="1" t="s">
        <v>12</v>
      </c>
    </row>
    <row r="10" spans="2:3" s="1" customFormat="1" ht="20.25" customHeight="1">
      <c r="B10" s="1" t="s">
        <v>13</v>
      </c>
      <c r="C10" s="1" t="s">
        <v>14</v>
      </c>
    </row>
    <row r="11" spans="2:3" s="1" customFormat="1" ht="20.25" customHeight="1">
      <c r="B11" s="1" t="s">
        <v>15</v>
      </c>
      <c r="C11" s="1" t="s">
        <v>354</v>
      </c>
    </row>
    <row r="12" spans="2:3" s="1" customFormat="1" ht="20.25" customHeight="1">
      <c r="B12" s="1" t="s">
        <v>16</v>
      </c>
      <c r="C12" s="1" t="s">
        <v>355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63"/>
  <sheetViews>
    <sheetView showOutlineSymbols="0" zoomScale="87" zoomScaleNormal="87" workbookViewId="0" topLeftCell="A1">
      <selection activeCell="A2" sqref="A2"/>
    </sheetView>
  </sheetViews>
  <sheetFormatPr defaultColWidth="9.00390625" defaultRowHeight="13.5"/>
  <cols>
    <col min="1" max="12" width="10.75390625" style="500" customWidth="1"/>
    <col min="13" max="13" width="2.75390625" style="500" customWidth="1"/>
    <col min="14" max="16384" width="10.75390625" style="500" customWidth="1"/>
  </cols>
  <sheetData>
    <row r="1" spans="1:17" ht="19.5" customHeight="1">
      <c r="A1" s="496" t="s">
        <v>15</v>
      </c>
      <c r="B1" s="496" t="s">
        <v>277</v>
      </c>
      <c r="C1" s="497"/>
      <c r="D1" s="497"/>
      <c r="E1" s="497"/>
      <c r="F1" s="497"/>
      <c r="G1" s="497"/>
      <c r="H1" s="497"/>
      <c r="I1" s="497"/>
      <c r="J1" s="498"/>
      <c r="K1" s="498"/>
      <c r="L1" s="498"/>
      <c r="M1" s="499"/>
      <c r="N1" s="499"/>
      <c r="O1" s="499"/>
      <c r="P1" s="499"/>
      <c r="Q1" s="499"/>
    </row>
    <row r="2" spans="1:17" ht="18" customHeight="1">
      <c r="A2" s="498"/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9"/>
      <c r="N2" s="499"/>
      <c r="O2" s="499"/>
      <c r="P2" s="499"/>
      <c r="Q2" s="499"/>
    </row>
    <row r="3" spans="1:17" ht="18" customHeight="1">
      <c r="A3" s="501"/>
      <c r="B3" s="502"/>
      <c r="C3" s="503"/>
      <c r="D3" s="860" t="s">
        <v>278</v>
      </c>
      <c r="E3" s="861"/>
      <c r="F3" s="862"/>
      <c r="G3" s="863" t="s">
        <v>268</v>
      </c>
      <c r="H3" s="864"/>
      <c r="I3" s="865"/>
      <c r="J3" s="860" t="s">
        <v>269</v>
      </c>
      <c r="K3" s="861"/>
      <c r="L3" s="862"/>
      <c r="M3" s="504"/>
      <c r="N3" s="499"/>
      <c r="O3" s="499"/>
      <c r="P3" s="499"/>
      <c r="Q3" s="499"/>
    </row>
    <row r="4" spans="1:17" ht="18" customHeight="1">
      <c r="A4" s="505" t="s">
        <v>103</v>
      </c>
      <c r="B4" s="506" t="s">
        <v>279</v>
      </c>
      <c r="C4" s="507" t="s">
        <v>270</v>
      </c>
      <c r="D4" s="501"/>
      <c r="E4" s="508" t="s">
        <v>271</v>
      </c>
      <c r="F4" s="509" t="s">
        <v>272</v>
      </c>
      <c r="G4" s="501"/>
      <c r="H4" s="508"/>
      <c r="I4" s="509" t="s">
        <v>272</v>
      </c>
      <c r="J4" s="501"/>
      <c r="K4" s="508"/>
      <c r="L4" s="510" t="s">
        <v>272</v>
      </c>
      <c r="M4" s="504"/>
      <c r="N4" s="499"/>
      <c r="O4" s="499"/>
      <c r="P4" s="499"/>
      <c r="Q4" s="499"/>
    </row>
    <row r="5" spans="1:17" ht="18" customHeight="1">
      <c r="A5" s="511"/>
      <c r="B5" s="512"/>
      <c r="C5" s="507" t="s">
        <v>280</v>
      </c>
      <c r="D5" s="505" t="s">
        <v>273</v>
      </c>
      <c r="E5" s="513" t="s">
        <v>274</v>
      </c>
      <c r="F5" s="513" t="s">
        <v>270</v>
      </c>
      <c r="G5" s="505" t="s">
        <v>273</v>
      </c>
      <c r="H5" s="513" t="s">
        <v>274</v>
      </c>
      <c r="I5" s="513" t="s">
        <v>270</v>
      </c>
      <c r="J5" s="505" t="s">
        <v>273</v>
      </c>
      <c r="K5" s="513" t="s">
        <v>274</v>
      </c>
      <c r="L5" s="514" t="s">
        <v>270</v>
      </c>
      <c r="M5" s="504"/>
      <c r="N5" s="499"/>
      <c r="O5" s="499"/>
      <c r="P5" s="499"/>
      <c r="Q5" s="499"/>
    </row>
    <row r="6" spans="1:17" ht="18" customHeight="1">
      <c r="A6" s="511"/>
      <c r="B6" s="512"/>
      <c r="C6" s="515"/>
      <c r="D6" s="511"/>
      <c r="E6" s="513" t="s">
        <v>273</v>
      </c>
      <c r="F6" s="513" t="s">
        <v>275</v>
      </c>
      <c r="G6" s="511"/>
      <c r="H6" s="513" t="s">
        <v>273</v>
      </c>
      <c r="I6" s="513" t="s">
        <v>275</v>
      </c>
      <c r="J6" s="511"/>
      <c r="K6" s="513" t="s">
        <v>273</v>
      </c>
      <c r="L6" s="514" t="s">
        <v>275</v>
      </c>
      <c r="M6" s="504"/>
      <c r="N6" s="499"/>
      <c r="O6" s="499"/>
      <c r="P6" s="499"/>
      <c r="Q6" s="499"/>
    </row>
    <row r="7" spans="1:13" s="524" customFormat="1" ht="18" customHeight="1">
      <c r="A7" s="516"/>
      <c r="B7" s="517" t="s">
        <v>113</v>
      </c>
      <c r="C7" s="518">
        <v>5585000</v>
      </c>
      <c r="D7" s="519">
        <f>+D8+D18+D22+D29+D36+D52+D62+D91+D114+D123</f>
        <v>354</v>
      </c>
      <c r="E7" s="520">
        <f>D7/C7*100000</f>
        <v>6.338406445837063</v>
      </c>
      <c r="F7" s="521">
        <f>C7/D7/100</f>
        <v>157.7683615819209</v>
      </c>
      <c r="G7" s="519">
        <f>+G8+G18+G22+G29+G36+G52+G62+G91+G114+G123</f>
        <v>4712</v>
      </c>
      <c r="H7" s="520">
        <f aca="true" t="shared" si="0" ref="H7:H18">G7/C7*100000</f>
        <v>84.36884512085945</v>
      </c>
      <c r="I7" s="520">
        <f aca="true" t="shared" si="1" ref="I7:I18">C7/G7/100</f>
        <v>11.852716468590831</v>
      </c>
      <c r="J7" s="519">
        <f>+J8+J18+J22+J29+J36+J52+J62+J91+J114+J123</f>
        <v>2847</v>
      </c>
      <c r="K7" s="520">
        <f aca="true" t="shared" si="2" ref="K7:K18">J7/C7*100000</f>
        <v>50.975828111011644</v>
      </c>
      <c r="L7" s="522">
        <f aca="true" t="shared" si="3" ref="L7:L18">C7/J7/100</f>
        <v>19.617140850017563</v>
      </c>
      <c r="M7" s="523"/>
    </row>
    <row r="8" spans="1:17" ht="18" customHeight="1">
      <c r="A8" s="525" t="s">
        <v>114</v>
      </c>
      <c r="B8" s="526" t="s">
        <v>281</v>
      </c>
      <c r="C8" s="527">
        <f>SUM(C9:C17)</f>
        <v>1515864</v>
      </c>
      <c r="D8" s="528">
        <f>SUM(D9:D17)</f>
        <v>107</v>
      </c>
      <c r="E8" s="529">
        <f aca="true" t="shared" si="4" ref="E8:E17">D8/C8*100000</f>
        <v>7.058680725975418</v>
      </c>
      <c r="F8" s="529">
        <f aca="true" t="shared" si="5" ref="F8:F17">C8/D8/100</f>
        <v>141.66953271028038</v>
      </c>
      <c r="G8" s="530">
        <f>SUM(G9:G17)</f>
        <v>1529</v>
      </c>
      <c r="H8" s="529">
        <f t="shared" si="0"/>
        <v>100.86656850482629</v>
      </c>
      <c r="I8" s="529">
        <f t="shared" si="1"/>
        <v>9.914087638979726</v>
      </c>
      <c r="J8" s="530">
        <f>SUM(J9:J17)</f>
        <v>888</v>
      </c>
      <c r="K8" s="529">
        <f t="shared" si="2"/>
        <v>58.58045312772122</v>
      </c>
      <c r="L8" s="531">
        <f t="shared" si="3"/>
        <v>17.070540540540538</v>
      </c>
      <c r="M8" s="504"/>
      <c r="N8" s="499"/>
      <c r="O8" s="499"/>
      <c r="P8" s="499"/>
      <c r="Q8" s="499"/>
    </row>
    <row r="9" spans="1:17" ht="18" customHeight="1">
      <c r="A9" s="532"/>
      <c r="B9" s="512" t="s">
        <v>282</v>
      </c>
      <c r="C9" s="533">
        <v>200953</v>
      </c>
      <c r="D9" s="511">
        <v>5</v>
      </c>
      <c r="E9" s="534">
        <f t="shared" si="4"/>
        <v>2.488143993869213</v>
      </c>
      <c r="F9" s="534">
        <f t="shared" si="5"/>
        <v>401.906</v>
      </c>
      <c r="G9" s="535">
        <v>200</v>
      </c>
      <c r="H9" s="534">
        <f t="shared" si="0"/>
        <v>99.52575975476852</v>
      </c>
      <c r="I9" s="534">
        <f t="shared" si="1"/>
        <v>10.047649999999999</v>
      </c>
      <c r="J9" s="535">
        <v>120</v>
      </c>
      <c r="K9" s="534">
        <f t="shared" si="2"/>
        <v>59.71545585286112</v>
      </c>
      <c r="L9" s="536">
        <f t="shared" si="3"/>
        <v>16.746083333333335</v>
      </c>
      <c r="M9" s="504"/>
      <c r="N9" s="499"/>
      <c r="O9" s="499"/>
      <c r="P9" s="499"/>
      <c r="Q9" s="499"/>
    </row>
    <row r="10" spans="1:17" ht="18" customHeight="1">
      <c r="A10" s="532"/>
      <c r="B10" s="512" t="s">
        <v>283</v>
      </c>
      <c r="C10" s="533">
        <v>125698</v>
      </c>
      <c r="D10" s="511">
        <v>8</v>
      </c>
      <c r="E10" s="534">
        <f t="shared" si="4"/>
        <v>6.364460850610193</v>
      </c>
      <c r="F10" s="534">
        <f t="shared" si="5"/>
        <v>157.1225</v>
      </c>
      <c r="G10" s="535">
        <v>172</v>
      </c>
      <c r="H10" s="534">
        <f t="shared" si="0"/>
        <v>136.83590828811916</v>
      </c>
      <c r="I10" s="534">
        <f t="shared" si="1"/>
        <v>7.3080232558139535</v>
      </c>
      <c r="J10" s="535">
        <v>86</v>
      </c>
      <c r="K10" s="534">
        <f t="shared" si="2"/>
        <v>68.41795414405958</v>
      </c>
      <c r="L10" s="536">
        <f t="shared" si="3"/>
        <v>14.616046511627907</v>
      </c>
      <c r="M10" s="504"/>
      <c r="N10" s="499"/>
      <c r="O10" s="499"/>
      <c r="P10" s="499"/>
      <c r="Q10" s="499"/>
    </row>
    <row r="11" spans="1:17" ht="18" customHeight="1">
      <c r="A11" s="532"/>
      <c r="B11" s="512" t="s">
        <v>284</v>
      </c>
      <c r="C11" s="533">
        <v>107933</v>
      </c>
      <c r="D11" s="511">
        <v>11</v>
      </c>
      <c r="E11" s="534">
        <f t="shared" si="4"/>
        <v>10.19150769458831</v>
      </c>
      <c r="F11" s="534">
        <f t="shared" si="5"/>
        <v>98.1209090909091</v>
      </c>
      <c r="G11" s="535">
        <v>150</v>
      </c>
      <c r="H11" s="534">
        <f t="shared" si="0"/>
        <v>138.9751049262042</v>
      </c>
      <c r="I11" s="534">
        <f t="shared" si="1"/>
        <v>7.195533333333333</v>
      </c>
      <c r="J11" s="535">
        <v>76</v>
      </c>
      <c r="K11" s="534">
        <f t="shared" si="2"/>
        <v>70.41405316261013</v>
      </c>
      <c r="L11" s="536">
        <f t="shared" si="3"/>
        <v>14.20171052631579</v>
      </c>
      <c r="M11" s="504"/>
      <c r="N11" s="499"/>
      <c r="O11" s="499"/>
      <c r="P11" s="499"/>
      <c r="Q11" s="499"/>
    </row>
    <row r="12" spans="1:17" ht="18" customHeight="1">
      <c r="A12" s="532"/>
      <c r="B12" s="512" t="s">
        <v>285</v>
      </c>
      <c r="C12" s="533">
        <v>104448</v>
      </c>
      <c r="D12" s="511">
        <v>10</v>
      </c>
      <c r="E12" s="534">
        <f t="shared" si="4"/>
        <v>9.574142156862745</v>
      </c>
      <c r="F12" s="534">
        <f t="shared" si="5"/>
        <v>104.448</v>
      </c>
      <c r="G12" s="535">
        <v>139</v>
      </c>
      <c r="H12" s="534">
        <f t="shared" si="0"/>
        <v>133.08057598039215</v>
      </c>
      <c r="I12" s="534">
        <f t="shared" si="1"/>
        <v>7.514244604316547</v>
      </c>
      <c r="J12" s="535">
        <v>77</v>
      </c>
      <c r="K12" s="534">
        <f t="shared" si="2"/>
        <v>73.72089460784314</v>
      </c>
      <c r="L12" s="536">
        <f t="shared" si="3"/>
        <v>13.564675324675324</v>
      </c>
      <c r="M12" s="504"/>
      <c r="N12" s="499"/>
      <c r="O12" s="499"/>
      <c r="P12" s="499"/>
      <c r="Q12" s="499"/>
    </row>
    <row r="13" spans="1:17" ht="18" customHeight="1">
      <c r="A13" s="532"/>
      <c r="B13" s="512" t="s">
        <v>286</v>
      </c>
      <c r="C13" s="533">
        <v>173137</v>
      </c>
      <c r="D13" s="511">
        <v>10</v>
      </c>
      <c r="E13" s="534">
        <f t="shared" si="4"/>
        <v>5.775772942814072</v>
      </c>
      <c r="F13" s="534">
        <f t="shared" si="5"/>
        <v>173.137</v>
      </c>
      <c r="G13" s="535">
        <v>132</v>
      </c>
      <c r="H13" s="534">
        <f t="shared" si="0"/>
        <v>76.24020284514575</v>
      </c>
      <c r="I13" s="534">
        <f t="shared" si="1"/>
        <v>13.116439393939395</v>
      </c>
      <c r="J13" s="535">
        <v>81</v>
      </c>
      <c r="K13" s="534">
        <f t="shared" si="2"/>
        <v>46.78376083679398</v>
      </c>
      <c r="L13" s="536">
        <f t="shared" si="3"/>
        <v>21.374938271604936</v>
      </c>
      <c r="M13" s="504"/>
      <c r="N13" s="499"/>
      <c r="O13" s="499"/>
      <c r="P13" s="499"/>
      <c r="Q13" s="499"/>
    </row>
    <row r="14" spans="1:17" ht="18" customHeight="1">
      <c r="A14" s="532"/>
      <c r="B14" s="512" t="s">
        <v>287</v>
      </c>
      <c r="C14" s="533">
        <v>224892</v>
      </c>
      <c r="D14" s="511">
        <v>6</v>
      </c>
      <c r="E14" s="534">
        <f t="shared" si="4"/>
        <v>2.6679472813617204</v>
      </c>
      <c r="F14" s="534">
        <f t="shared" si="5"/>
        <v>374.82</v>
      </c>
      <c r="G14" s="535">
        <v>167</v>
      </c>
      <c r="H14" s="534">
        <f t="shared" si="0"/>
        <v>74.2578659979012</v>
      </c>
      <c r="I14" s="534">
        <f t="shared" si="1"/>
        <v>13.466586826347305</v>
      </c>
      <c r="J14" s="535">
        <v>103</v>
      </c>
      <c r="K14" s="534">
        <f t="shared" si="2"/>
        <v>45.799761663376195</v>
      </c>
      <c r="L14" s="536">
        <f t="shared" si="3"/>
        <v>21.834174757281552</v>
      </c>
      <c r="M14" s="504"/>
      <c r="N14" s="499"/>
      <c r="O14" s="499"/>
      <c r="P14" s="499"/>
      <c r="Q14" s="499"/>
    </row>
    <row r="15" spans="1:17" ht="18" customHeight="1">
      <c r="A15" s="532"/>
      <c r="B15" s="512" t="s">
        <v>288</v>
      </c>
      <c r="C15" s="533">
        <v>224883</v>
      </c>
      <c r="D15" s="511">
        <v>19</v>
      </c>
      <c r="E15" s="534">
        <f t="shared" si="4"/>
        <v>8.448837840121309</v>
      </c>
      <c r="F15" s="534">
        <f t="shared" si="5"/>
        <v>118.35947368421053</v>
      </c>
      <c r="G15" s="535">
        <v>138</v>
      </c>
      <c r="H15" s="534">
        <f t="shared" si="0"/>
        <v>61.365243259828446</v>
      </c>
      <c r="I15" s="534">
        <f t="shared" si="1"/>
        <v>16.29586956521739</v>
      </c>
      <c r="J15" s="535">
        <v>96</v>
      </c>
      <c r="K15" s="534">
        <f t="shared" si="2"/>
        <v>42.68886487640239</v>
      </c>
      <c r="L15" s="536">
        <f t="shared" si="3"/>
        <v>23.4253125</v>
      </c>
      <c r="M15" s="504"/>
      <c r="N15" s="499"/>
      <c r="O15" s="499"/>
      <c r="P15" s="499"/>
      <c r="Q15" s="499"/>
    </row>
    <row r="16" spans="1:17" ht="18" customHeight="1">
      <c r="A16" s="532"/>
      <c r="B16" s="512" t="s">
        <v>289</v>
      </c>
      <c r="C16" s="533">
        <v>113115</v>
      </c>
      <c r="D16" s="511">
        <v>22</v>
      </c>
      <c r="E16" s="534">
        <f t="shared" si="4"/>
        <v>19.449233081377358</v>
      </c>
      <c r="F16" s="534">
        <f t="shared" si="5"/>
        <v>51.41590909090909</v>
      </c>
      <c r="G16" s="535">
        <v>283</v>
      </c>
      <c r="H16" s="534">
        <f t="shared" si="0"/>
        <v>250.18786191044512</v>
      </c>
      <c r="I16" s="534">
        <f t="shared" si="1"/>
        <v>3.9969964664310953</v>
      </c>
      <c r="J16" s="535">
        <v>176</v>
      </c>
      <c r="K16" s="534">
        <f t="shared" si="2"/>
        <v>155.59386465101886</v>
      </c>
      <c r="L16" s="536">
        <f t="shared" si="3"/>
        <v>6.426988636363636</v>
      </c>
      <c r="M16" s="504"/>
      <c r="N16" s="499"/>
      <c r="O16" s="499"/>
      <c r="P16" s="499"/>
      <c r="Q16" s="499"/>
    </row>
    <row r="17" spans="1:17" ht="18" customHeight="1">
      <c r="A17" s="532"/>
      <c r="B17" s="512" t="s">
        <v>290</v>
      </c>
      <c r="C17" s="533">
        <v>240805</v>
      </c>
      <c r="D17" s="511">
        <v>16</v>
      </c>
      <c r="E17" s="534">
        <f t="shared" si="4"/>
        <v>6.644380307717863</v>
      </c>
      <c r="F17" s="534">
        <f t="shared" si="5"/>
        <v>150.503125</v>
      </c>
      <c r="G17" s="535">
        <v>148</v>
      </c>
      <c r="H17" s="534">
        <f t="shared" si="0"/>
        <v>61.46051784639023</v>
      </c>
      <c r="I17" s="534">
        <f t="shared" si="1"/>
        <v>16.270608108108107</v>
      </c>
      <c r="J17" s="535">
        <v>73</v>
      </c>
      <c r="K17" s="534">
        <f t="shared" si="2"/>
        <v>30.31498515396275</v>
      </c>
      <c r="L17" s="536">
        <f t="shared" si="3"/>
        <v>32.98698630136986</v>
      </c>
      <c r="M17" s="504"/>
      <c r="N17" s="499"/>
      <c r="O17" s="499"/>
      <c r="P17" s="499"/>
      <c r="Q17" s="499"/>
    </row>
    <row r="18" spans="1:13" s="524" customFormat="1" ht="18" customHeight="1">
      <c r="A18" s="537" t="s">
        <v>76</v>
      </c>
      <c r="B18" s="538"/>
      <c r="C18" s="539">
        <f>+SUM(C19:C21)</f>
        <v>1008299</v>
      </c>
      <c r="D18" s="540">
        <f>+SUM(D19:D21)</f>
        <v>54</v>
      </c>
      <c r="E18" s="520">
        <f>D18/C18*100000</f>
        <v>5.3555542552357975</v>
      </c>
      <c r="F18" s="521">
        <f>C18/D18/100</f>
        <v>186.72203703703704</v>
      </c>
      <c r="G18" s="540">
        <f>+SUM(G19:G21)</f>
        <v>1003</v>
      </c>
      <c r="H18" s="520">
        <f t="shared" si="0"/>
        <v>99.47446144447233</v>
      </c>
      <c r="I18" s="520">
        <f t="shared" si="1"/>
        <v>10.05283150548355</v>
      </c>
      <c r="J18" s="540">
        <f>+SUM(J19:J21)</f>
        <v>580</v>
      </c>
      <c r="K18" s="520">
        <f t="shared" si="2"/>
        <v>57.522619778458576</v>
      </c>
      <c r="L18" s="522">
        <f t="shared" si="3"/>
        <v>17.384465517241377</v>
      </c>
      <c r="M18" s="523"/>
    </row>
    <row r="19" spans="1:17" ht="18" customHeight="1">
      <c r="A19" s="525" t="s">
        <v>115</v>
      </c>
      <c r="B19" s="526" t="s">
        <v>116</v>
      </c>
      <c r="C19" s="527">
        <v>462995</v>
      </c>
      <c r="D19" s="528">
        <v>28</v>
      </c>
      <c r="E19" s="529">
        <f>D19/C19*100000</f>
        <v>6.04758150735969</v>
      </c>
      <c r="F19" s="529">
        <f>C19/D19/100</f>
        <v>165.35535714285714</v>
      </c>
      <c r="G19" s="530">
        <v>488</v>
      </c>
      <c r="H19" s="529">
        <f>G19/C19*100000</f>
        <v>105.40070627112605</v>
      </c>
      <c r="I19" s="529">
        <f>C19/G19/100</f>
        <v>9.487602459016394</v>
      </c>
      <c r="J19" s="530">
        <v>251</v>
      </c>
      <c r="K19" s="529">
        <f>J19/C19*100000</f>
        <v>54.212248512402944</v>
      </c>
      <c r="L19" s="531">
        <f>C19/J19/100</f>
        <v>18.44601593625498</v>
      </c>
      <c r="M19" s="504"/>
      <c r="N19" s="499"/>
      <c r="O19" s="499"/>
      <c r="P19" s="499"/>
      <c r="Q19" s="499"/>
    </row>
    <row r="20" spans="1:17" ht="18" customHeight="1">
      <c r="A20" s="525" t="s">
        <v>117</v>
      </c>
      <c r="B20" s="526" t="s">
        <v>118</v>
      </c>
      <c r="C20" s="527">
        <v>456037</v>
      </c>
      <c r="D20" s="528">
        <v>23</v>
      </c>
      <c r="E20" s="529">
        <f>D20/C20*100000</f>
        <v>5.043450421785951</v>
      </c>
      <c r="F20" s="529">
        <f>C20/D20/100</f>
        <v>198.27695652173912</v>
      </c>
      <c r="G20" s="530">
        <v>410</v>
      </c>
      <c r="H20" s="529">
        <f>G20/C20*100000</f>
        <v>89.90498577966261</v>
      </c>
      <c r="I20" s="529">
        <f>C20/G20/100</f>
        <v>11.122853658536584</v>
      </c>
      <c r="J20" s="530">
        <v>268</v>
      </c>
      <c r="K20" s="529">
        <f>J20/C20*100000</f>
        <v>58.767161436462395</v>
      </c>
      <c r="L20" s="531">
        <f>C20/J20/100</f>
        <v>17.016305970149254</v>
      </c>
      <c r="M20" s="504"/>
      <c r="N20" s="499"/>
      <c r="O20" s="499"/>
      <c r="P20" s="499"/>
      <c r="Q20" s="499"/>
    </row>
    <row r="21" spans="1:17" ht="18" customHeight="1">
      <c r="A21" s="541" t="s">
        <v>291</v>
      </c>
      <c r="B21" s="542" t="s">
        <v>119</v>
      </c>
      <c r="C21" s="543">
        <v>89267</v>
      </c>
      <c r="D21" s="544">
        <v>3</v>
      </c>
      <c r="E21" s="545">
        <f aca="true" t="shared" si="6" ref="E21:E33">D21/C21*100000</f>
        <v>3.360704403643004</v>
      </c>
      <c r="F21" s="545">
        <f aca="true" t="shared" si="7" ref="F21:F33">C21/D21/100</f>
        <v>297.5566666666667</v>
      </c>
      <c r="G21" s="546">
        <v>105</v>
      </c>
      <c r="H21" s="545">
        <f aca="true" t="shared" si="8" ref="H21:H84">G21/C21*100000</f>
        <v>117.62465412750512</v>
      </c>
      <c r="I21" s="545">
        <f aca="true" t="shared" si="9" ref="I21:I84">C21/G21/100</f>
        <v>8.501619047619048</v>
      </c>
      <c r="J21" s="546">
        <v>61</v>
      </c>
      <c r="K21" s="545">
        <f aca="true" t="shared" si="10" ref="K21:K84">J21/C21*100000</f>
        <v>68.33432287407442</v>
      </c>
      <c r="L21" s="547">
        <f aca="true" t="shared" si="11" ref="L21:L84">C21/J21/100</f>
        <v>14.633934426229507</v>
      </c>
      <c r="M21" s="504"/>
      <c r="N21" s="499"/>
      <c r="O21" s="499"/>
      <c r="P21" s="499"/>
      <c r="Q21" s="499"/>
    </row>
    <row r="22" spans="1:13" s="524" customFormat="1" ht="18" customHeight="1">
      <c r="A22" s="548" t="s">
        <v>77</v>
      </c>
      <c r="B22" s="549"/>
      <c r="C22" s="550">
        <f>+C23+C24+C25+C28</f>
        <v>710751</v>
      </c>
      <c r="D22" s="551">
        <f>+D23+D24+D25+D28</f>
        <v>34</v>
      </c>
      <c r="E22" s="520">
        <f>D22/C22*100000</f>
        <v>4.7836724816426575</v>
      </c>
      <c r="F22" s="521">
        <f>C22/D22/100</f>
        <v>209.04441176470587</v>
      </c>
      <c r="G22" s="552">
        <f>+G23+G24+G25+G28</f>
        <v>514</v>
      </c>
      <c r="H22" s="520">
        <f t="shared" si="8"/>
        <v>72.31787222248016</v>
      </c>
      <c r="I22" s="520">
        <f t="shared" si="9"/>
        <v>13.82784046692607</v>
      </c>
      <c r="J22" s="552">
        <f>+J23+J24+J25+J28</f>
        <v>325</v>
      </c>
      <c r="K22" s="520">
        <f t="shared" si="10"/>
        <v>45.726281074525396</v>
      </c>
      <c r="L22" s="522">
        <f t="shared" si="11"/>
        <v>21.869261538461537</v>
      </c>
      <c r="M22" s="523"/>
    </row>
    <row r="23" spans="1:17" ht="18" customHeight="1">
      <c r="A23" s="525" t="s">
        <v>120</v>
      </c>
      <c r="B23" s="526" t="s">
        <v>121</v>
      </c>
      <c r="C23" s="527">
        <v>192616</v>
      </c>
      <c r="D23" s="528">
        <v>9</v>
      </c>
      <c r="E23" s="529">
        <f t="shared" si="6"/>
        <v>4.672509033517465</v>
      </c>
      <c r="F23" s="529">
        <f t="shared" si="7"/>
        <v>214.01777777777778</v>
      </c>
      <c r="G23" s="530">
        <v>156</v>
      </c>
      <c r="H23" s="529">
        <f t="shared" si="8"/>
        <v>80.9901565809694</v>
      </c>
      <c r="I23" s="529">
        <f t="shared" si="9"/>
        <v>12.347179487179487</v>
      </c>
      <c r="J23" s="530">
        <v>100</v>
      </c>
      <c r="K23" s="529">
        <f t="shared" si="10"/>
        <v>51.91676703908294</v>
      </c>
      <c r="L23" s="531">
        <f t="shared" si="11"/>
        <v>19.2616</v>
      </c>
      <c r="M23" s="504"/>
      <c r="N23" s="499"/>
      <c r="O23" s="499"/>
      <c r="P23" s="499"/>
      <c r="Q23" s="499"/>
    </row>
    <row r="24" spans="1:17" ht="18" customHeight="1">
      <c r="A24" s="525" t="s">
        <v>122</v>
      </c>
      <c r="B24" s="526" t="s">
        <v>123</v>
      </c>
      <c r="C24" s="527">
        <v>218371</v>
      </c>
      <c r="D24" s="528">
        <v>6</v>
      </c>
      <c r="E24" s="529">
        <f t="shared" si="6"/>
        <v>2.7476175865842993</v>
      </c>
      <c r="F24" s="529">
        <f t="shared" si="7"/>
        <v>363.95166666666665</v>
      </c>
      <c r="G24" s="530">
        <v>179</v>
      </c>
      <c r="H24" s="529">
        <f t="shared" si="8"/>
        <v>81.97059133309826</v>
      </c>
      <c r="I24" s="529">
        <f t="shared" si="9"/>
        <v>12.199497206703912</v>
      </c>
      <c r="J24" s="530">
        <v>113</v>
      </c>
      <c r="K24" s="529">
        <f t="shared" si="10"/>
        <v>51.74679788067097</v>
      </c>
      <c r="L24" s="531">
        <f t="shared" si="11"/>
        <v>19.32486725663717</v>
      </c>
      <c r="M24" s="504"/>
      <c r="N24" s="499"/>
      <c r="O24" s="499"/>
      <c r="P24" s="499"/>
      <c r="Q24" s="499"/>
    </row>
    <row r="25" spans="1:17" ht="18" customHeight="1">
      <c r="A25" s="525" t="s">
        <v>124</v>
      </c>
      <c r="B25" s="526"/>
      <c r="C25" s="527">
        <f>C26+C27</f>
        <v>185923</v>
      </c>
      <c r="D25" s="528">
        <f>SUM(D26:D27)</f>
        <v>10</v>
      </c>
      <c r="E25" s="529">
        <f t="shared" si="6"/>
        <v>5.378570698622548</v>
      </c>
      <c r="F25" s="529">
        <f t="shared" si="7"/>
        <v>185.923</v>
      </c>
      <c r="G25" s="530">
        <f>SUM(G26:G27)</f>
        <v>111</v>
      </c>
      <c r="H25" s="529">
        <f t="shared" si="8"/>
        <v>59.702134754710286</v>
      </c>
      <c r="I25" s="529">
        <f t="shared" si="9"/>
        <v>16.74981981981982</v>
      </c>
      <c r="J25" s="530">
        <f>SUM(J26:J27)</f>
        <v>73</v>
      </c>
      <c r="K25" s="529">
        <f t="shared" si="10"/>
        <v>39.2635660999446</v>
      </c>
      <c r="L25" s="531">
        <f t="shared" si="11"/>
        <v>25.46890410958904</v>
      </c>
      <c r="M25" s="504"/>
      <c r="N25" s="499"/>
      <c r="O25" s="499"/>
      <c r="P25" s="499"/>
      <c r="Q25" s="499"/>
    </row>
    <row r="26" spans="1:17" ht="18" customHeight="1">
      <c r="A26" s="532"/>
      <c r="B26" s="512" t="s">
        <v>125</v>
      </c>
      <c r="C26" s="533">
        <v>156870</v>
      </c>
      <c r="D26" s="511">
        <v>8</v>
      </c>
      <c r="E26" s="534">
        <f t="shared" si="6"/>
        <v>5.099764135908714</v>
      </c>
      <c r="F26" s="534">
        <f t="shared" si="7"/>
        <v>196.0875</v>
      </c>
      <c r="G26" s="535">
        <v>99</v>
      </c>
      <c r="H26" s="534">
        <f t="shared" si="8"/>
        <v>63.10958118187035</v>
      </c>
      <c r="I26" s="534">
        <f t="shared" si="9"/>
        <v>15.845454545454546</v>
      </c>
      <c r="J26" s="535">
        <v>67</v>
      </c>
      <c r="K26" s="534">
        <f t="shared" si="10"/>
        <v>42.71052463823548</v>
      </c>
      <c r="L26" s="536">
        <f t="shared" si="11"/>
        <v>23.413432835820895</v>
      </c>
      <c r="M26" s="504"/>
      <c r="N26" s="499"/>
      <c r="O26" s="499"/>
      <c r="P26" s="499"/>
      <c r="Q26" s="499"/>
    </row>
    <row r="27" spans="1:17" ht="18" customHeight="1">
      <c r="A27" s="532"/>
      <c r="B27" s="512" t="s">
        <v>126</v>
      </c>
      <c r="C27" s="533">
        <v>29053</v>
      </c>
      <c r="D27" s="511">
        <v>2</v>
      </c>
      <c r="E27" s="534">
        <f t="shared" si="6"/>
        <v>6.883970674284927</v>
      </c>
      <c r="F27" s="534">
        <f t="shared" si="7"/>
        <v>145.265</v>
      </c>
      <c r="G27" s="535">
        <v>12</v>
      </c>
      <c r="H27" s="534">
        <f t="shared" si="8"/>
        <v>41.30382404570957</v>
      </c>
      <c r="I27" s="534">
        <f t="shared" si="9"/>
        <v>24.210833333333333</v>
      </c>
      <c r="J27" s="535">
        <v>6</v>
      </c>
      <c r="K27" s="534">
        <f t="shared" si="10"/>
        <v>20.651912022854784</v>
      </c>
      <c r="L27" s="536">
        <f t="shared" si="11"/>
        <v>48.42166666666667</v>
      </c>
      <c r="M27" s="504"/>
      <c r="N27" s="499"/>
      <c r="O27" s="499"/>
      <c r="P27" s="499"/>
      <c r="Q27" s="499"/>
    </row>
    <row r="28" spans="1:17" ht="18" customHeight="1">
      <c r="A28" s="525" t="s">
        <v>127</v>
      </c>
      <c r="B28" s="526" t="s">
        <v>128</v>
      </c>
      <c r="C28" s="527">
        <v>113841</v>
      </c>
      <c r="D28" s="528">
        <v>9</v>
      </c>
      <c r="E28" s="529">
        <f t="shared" si="6"/>
        <v>7.905763301446754</v>
      </c>
      <c r="F28" s="529">
        <f t="shared" si="7"/>
        <v>126.49</v>
      </c>
      <c r="G28" s="530">
        <v>68</v>
      </c>
      <c r="H28" s="529">
        <f t="shared" si="8"/>
        <v>59.73243383315326</v>
      </c>
      <c r="I28" s="529">
        <f t="shared" si="9"/>
        <v>16.741323529411765</v>
      </c>
      <c r="J28" s="530">
        <v>39</v>
      </c>
      <c r="K28" s="529">
        <f t="shared" si="10"/>
        <v>34.258307639602606</v>
      </c>
      <c r="L28" s="531">
        <f t="shared" si="11"/>
        <v>29.19</v>
      </c>
      <c r="M28" s="504"/>
      <c r="N28" s="499"/>
      <c r="O28" s="499"/>
      <c r="P28" s="499"/>
      <c r="Q28" s="499"/>
    </row>
    <row r="29" spans="1:13" s="524" customFormat="1" ht="18" customHeight="1">
      <c r="A29" s="537" t="s">
        <v>78</v>
      </c>
      <c r="B29" s="538"/>
      <c r="C29" s="539">
        <f>+C30+C31+C35</f>
        <v>719432</v>
      </c>
      <c r="D29" s="540">
        <f>+D30+D31+D35</f>
        <v>41</v>
      </c>
      <c r="E29" s="520">
        <f>D29/C29*100000</f>
        <v>5.698940275105917</v>
      </c>
      <c r="F29" s="521">
        <f>C29/D29/100</f>
        <v>175.47121951219512</v>
      </c>
      <c r="G29" s="553">
        <f>+G30+G31+G35</f>
        <v>497</v>
      </c>
      <c r="H29" s="520">
        <f>G29/C29*100000</f>
        <v>69.08227601774733</v>
      </c>
      <c r="I29" s="520">
        <f>C29/G29/100</f>
        <v>14.475492957746479</v>
      </c>
      <c r="J29" s="553">
        <f>+J30+J31+J35</f>
        <v>328</v>
      </c>
      <c r="K29" s="520">
        <f>J29/C29*100000</f>
        <v>45.591522200847336</v>
      </c>
      <c r="L29" s="522">
        <f>C29/J29/100</f>
        <v>21.93390243902439</v>
      </c>
      <c r="M29" s="523"/>
    </row>
    <row r="30" spans="1:17" ht="18" customHeight="1">
      <c r="A30" s="554" t="s">
        <v>129</v>
      </c>
      <c r="B30" s="526" t="s">
        <v>130</v>
      </c>
      <c r="C30" s="527">
        <v>291876</v>
      </c>
      <c r="D30" s="555">
        <v>22</v>
      </c>
      <c r="E30" s="556">
        <f t="shared" si="6"/>
        <v>7.537447409173759</v>
      </c>
      <c r="F30" s="556">
        <f t="shared" si="7"/>
        <v>132.6709090909091</v>
      </c>
      <c r="G30" s="557">
        <v>232</v>
      </c>
      <c r="H30" s="556">
        <f t="shared" si="8"/>
        <v>79.485809042196</v>
      </c>
      <c r="I30" s="556">
        <f t="shared" si="9"/>
        <v>12.580862068965516</v>
      </c>
      <c r="J30" s="557">
        <v>153</v>
      </c>
      <c r="K30" s="556">
        <f t="shared" si="10"/>
        <v>52.41952061834478</v>
      </c>
      <c r="L30" s="531">
        <f t="shared" si="11"/>
        <v>19.07686274509804</v>
      </c>
      <c r="M30" s="504"/>
      <c r="N30" s="499"/>
      <c r="O30" s="499"/>
      <c r="P30" s="499"/>
      <c r="Q30" s="499"/>
    </row>
    <row r="31" spans="1:17" ht="18" customHeight="1">
      <c r="A31" s="554" t="s">
        <v>131</v>
      </c>
      <c r="B31" s="526"/>
      <c r="C31" s="527">
        <f>C32+C33+C34</f>
        <v>332163</v>
      </c>
      <c r="D31" s="555">
        <f>SUM(D32:D34)</f>
        <v>17</v>
      </c>
      <c r="E31" s="556">
        <f t="shared" si="6"/>
        <v>5.1179691898254775</v>
      </c>
      <c r="F31" s="556">
        <f t="shared" si="7"/>
        <v>195.39</v>
      </c>
      <c r="G31" s="557">
        <f>SUM(G32:G34)</f>
        <v>196</v>
      </c>
      <c r="H31" s="556">
        <f t="shared" si="8"/>
        <v>59.00717418857609</v>
      </c>
      <c r="I31" s="556">
        <f t="shared" si="9"/>
        <v>16.947091836734693</v>
      </c>
      <c r="J31" s="557">
        <f>SUM(J32:J34)</f>
        <v>134</v>
      </c>
      <c r="K31" s="556">
        <f t="shared" si="10"/>
        <v>40.34163949627141</v>
      </c>
      <c r="L31" s="531">
        <f t="shared" si="11"/>
        <v>24.78828358208955</v>
      </c>
      <c r="M31" s="504"/>
      <c r="N31" s="499"/>
      <c r="O31" s="499"/>
      <c r="P31" s="499"/>
      <c r="Q31" s="499"/>
    </row>
    <row r="32" spans="1:17" ht="18" customHeight="1">
      <c r="A32" s="558"/>
      <c r="B32" s="512" t="s">
        <v>132</v>
      </c>
      <c r="C32" s="533">
        <v>266454</v>
      </c>
      <c r="D32" s="559">
        <v>15</v>
      </c>
      <c r="E32" s="560">
        <f t="shared" si="6"/>
        <v>5.6294895178905175</v>
      </c>
      <c r="F32" s="560">
        <f t="shared" si="7"/>
        <v>177.636</v>
      </c>
      <c r="G32" s="561">
        <v>152</v>
      </c>
      <c r="H32" s="560">
        <f t="shared" si="8"/>
        <v>57.045493781290574</v>
      </c>
      <c r="I32" s="560">
        <f t="shared" si="9"/>
        <v>17.52986842105263</v>
      </c>
      <c r="J32" s="561">
        <v>107</v>
      </c>
      <c r="K32" s="560">
        <f t="shared" si="10"/>
        <v>40.15702522761902</v>
      </c>
      <c r="L32" s="536">
        <f t="shared" si="11"/>
        <v>24.902242990654205</v>
      </c>
      <c r="M32" s="504"/>
      <c r="N32" s="499"/>
      <c r="O32" s="499"/>
      <c r="P32" s="499"/>
      <c r="Q32" s="499"/>
    </row>
    <row r="33" spans="1:17" ht="18" customHeight="1">
      <c r="A33" s="558"/>
      <c r="B33" s="512" t="s">
        <v>133</v>
      </c>
      <c r="C33" s="533">
        <v>32213</v>
      </c>
      <c r="D33" s="559">
        <v>2</v>
      </c>
      <c r="E33" s="560">
        <f t="shared" si="6"/>
        <v>6.208673516903113</v>
      </c>
      <c r="F33" s="560">
        <f t="shared" si="7"/>
        <v>161.065</v>
      </c>
      <c r="G33" s="561">
        <v>19</v>
      </c>
      <c r="H33" s="560">
        <f t="shared" si="8"/>
        <v>58.982398410579584</v>
      </c>
      <c r="I33" s="560">
        <f t="shared" si="9"/>
        <v>16.95421052631579</v>
      </c>
      <c r="J33" s="561">
        <v>13</v>
      </c>
      <c r="K33" s="560">
        <f t="shared" si="10"/>
        <v>40.35637785987024</v>
      </c>
      <c r="L33" s="536">
        <f t="shared" si="11"/>
        <v>24.77923076923077</v>
      </c>
      <c r="M33" s="504"/>
      <c r="N33" s="499"/>
      <c r="O33" s="499"/>
      <c r="P33" s="499"/>
      <c r="Q33" s="499"/>
    </row>
    <row r="34" spans="1:17" ht="18" customHeight="1">
      <c r="A34" s="558"/>
      <c r="B34" s="512" t="s">
        <v>134</v>
      </c>
      <c r="C34" s="533">
        <v>33496</v>
      </c>
      <c r="D34" s="562" t="s">
        <v>276</v>
      </c>
      <c r="E34" s="563" t="s">
        <v>276</v>
      </c>
      <c r="F34" s="563" t="s">
        <v>276</v>
      </c>
      <c r="G34" s="561">
        <v>25</v>
      </c>
      <c r="H34" s="560">
        <f t="shared" si="8"/>
        <v>74.63577740625747</v>
      </c>
      <c r="I34" s="560">
        <f t="shared" si="9"/>
        <v>13.398399999999999</v>
      </c>
      <c r="J34" s="561">
        <v>14</v>
      </c>
      <c r="K34" s="560">
        <f t="shared" si="10"/>
        <v>41.79603534750418</v>
      </c>
      <c r="L34" s="536">
        <f t="shared" si="11"/>
        <v>23.925714285714285</v>
      </c>
      <c r="M34" s="504"/>
      <c r="N34" s="499"/>
      <c r="O34" s="499"/>
      <c r="P34" s="499"/>
      <c r="Q34" s="499"/>
    </row>
    <row r="35" spans="1:17" ht="18" customHeight="1">
      <c r="A35" s="541" t="s">
        <v>135</v>
      </c>
      <c r="B35" s="542" t="s">
        <v>136</v>
      </c>
      <c r="C35" s="543">
        <v>95393</v>
      </c>
      <c r="D35" s="544">
        <v>2</v>
      </c>
      <c r="E35" s="545">
        <f>D35/C35*100000</f>
        <v>2.0965898965332888</v>
      </c>
      <c r="F35" s="545">
        <f>C35/D35/100</f>
        <v>476.965</v>
      </c>
      <c r="G35" s="546">
        <v>69</v>
      </c>
      <c r="H35" s="545">
        <f>G35/C35*100000</f>
        <v>72.33235143039846</v>
      </c>
      <c r="I35" s="545">
        <f>C35/G35/100</f>
        <v>13.825072463768116</v>
      </c>
      <c r="J35" s="546">
        <v>41</v>
      </c>
      <c r="K35" s="545">
        <f>J35/C35*100000</f>
        <v>42.98009287893242</v>
      </c>
      <c r="L35" s="547">
        <f>C35/J35/100</f>
        <v>23.266585365853658</v>
      </c>
      <c r="M35" s="504"/>
      <c r="N35" s="499"/>
      <c r="O35" s="499"/>
      <c r="P35" s="499"/>
      <c r="Q35" s="499"/>
    </row>
    <row r="36" spans="1:13" s="524" customFormat="1" ht="18" customHeight="1">
      <c r="A36" s="548" t="s">
        <v>79</v>
      </c>
      <c r="B36" s="549"/>
      <c r="C36" s="550">
        <f>+C37+C43+C46+C47</f>
        <v>295568</v>
      </c>
      <c r="D36" s="551">
        <f>+D37+D43+D46+D47</f>
        <v>21</v>
      </c>
      <c r="E36" s="520">
        <f>D36/C36*100000</f>
        <v>7.104964001515726</v>
      </c>
      <c r="F36" s="521">
        <f>C36/D36/100</f>
        <v>140.74666666666667</v>
      </c>
      <c r="G36" s="551">
        <f>+G37+G43+G46+G47</f>
        <v>213</v>
      </c>
      <c r="H36" s="520">
        <f>G36/C36*100000</f>
        <v>72.06463487251665</v>
      </c>
      <c r="I36" s="520">
        <f>C36/G36/100</f>
        <v>13.87643192488263</v>
      </c>
      <c r="J36" s="551">
        <f>+J37+J43+J46+J47</f>
        <v>129</v>
      </c>
      <c r="K36" s="520">
        <f>J36/C36*100000</f>
        <v>43.64477886645375</v>
      </c>
      <c r="L36" s="522">
        <f>C36/J36/100</f>
        <v>22.912248062015507</v>
      </c>
      <c r="M36" s="523"/>
    </row>
    <row r="37" spans="1:17" ht="18" customHeight="1">
      <c r="A37" s="525" t="s">
        <v>137</v>
      </c>
      <c r="B37" s="526"/>
      <c r="C37" s="527">
        <f>SUM(C38:C42)</f>
        <v>70247</v>
      </c>
      <c r="D37" s="528">
        <f>SUM(D38:D42)</f>
        <v>4</v>
      </c>
      <c r="E37" s="529">
        <f>D37/C37*100000</f>
        <v>5.694193346335075</v>
      </c>
      <c r="F37" s="529">
        <f>C37/D37/100</f>
        <v>175.6175</v>
      </c>
      <c r="G37" s="530">
        <f>SUM(G38:G42)</f>
        <v>50</v>
      </c>
      <c r="H37" s="529">
        <f t="shared" si="8"/>
        <v>71.17741682918843</v>
      </c>
      <c r="I37" s="529">
        <f t="shared" si="9"/>
        <v>14.0494</v>
      </c>
      <c r="J37" s="530">
        <f>SUM(J38:J42)</f>
        <v>25</v>
      </c>
      <c r="K37" s="529">
        <f t="shared" si="10"/>
        <v>35.588708414594215</v>
      </c>
      <c r="L37" s="531">
        <f t="shared" si="11"/>
        <v>28.0988</v>
      </c>
      <c r="M37" s="504"/>
      <c r="N37" s="499"/>
      <c r="O37" s="499"/>
      <c r="P37" s="499"/>
      <c r="Q37" s="499"/>
    </row>
    <row r="38" spans="1:17" ht="18" customHeight="1">
      <c r="A38" s="532"/>
      <c r="B38" s="512" t="s">
        <v>138</v>
      </c>
      <c r="C38" s="533">
        <v>37154</v>
      </c>
      <c r="D38" s="511">
        <v>1</v>
      </c>
      <c r="E38" s="534">
        <f>D38/C38*100000</f>
        <v>2.691500242235022</v>
      </c>
      <c r="F38" s="534">
        <f>C38/D38/100</f>
        <v>371.54</v>
      </c>
      <c r="G38" s="535">
        <v>34</v>
      </c>
      <c r="H38" s="534">
        <f t="shared" si="8"/>
        <v>91.51100823599074</v>
      </c>
      <c r="I38" s="534">
        <f t="shared" si="9"/>
        <v>10.92764705882353</v>
      </c>
      <c r="J38" s="535">
        <v>15</v>
      </c>
      <c r="K38" s="534">
        <f t="shared" si="10"/>
        <v>40.37250363352533</v>
      </c>
      <c r="L38" s="536">
        <f t="shared" si="11"/>
        <v>24.769333333333336</v>
      </c>
      <c r="M38" s="504"/>
      <c r="N38" s="499"/>
      <c r="O38" s="499"/>
      <c r="P38" s="499"/>
      <c r="Q38" s="499"/>
    </row>
    <row r="39" spans="1:17" ht="18" customHeight="1">
      <c r="A39" s="532"/>
      <c r="B39" s="512" t="s">
        <v>139</v>
      </c>
      <c r="C39" s="533">
        <v>11662</v>
      </c>
      <c r="D39" s="511">
        <v>2</v>
      </c>
      <c r="E39" s="534">
        <f>D39/C39*100000</f>
        <v>17.14971702966901</v>
      </c>
      <c r="F39" s="534">
        <f>C39/D39/100</f>
        <v>58.31</v>
      </c>
      <c r="G39" s="535">
        <v>5</v>
      </c>
      <c r="H39" s="534">
        <f t="shared" si="8"/>
        <v>42.87429257417253</v>
      </c>
      <c r="I39" s="534">
        <f t="shared" si="9"/>
        <v>23.324</v>
      </c>
      <c r="J39" s="535">
        <v>4</v>
      </c>
      <c r="K39" s="534">
        <f t="shared" si="10"/>
        <v>34.29943405933802</v>
      </c>
      <c r="L39" s="536">
        <f t="shared" si="11"/>
        <v>29.155</v>
      </c>
      <c r="M39" s="504"/>
      <c r="N39" s="499"/>
      <c r="O39" s="499"/>
      <c r="P39" s="499"/>
      <c r="Q39" s="499"/>
    </row>
    <row r="40" spans="1:17" ht="18" customHeight="1">
      <c r="A40" s="532"/>
      <c r="B40" s="512" t="s">
        <v>140</v>
      </c>
      <c r="C40" s="533">
        <v>7296</v>
      </c>
      <c r="D40" s="564" t="s">
        <v>276</v>
      </c>
      <c r="E40" s="565" t="s">
        <v>276</v>
      </c>
      <c r="F40" s="565" t="s">
        <v>276</v>
      </c>
      <c r="G40" s="535">
        <v>3</v>
      </c>
      <c r="H40" s="534">
        <f t="shared" si="8"/>
        <v>41.118421052631575</v>
      </c>
      <c r="I40" s="534">
        <f t="shared" si="9"/>
        <v>24.32</v>
      </c>
      <c r="J40" s="535">
        <v>2</v>
      </c>
      <c r="K40" s="534">
        <f t="shared" si="10"/>
        <v>27.412280701754383</v>
      </c>
      <c r="L40" s="536">
        <f t="shared" si="11"/>
        <v>36.48</v>
      </c>
      <c r="M40" s="504"/>
      <c r="N40" s="499"/>
      <c r="O40" s="499"/>
      <c r="P40" s="499"/>
      <c r="Q40" s="499"/>
    </row>
    <row r="41" spans="1:17" ht="18" customHeight="1">
      <c r="A41" s="532"/>
      <c r="B41" s="512" t="s">
        <v>141</v>
      </c>
      <c r="C41" s="533">
        <v>6262</v>
      </c>
      <c r="D41" s="564" t="s">
        <v>276</v>
      </c>
      <c r="E41" s="565" t="s">
        <v>276</v>
      </c>
      <c r="F41" s="565" t="s">
        <v>276</v>
      </c>
      <c r="G41" s="535">
        <v>3</v>
      </c>
      <c r="H41" s="534">
        <f t="shared" si="8"/>
        <v>47.90801660811242</v>
      </c>
      <c r="I41" s="534">
        <f t="shared" si="9"/>
        <v>20.873333333333335</v>
      </c>
      <c r="J41" s="535">
        <v>2</v>
      </c>
      <c r="K41" s="534">
        <f t="shared" si="10"/>
        <v>31.938677738741617</v>
      </c>
      <c r="L41" s="536">
        <f t="shared" si="11"/>
        <v>31.31</v>
      </c>
      <c r="M41" s="504"/>
      <c r="N41" s="499"/>
      <c r="O41" s="499"/>
      <c r="P41" s="499"/>
      <c r="Q41" s="499"/>
    </row>
    <row r="42" spans="1:17" ht="18" customHeight="1">
      <c r="A42" s="532"/>
      <c r="B42" s="512" t="s">
        <v>142</v>
      </c>
      <c r="C42" s="533">
        <v>7873</v>
      </c>
      <c r="D42" s="511">
        <v>1</v>
      </c>
      <c r="E42" s="534">
        <f aca="true" t="shared" si="12" ref="E42:E50">D42/C42*100000</f>
        <v>12.701638511367968</v>
      </c>
      <c r="F42" s="534">
        <f aca="true" t="shared" si="13" ref="F42:F50">C42/D42/100</f>
        <v>78.73</v>
      </c>
      <c r="G42" s="535">
        <v>5</v>
      </c>
      <c r="H42" s="534">
        <f t="shared" si="8"/>
        <v>63.50819255683983</v>
      </c>
      <c r="I42" s="534">
        <f t="shared" si="9"/>
        <v>15.745999999999999</v>
      </c>
      <c r="J42" s="535">
        <v>2</v>
      </c>
      <c r="K42" s="534">
        <f t="shared" si="10"/>
        <v>25.403277022735935</v>
      </c>
      <c r="L42" s="536">
        <f t="shared" si="11"/>
        <v>39.365</v>
      </c>
      <c r="M42" s="504"/>
      <c r="N42" s="499"/>
      <c r="O42" s="499"/>
      <c r="P42" s="499"/>
      <c r="Q42" s="499"/>
    </row>
    <row r="43" spans="1:17" ht="18" customHeight="1">
      <c r="A43" s="525" t="s">
        <v>143</v>
      </c>
      <c r="B43" s="526"/>
      <c r="C43" s="527">
        <f>C44+C45</f>
        <v>84836</v>
      </c>
      <c r="D43" s="528">
        <f>SUM(D44:D45)</f>
        <v>7</v>
      </c>
      <c r="E43" s="529">
        <f t="shared" si="12"/>
        <v>8.251214107218633</v>
      </c>
      <c r="F43" s="529">
        <f t="shared" si="13"/>
        <v>121.19428571428571</v>
      </c>
      <c r="G43" s="530">
        <f>SUM(G44:G45)</f>
        <v>73</v>
      </c>
      <c r="H43" s="529">
        <f t="shared" si="8"/>
        <v>86.04837568956575</v>
      </c>
      <c r="I43" s="529">
        <f t="shared" si="9"/>
        <v>11.6213698630137</v>
      </c>
      <c r="J43" s="530">
        <f>SUM(J44:J45)</f>
        <v>45</v>
      </c>
      <c r="K43" s="529">
        <f t="shared" si="10"/>
        <v>53.04351926069122</v>
      </c>
      <c r="L43" s="531">
        <f t="shared" si="11"/>
        <v>18.852444444444444</v>
      </c>
      <c r="M43" s="504"/>
      <c r="N43" s="499"/>
      <c r="O43" s="499"/>
      <c r="P43" s="499"/>
      <c r="Q43" s="499"/>
    </row>
    <row r="44" spans="1:17" ht="18" customHeight="1">
      <c r="A44" s="532"/>
      <c r="B44" s="512" t="s">
        <v>144</v>
      </c>
      <c r="C44" s="533">
        <v>75350</v>
      </c>
      <c r="D44" s="511">
        <v>6</v>
      </c>
      <c r="E44" s="534">
        <f t="shared" si="12"/>
        <v>7.962840079628401</v>
      </c>
      <c r="F44" s="534">
        <f t="shared" si="13"/>
        <v>125.58333333333334</v>
      </c>
      <c r="G44" s="535">
        <v>70</v>
      </c>
      <c r="H44" s="534">
        <f t="shared" si="8"/>
        <v>92.89980092899802</v>
      </c>
      <c r="I44" s="534">
        <f t="shared" si="9"/>
        <v>10.764285714285712</v>
      </c>
      <c r="J44" s="535">
        <v>42</v>
      </c>
      <c r="K44" s="534">
        <f t="shared" si="10"/>
        <v>55.7398805573988</v>
      </c>
      <c r="L44" s="536">
        <f t="shared" si="11"/>
        <v>17.94047619047619</v>
      </c>
      <c r="M44" s="504"/>
      <c r="N44" s="499"/>
      <c r="O44" s="499"/>
      <c r="P44" s="499"/>
      <c r="Q44" s="499"/>
    </row>
    <row r="45" spans="1:17" ht="18" customHeight="1">
      <c r="A45" s="532"/>
      <c r="B45" s="512" t="s">
        <v>145</v>
      </c>
      <c r="C45" s="533">
        <v>9486</v>
      </c>
      <c r="D45" s="511">
        <v>1</v>
      </c>
      <c r="E45" s="534">
        <f t="shared" si="12"/>
        <v>10.541851149061776</v>
      </c>
      <c r="F45" s="534">
        <f t="shared" si="13"/>
        <v>94.86</v>
      </c>
      <c r="G45" s="535">
        <v>3</v>
      </c>
      <c r="H45" s="534">
        <f t="shared" si="8"/>
        <v>31.625553447185325</v>
      </c>
      <c r="I45" s="534">
        <f t="shared" si="9"/>
        <v>31.62</v>
      </c>
      <c r="J45" s="535">
        <v>3</v>
      </c>
      <c r="K45" s="534">
        <f t="shared" si="10"/>
        <v>31.625553447185325</v>
      </c>
      <c r="L45" s="536">
        <f t="shared" si="11"/>
        <v>31.62</v>
      </c>
      <c r="M45" s="504"/>
      <c r="N45" s="499"/>
      <c r="O45" s="499"/>
      <c r="P45" s="499"/>
      <c r="Q45" s="499"/>
    </row>
    <row r="46" spans="1:17" ht="18" customHeight="1">
      <c r="A46" s="525" t="s">
        <v>146</v>
      </c>
      <c r="B46" s="526" t="s">
        <v>147</v>
      </c>
      <c r="C46" s="527">
        <v>50356</v>
      </c>
      <c r="D46" s="528">
        <v>3</v>
      </c>
      <c r="E46" s="529">
        <f t="shared" si="12"/>
        <v>5.957582016045754</v>
      </c>
      <c r="F46" s="529">
        <f t="shared" si="13"/>
        <v>167.85333333333332</v>
      </c>
      <c r="G46" s="530">
        <v>31</v>
      </c>
      <c r="H46" s="529">
        <f t="shared" si="8"/>
        <v>61.561680832472796</v>
      </c>
      <c r="I46" s="529">
        <f t="shared" si="9"/>
        <v>16.243870967741938</v>
      </c>
      <c r="J46" s="530">
        <v>19</v>
      </c>
      <c r="K46" s="529">
        <f t="shared" si="10"/>
        <v>37.731352768289774</v>
      </c>
      <c r="L46" s="531">
        <f t="shared" si="11"/>
        <v>26.50315789473684</v>
      </c>
      <c r="M46" s="504"/>
      <c r="N46" s="499"/>
      <c r="O46" s="499"/>
      <c r="P46" s="499"/>
      <c r="Q46" s="499"/>
    </row>
    <row r="47" spans="1:17" ht="18" customHeight="1">
      <c r="A47" s="525" t="s">
        <v>148</v>
      </c>
      <c r="B47" s="526"/>
      <c r="C47" s="527">
        <f>SUM(C48:C51)</f>
        <v>90129</v>
      </c>
      <c r="D47" s="528">
        <f>SUM(D48:D51)</f>
        <v>7</v>
      </c>
      <c r="E47" s="529">
        <f t="shared" si="12"/>
        <v>7.7666455857715055</v>
      </c>
      <c r="F47" s="529">
        <f t="shared" si="13"/>
        <v>128.7557142857143</v>
      </c>
      <c r="G47" s="530">
        <f>SUM(G48:G51)</f>
        <v>59</v>
      </c>
      <c r="H47" s="529">
        <f t="shared" si="8"/>
        <v>65.46172708007411</v>
      </c>
      <c r="I47" s="529">
        <f t="shared" si="9"/>
        <v>15.276101694915253</v>
      </c>
      <c r="J47" s="530">
        <f>SUM(J48:J51)</f>
        <v>40</v>
      </c>
      <c r="K47" s="529">
        <f t="shared" si="10"/>
        <v>44.38083191869432</v>
      </c>
      <c r="L47" s="531">
        <f t="shared" si="11"/>
        <v>22.532249999999998</v>
      </c>
      <c r="M47" s="504"/>
      <c r="N47" s="499"/>
      <c r="O47" s="499"/>
      <c r="P47" s="499"/>
      <c r="Q47" s="499"/>
    </row>
    <row r="48" spans="1:17" ht="18" customHeight="1">
      <c r="A48" s="532"/>
      <c r="B48" s="512" t="s">
        <v>149</v>
      </c>
      <c r="C48" s="533">
        <v>49650</v>
      </c>
      <c r="D48" s="511">
        <v>4</v>
      </c>
      <c r="E48" s="534">
        <f t="shared" si="12"/>
        <v>8.056394763343404</v>
      </c>
      <c r="F48" s="534">
        <f t="shared" si="13"/>
        <v>124.125</v>
      </c>
      <c r="G48" s="535">
        <v>34</v>
      </c>
      <c r="H48" s="534">
        <f t="shared" si="8"/>
        <v>68.47935548841893</v>
      </c>
      <c r="I48" s="534">
        <f t="shared" si="9"/>
        <v>14.602941176470587</v>
      </c>
      <c r="J48" s="535">
        <v>20</v>
      </c>
      <c r="K48" s="534">
        <f t="shared" si="10"/>
        <v>40.28197381671702</v>
      </c>
      <c r="L48" s="536">
        <f t="shared" si="11"/>
        <v>24.825</v>
      </c>
      <c r="M48" s="504"/>
      <c r="N48" s="499"/>
      <c r="O48" s="499"/>
      <c r="P48" s="499"/>
      <c r="Q48" s="499"/>
    </row>
    <row r="49" spans="1:17" ht="18" customHeight="1">
      <c r="A49" s="532"/>
      <c r="B49" s="512" t="s">
        <v>150</v>
      </c>
      <c r="C49" s="533">
        <v>21409</v>
      </c>
      <c r="D49" s="511">
        <v>2</v>
      </c>
      <c r="E49" s="534">
        <f t="shared" si="12"/>
        <v>9.34186557055444</v>
      </c>
      <c r="F49" s="534">
        <f t="shared" si="13"/>
        <v>107.045</v>
      </c>
      <c r="G49" s="535">
        <v>13</v>
      </c>
      <c r="H49" s="534">
        <f t="shared" si="8"/>
        <v>60.722126208603854</v>
      </c>
      <c r="I49" s="534">
        <f t="shared" si="9"/>
        <v>16.46846153846154</v>
      </c>
      <c r="J49" s="535">
        <v>10</v>
      </c>
      <c r="K49" s="534">
        <f t="shared" si="10"/>
        <v>46.7093278527722</v>
      </c>
      <c r="L49" s="536">
        <f t="shared" si="11"/>
        <v>21.409000000000002</v>
      </c>
      <c r="M49" s="504"/>
      <c r="N49" s="499"/>
      <c r="O49" s="499"/>
      <c r="P49" s="499"/>
      <c r="Q49" s="499"/>
    </row>
    <row r="50" spans="1:17" ht="18" customHeight="1">
      <c r="A50" s="532"/>
      <c r="B50" s="512" t="s">
        <v>151</v>
      </c>
      <c r="C50" s="533">
        <v>11807</v>
      </c>
      <c r="D50" s="511">
        <v>1</v>
      </c>
      <c r="E50" s="534">
        <f t="shared" si="12"/>
        <v>8.46955196070128</v>
      </c>
      <c r="F50" s="534">
        <f t="shared" si="13"/>
        <v>118.07</v>
      </c>
      <c r="G50" s="535">
        <v>8</v>
      </c>
      <c r="H50" s="534">
        <f t="shared" si="8"/>
        <v>67.75641568561024</v>
      </c>
      <c r="I50" s="534">
        <f t="shared" si="9"/>
        <v>14.75875</v>
      </c>
      <c r="J50" s="535">
        <v>6</v>
      </c>
      <c r="K50" s="534">
        <f t="shared" si="10"/>
        <v>50.81731176420767</v>
      </c>
      <c r="L50" s="536">
        <f t="shared" si="11"/>
        <v>19.67833333333333</v>
      </c>
      <c r="M50" s="504"/>
      <c r="N50" s="499"/>
      <c r="O50" s="499"/>
      <c r="P50" s="499"/>
      <c r="Q50" s="499"/>
    </row>
    <row r="51" spans="1:17" ht="18" customHeight="1">
      <c r="A51" s="532"/>
      <c r="B51" s="512" t="s">
        <v>152</v>
      </c>
      <c r="C51" s="533">
        <v>7263</v>
      </c>
      <c r="D51" s="564" t="s">
        <v>276</v>
      </c>
      <c r="E51" s="565" t="s">
        <v>276</v>
      </c>
      <c r="F51" s="565" t="s">
        <v>276</v>
      </c>
      <c r="G51" s="535">
        <v>4</v>
      </c>
      <c r="H51" s="534">
        <f t="shared" si="8"/>
        <v>55.07366102161641</v>
      </c>
      <c r="I51" s="534">
        <f t="shared" si="9"/>
        <v>18.1575</v>
      </c>
      <c r="J51" s="535">
        <v>4</v>
      </c>
      <c r="K51" s="534">
        <f t="shared" si="10"/>
        <v>55.07366102161641</v>
      </c>
      <c r="L51" s="536">
        <f t="shared" si="11"/>
        <v>18.1575</v>
      </c>
      <c r="M51" s="504"/>
      <c r="N51" s="499"/>
      <c r="O51" s="499"/>
      <c r="P51" s="499"/>
      <c r="Q51" s="499"/>
    </row>
    <row r="52" spans="1:13" s="524" customFormat="1" ht="18" customHeight="1">
      <c r="A52" s="537" t="s">
        <v>153</v>
      </c>
      <c r="B52" s="538"/>
      <c r="C52" s="539">
        <f>+C53+C54</f>
        <v>578500</v>
      </c>
      <c r="D52" s="566">
        <f>+D53+D54</f>
        <v>41</v>
      </c>
      <c r="E52" s="567">
        <f>D52/C52*100000</f>
        <v>7.087294727744166</v>
      </c>
      <c r="F52" s="568">
        <f>C52/D52/100</f>
        <v>141.09756097560975</v>
      </c>
      <c r="G52" s="566">
        <f>+G53+G54</f>
        <v>420</v>
      </c>
      <c r="H52" s="567">
        <f t="shared" si="8"/>
        <v>72.60155574762317</v>
      </c>
      <c r="I52" s="569">
        <f t="shared" si="9"/>
        <v>13.773809523809524</v>
      </c>
      <c r="J52" s="566">
        <f>+J53+J54</f>
        <v>285</v>
      </c>
      <c r="K52" s="520">
        <f t="shared" si="10"/>
        <v>49.265341400172865</v>
      </c>
      <c r="L52" s="522">
        <f t="shared" si="11"/>
        <v>20.29824561403509</v>
      </c>
      <c r="M52" s="523"/>
    </row>
    <row r="53" spans="1:17" ht="18" customHeight="1">
      <c r="A53" s="525" t="s">
        <v>154</v>
      </c>
      <c r="B53" s="526" t="s">
        <v>155</v>
      </c>
      <c r="C53" s="527">
        <v>480684</v>
      </c>
      <c r="D53" s="528">
        <v>37</v>
      </c>
      <c r="E53" s="529">
        <f>D53/C53*100000</f>
        <v>7.697364588794302</v>
      </c>
      <c r="F53" s="529">
        <f>C53/D53/100</f>
        <v>129.9145945945946</v>
      </c>
      <c r="G53" s="530">
        <v>363</v>
      </c>
      <c r="H53" s="529">
        <f>G53/C53*100000</f>
        <v>75.51738772249544</v>
      </c>
      <c r="I53" s="529">
        <f>C53/G53/100</f>
        <v>13.241983471074379</v>
      </c>
      <c r="J53" s="530">
        <v>254</v>
      </c>
      <c r="K53" s="529">
        <f>J53/C53*100000</f>
        <v>52.84136771766899</v>
      </c>
      <c r="L53" s="531">
        <f>C53/J53/100</f>
        <v>18.924566929133857</v>
      </c>
      <c r="M53" s="504"/>
      <c r="N53" s="499"/>
      <c r="O53" s="499"/>
      <c r="P53" s="499"/>
      <c r="Q53" s="499"/>
    </row>
    <row r="54" spans="1:17" ht="18" customHeight="1">
      <c r="A54" s="554" t="s">
        <v>156</v>
      </c>
      <c r="B54" s="526"/>
      <c r="C54" s="527">
        <f>SUM(C55:C61)</f>
        <v>97816</v>
      </c>
      <c r="D54" s="555">
        <f>+SUM(D55:D61)</f>
        <v>4</v>
      </c>
      <c r="E54" s="556">
        <f>D54/C54*100000</f>
        <v>4.089310542242577</v>
      </c>
      <c r="F54" s="556">
        <f>C54/D54/100</f>
        <v>244.54</v>
      </c>
      <c r="G54" s="557">
        <f>SUM(G55:G61)</f>
        <v>57</v>
      </c>
      <c r="H54" s="556">
        <f aca="true" t="shared" si="14" ref="H54:H62">G54/C54*100000</f>
        <v>58.272675226956736</v>
      </c>
      <c r="I54" s="556">
        <f aca="true" t="shared" si="15" ref="I54:I62">C54/G54/100</f>
        <v>17.160701754385965</v>
      </c>
      <c r="J54" s="557">
        <f>SUM(J55:J61)</f>
        <v>31</v>
      </c>
      <c r="K54" s="556">
        <f aca="true" t="shared" si="16" ref="K54:K62">J54/C54*100000</f>
        <v>31.69215670237998</v>
      </c>
      <c r="L54" s="531">
        <f aca="true" t="shared" si="17" ref="L54:L62">C54/J54/100</f>
        <v>31.553548387096775</v>
      </c>
      <c r="M54" s="504"/>
      <c r="N54" s="499"/>
      <c r="O54" s="499"/>
      <c r="P54" s="499"/>
      <c r="Q54" s="499"/>
    </row>
    <row r="55" spans="1:17" ht="18" customHeight="1">
      <c r="A55" s="558"/>
      <c r="B55" s="512" t="s">
        <v>157</v>
      </c>
      <c r="C55" s="533">
        <v>8839</v>
      </c>
      <c r="D55" s="562" t="s">
        <v>276</v>
      </c>
      <c r="E55" s="563" t="s">
        <v>276</v>
      </c>
      <c r="F55" s="563" t="s">
        <v>276</v>
      </c>
      <c r="G55" s="561">
        <v>4</v>
      </c>
      <c r="H55" s="560">
        <f t="shared" si="14"/>
        <v>45.253988007693174</v>
      </c>
      <c r="I55" s="560">
        <f t="shared" si="15"/>
        <v>22.0975</v>
      </c>
      <c r="J55" s="561">
        <v>3</v>
      </c>
      <c r="K55" s="560">
        <f t="shared" si="16"/>
        <v>33.94049100576988</v>
      </c>
      <c r="L55" s="536">
        <f t="shared" si="17"/>
        <v>29.463333333333335</v>
      </c>
      <c r="M55" s="504"/>
      <c r="N55" s="499"/>
      <c r="O55" s="499"/>
      <c r="P55" s="499"/>
      <c r="Q55" s="499"/>
    </row>
    <row r="56" spans="1:17" ht="18" customHeight="1">
      <c r="A56" s="558"/>
      <c r="B56" s="512" t="s">
        <v>158</v>
      </c>
      <c r="C56" s="533">
        <v>21614</v>
      </c>
      <c r="D56" s="559">
        <v>1</v>
      </c>
      <c r="E56" s="560">
        <f>D56/C56*100000</f>
        <v>4.626630887387804</v>
      </c>
      <c r="F56" s="560">
        <f>C56/D56/100</f>
        <v>216.14</v>
      </c>
      <c r="G56" s="561">
        <v>10</v>
      </c>
      <c r="H56" s="560">
        <f t="shared" si="14"/>
        <v>46.26630887387804</v>
      </c>
      <c r="I56" s="560">
        <f t="shared" si="15"/>
        <v>21.614</v>
      </c>
      <c r="J56" s="561">
        <v>4</v>
      </c>
      <c r="K56" s="560">
        <f t="shared" si="16"/>
        <v>18.506523549551215</v>
      </c>
      <c r="L56" s="536">
        <f t="shared" si="17"/>
        <v>54.035</v>
      </c>
      <c r="M56" s="504"/>
      <c r="N56" s="499"/>
      <c r="O56" s="499"/>
      <c r="P56" s="499"/>
      <c r="Q56" s="499"/>
    </row>
    <row r="57" spans="1:17" ht="18" customHeight="1">
      <c r="A57" s="558"/>
      <c r="B57" s="512" t="s">
        <v>159</v>
      </c>
      <c r="C57" s="533">
        <v>8238</v>
      </c>
      <c r="D57" s="559">
        <v>1</v>
      </c>
      <c r="E57" s="560">
        <f>D57/C57*100000</f>
        <v>12.138868657441126</v>
      </c>
      <c r="F57" s="560">
        <f>C57/D57/100</f>
        <v>82.38</v>
      </c>
      <c r="G57" s="561">
        <v>5</v>
      </c>
      <c r="H57" s="560">
        <f t="shared" si="14"/>
        <v>60.69434328720563</v>
      </c>
      <c r="I57" s="560">
        <f t="shared" si="15"/>
        <v>16.476</v>
      </c>
      <c r="J57" s="561">
        <v>2</v>
      </c>
      <c r="K57" s="560">
        <f t="shared" si="16"/>
        <v>24.277737314882252</v>
      </c>
      <c r="L57" s="536">
        <f t="shared" si="17"/>
        <v>41.19</v>
      </c>
      <c r="M57" s="504"/>
      <c r="N57" s="499"/>
      <c r="O57" s="499"/>
      <c r="P57" s="499"/>
      <c r="Q57" s="499"/>
    </row>
    <row r="58" spans="1:17" ht="18" customHeight="1">
      <c r="A58" s="558"/>
      <c r="B58" s="512" t="s">
        <v>160</v>
      </c>
      <c r="C58" s="533">
        <v>14503</v>
      </c>
      <c r="D58" s="562" t="s">
        <v>276</v>
      </c>
      <c r="E58" s="563" t="s">
        <v>276</v>
      </c>
      <c r="F58" s="563" t="s">
        <v>276</v>
      </c>
      <c r="G58" s="561">
        <v>6</v>
      </c>
      <c r="H58" s="560">
        <f t="shared" si="14"/>
        <v>41.37075087912846</v>
      </c>
      <c r="I58" s="560">
        <f t="shared" si="15"/>
        <v>24.171666666666667</v>
      </c>
      <c r="J58" s="561">
        <v>5</v>
      </c>
      <c r="K58" s="560">
        <f t="shared" si="16"/>
        <v>34.47562573260705</v>
      </c>
      <c r="L58" s="536">
        <f t="shared" si="17"/>
        <v>29.006</v>
      </c>
      <c r="M58" s="504"/>
      <c r="N58" s="499"/>
      <c r="O58" s="499"/>
      <c r="P58" s="499"/>
      <c r="Q58" s="499"/>
    </row>
    <row r="59" spans="1:17" ht="18" customHeight="1">
      <c r="A59" s="558"/>
      <c r="B59" s="512" t="s">
        <v>161</v>
      </c>
      <c r="C59" s="533">
        <v>19802</v>
      </c>
      <c r="D59" s="559">
        <v>2</v>
      </c>
      <c r="E59" s="560">
        <f>D59/C59*100000</f>
        <v>10.099989900010101</v>
      </c>
      <c r="F59" s="560">
        <f>C59/D59/100</f>
        <v>99.01</v>
      </c>
      <c r="G59" s="561">
        <v>17</v>
      </c>
      <c r="H59" s="560">
        <f t="shared" si="14"/>
        <v>85.84991415008585</v>
      </c>
      <c r="I59" s="560">
        <f t="shared" si="15"/>
        <v>11.648235294117647</v>
      </c>
      <c r="J59" s="561">
        <v>9</v>
      </c>
      <c r="K59" s="560">
        <f t="shared" si="16"/>
        <v>45.449954550045454</v>
      </c>
      <c r="L59" s="536">
        <f t="shared" si="17"/>
        <v>22.002222222222223</v>
      </c>
      <c r="M59" s="504"/>
      <c r="N59" s="499"/>
      <c r="O59" s="499"/>
      <c r="P59" s="499"/>
      <c r="Q59" s="499"/>
    </row>
    <row r="60" spans="1:17" ht="18" customHeight="1">
      <c r="A60" s="558"/>
      <c r="B60" s="512" t="s">
        <v>162</v>
      </c>
      <c r="C60" s="533">
        <v>19607</v>
      </c>
      <c r="D60" s="562" t="s">
        <v>276</v>
      </c>
      <c r="E60" s="563" t="s">
        <v>276</v>
      </c>
      <c r="F60" s="563" t="s">
        <v>276</v>
      </c>
      <c r="G60" s="561">
        <v>11</v>
      </c>
      <c r="H60" s="560">
        <f t="shared" si="14"/>
        <v>56.10241240373336</v>
      </c>
      <c r="I60" s="560">
        <f t="shared" si="15"/>
        <v>17.824545454545454</v>
      </c>
      <c r="J60" s="561">
        <v>7</v>
      </c>
      <c r="K60" s="560">
        <f t="shared" si="16"/>
        <v>35.70153516601214</v>
      </c>
      <c r="L60" s="536">
        <f t="shared" si="17"/>
        <v>28.01</v>
      </c>
      <c r="M60" s="504"/>
      <c r="N60" s="499"/>
      <c r="O60" s="499"/>
      <c r="P60" s="499"/>
      <c r="Q60" s="499"/>
    </row>
    <row r="61" spans="1:17" ht="18" customHeight="1">
      <c r="A61" s="570"/>
      <c r="B61" s="571" t="s">
        <v>163</v>
      </c>
      <c r="C61" s="572">
        <v>5213</v>
      </c>
      <c r="D61" s="573" t="s">
        <v>276</v>
      </c>
      <c r="E61" s="574" t="s">
        <v>276</v>
      </c>
      <c r="F61" s="574" t="s">
        <v>276</v>
      </c>
      <c r="G61" s="575">
        <v>4</v>
      </c>
      <c r="H61" s="576">
        <f t="shared" si="14"/>
        <v>76.73124880107424</v>
      </c>
      <c r="I61" s="576">
        <f t="shared" si="15"/>
        <v>13.0325</v>
      </c>
      <c r="J61" s="575">
        <v>1</v>
      </c>
      <c r="K61" s="576">
        <f t="shared" si="16"/>
        <v>19.18281220026856</v>
      </c>
      <c r="L61" s="577">
        <f t="shared" si="17"/>
        <v>52.13</v>
      </c>
      <c r="M61" s="504"/>
      <c r="N61" s="499"/>
      <c r="O61" s="499"/>
      <c r="P61" s="499"/>
      <c r="Q61" s="499"/>
    </row>
    <row r="62" spans="1:13" s="524" customFormat="1" ht="18" customHeight="1">
      <c r="A62" s="578" t="s">
        <v>164</v>
      </c>
      <c r="B62" s="549"/>
      <c r="C62" s="550">
        <f>+C63+C76+C80+C85</f>
        <v>289805</v>
      </c>
      <c r="D62" s="579">
        <f>+D63+D76+D80+D85</f>
        <v>23</v>
      </c>
      <c r="E62" s="567">
        <f>D62/C62*100000</f>
        <v>7.936371008091648</v>
      </c>
      <c r="F62" s="568">
        <f>C62/D62/100</f>
        <v>126.00217391304348</v>
      </c>
      <c r="G62" s="580">
        <f>+G63+G76+G80+G85</f>
        <v>185</v>
      </c>
      <c r="H62" s="567">
        <f t="shared" si="14"/>
        <v>63.83602767378064</v>
      </c>
      <c r="I62" s="569">
        <f t="shared" si="15"/>
        <v>15.665135135135136</v>
      </c>
      <c r="J62" s="550">
        <f>+J63+J76+J80+J85</f>
        <v>110</v>
      </c>
      <c r="K62" s="520">
        <f t="shared" si="16"/>
        <v>37.95655699522092</v>
      </c>
      <c r="L62" s="522">
        <f t="shared" si="17"/>
        <v>26.34590909090909</v>
      </c>
      <c r="M62" s="523"/>
    </row>
    <row r="63" spans="1:17" ht="18" customHeight="1">
      <c r="A63" s="554" t="s">
        <v>165</v>
      </c>
      <c r="B63" s="526"/>
      <c r="C63" s="527">
        <f>SUM(C64:C68)</f>
        <v>114791</v>
      </c>
      <c r="D63" s="528">
        <f>SUM(D64:D68)</f>
        <v>10</v>
      </c>
      <c r="E63" s="529">
        <f aca="true" t="shared" si="18" ref="E63:E68">D63/C63*100000</f>
        <v>8.711484349818367</v>
      </c>
      <c r="F63" s="529">
        <f aca="true" t="shared" si="19" ref="F63:F68">C63/D63/100</f>
        <v>114.791</v>
      </c>
      <c r="G63" s="530">
        <f>SUM(G64:G68)</f>
        <v>61</v>
      </c>
      <c r="H63" s="529">
        <f t="shared" si="8"/>
        <v>53.140054533892034</v>
      </c>
      <c r="I63" s="529">
        <f t="shared" si="9"/>
        <v>18.818196721311477</v>
      </c>
      <c r="J63" s="530">
        <f>SUM(J64:J68)</f>
        <v>44</v>
      </c>
      <c r="K63" s="529">
        <f t="shared" si="10"/>
        <v>38.33053113920081</v>
      </c>
      <c r="L63" s="531">
        <f t="shared" si="11"/>
        <v>26.088863636363634</v>
      </c>
      <c r="M63" s="504"/>
      <c r="N63" s="499"/>
      <c r="O63" s="499"/>
      <c r="P63" s="499"/>
      <c r="Q63" s="499"/>
    </row>
    <row r="64" spans="1:17" ht="18" customHeight="1">
      <c r="A64" s="558"/>
      <c r="B64" s="512" t="s">
        <v>166</v>
      </c>
      <c r="C64" s="533">
        <v>40322</v>
      </c>
      <c r="D64" s="511">
        <v>5</v>
      </c>
      <c r="E64" s="534">
        <f t="shared" si="18"/>
        <v>12.4001785625713</v>
      </c>
      <c r="F64" s="534">
        <f t="shared" si="19"/>
        <v>80.64399999999999</v>
      </c>
      <c r="G64" s="535">
        <v>25</v>
      </c>
      <c r="H64" s="534">
        <f t="shared" si="8"/>
        <v>62.0008928128565</v>
      </c>
      <c r="I64" s="534">
        <f t="shared" si="9"/>
        <v>16.128800000000002</v>
      </c>
      <c r="J64" s="535">
        <v>18</v>
      </c>
      <c r="K64" s="534">
        <f t="shared" si="10"/>
        <v>44.640642825256684</v>
      </c>
      <c r="L64" s="536">
        <f t="shared" si="11"/>
        <v>22.401111111111113</v>
      </c>
      <c r="M64" s="504"/>
      <c r="N64" s="499"/>
      <c r="O64" s="499"/>
      <c r="P64" s="499"/>
      <c r="Q64" s="499"/>
    </row>
    <row r="65" spans="1:17" ht="18" customHeight="1">
      <c r="A65" s="558"/>
      <c r="B65" s="512" t="s">
        <v>167</v>
      </c>
      <c r="C65" s="533">
        <v>17139</v>
      </c>
      <c r="D65" s="511">
        <v>2</v>
      </c>
      <c r="E65" s="534">
        <f t="shared" si="18"/>
        <v>11.669292257424587</v>
      </c>
      <c r="F65" s="534">
        <f t="shared" si="19"/>
        <v>85.695</v>
      </c>
      <c r="G65" s="535">
        <v>5</v>
      </c>
      <c r="H65" s="534">
        <f t="shared" si="8"/>
        <v>29.173230643561467</v>
      </c>
      <c r="I65" s="534">
        <f t="shared" si="9"/>
        <v>34.278</v>
      </c>
      <c r="J65" s="535">
        <v>3</v>
      </c>
      <c r="K65" s="534">
        <f t="shared" si="10"/>
        <v>17.50393838613688</v>
      </c>
      <c r="L65" s="536">
        <f t="shared" si="11"/>
        <v>57.13</v>
      </c>
      <c r="M65" s="504"/>
      <c r="N65" s="499"/>
      <c r="O65" s="499"/>
      <c r="P65" s="499"/>
      <c r="Q65" s="499"/>
    </row>
    <row r="66" spans="1:17" ht="18" customHeight="1">
      <c r="A66" s="558"/>
      <c r="B66" s="512" t="s">
        <v>168</v>
      </c>
      <c r="C66" s="533">
        <v>12898</v>
      </c>
      <c r="D66" s="511">
        <v>1</v>
      </c>
      <c r="E66" s="534">
        <f t="shared" si="18"/>
        <v>7.753140021708792</v>
      </c>
      <c r="F66" s="534">
        <f t="shared" si="19"/>
        <v>128.98</v>
      </c>
      <c r="G66" s="535">
        <v>7</v>
      </c>
      <c r="H66" s="534">
        <f t="shared" si="8"/>
        <v>54.27198015196154</v>
      </c>
      <c r="I66" s="534">
        <f t="shared" si="9"/>
        <v>18.425714285714285</v>
      </c>
      <c r="J66" s="535">
        <v>5</v>
      </c>
      <c r="K66" s="534">
        <f t="shared" si="10"/>
        <v>38.76570010854396</v>
      </c>
      <c r="L66" s="536">
        <f t="shared" si="11"/>
        <v>25.796</v>
      </c>
      <c r="M66" s="504"/>
      <c r="N66" s="499"/>
      <c r="O66" s="499"/>
      <c r="P66" s="499"/>
      <c r="Q66" s="499"/>
    </row>
    <row r="67" spans="1:17" ht="18" customHeight="1">
      <c r="A67" s="558"/>
      <c r="B67" s="512" t="s">
        <v>169</v>
      </c>
      <c r="C67" s="533">
        <v>11966</v>
      </c>
      <c r="D67" s="511">
        <v>1</v>
      </c>
      <c r="E67" s="534">
        <f t="shared" si="18"/>
        <v>8.357011532675916</v>
      </c>
      <c r="F67" s="534">
        <f t="shared" si="19"/>
        <v>119.66</v>
      </c>
      <c r="G67" s="535">
        <v>6</v>
      </c>
      <c r="H67" s="534">
        <f t="shared" si="8"/>
        <v>50.14206919605549</v>
      </c>
      <c r="I67" s="534">
        <f t="shared" si="9"/>
        <v>19.94333333333333</v>
      </c>
      <c r="J67" s="535">
        <v>4</v>
      </c>
      <c r="K67" s="534">
        <f t="shared" si="10"/>
        <v>33.42804613070366</v>
      </c>
      <c r="L67" s="536">
        <f t="shared" si="11"/>
        <v>29.915</v>
      </c>
      <c r="M67" s="504"/>
      <c r="N67" s="499"/>
      <c r="O67" s="499"/>
      <c r="P67" s="499"/>
      <c r="Q67" s="499"/>
    </row>
    <row r="68" spans="1:17" ht="18" customHeight="1">
      <c r="A68" s="581"/>
      <c r="B68" s="582" t="s">
        <v>170</v>
      </c>
      <c r="C68" s="583">
        <v>32466</v>
      </c>
      <c r="D68" s="584">
        <v>1</v>
      </c>
      <c r="E68" s="585">
        <f t="shared" si="18"/>
        <v>3.0801453828620713</v>
      </c>
      <c r="F68" s="585">
        <f t="shared" si="19"/>
        <v>324.66</v>
      </c>
      <c r="G68" s="586">
        <v>18</v>
      </c>
      <c r="H68" s="585">
        <f t="shared" si="8"/>
        <v>55.442616891517275</v>
      </c>
      <c r="I68" s="585">
        <f t="shared" si="9"/>
        <v>18.03666666666667</v>
      </c>
      <c r="J68" s="586">
        <v>14</v>
      </c>
      <c r="K68" s="585">
        <f t="shared" si="10"/>
        <v>43.122035360069</v>
      </c>
      <c r="L68" s="587">
        <f t="shared" si="11"/>
        <v>23.19</v>
      </c>
      <c r="M68" s="504"/>
      <c r="N68" s="499"/>
      <c r="O68" s="499"/>
      <c r="P68" s="499"/>
      <c r="Q68" s="499"/>
    </row>
    <row r="69" spans="1:17" ht="18" customHeight="1">
      <c r="A69" s="867" t="s">
        <v>292</v>
      </c>
      <c r="B69" s="867"/>
      <c r="C69" s="867"/>
      <c r="D69" s="867"/>
      <c r="E69" s="867"/>
      <c r="F69" s="867"/>
      <c r="G69" s="867"/>
      <c r="H69" s="867"/>
      <c r="I69" s="867"/>
      <c r="J69" s="867"/>
      <c r="K69" s="867"/>
      <c r="L69" s="867"/>
      <c r="M69" s="588"/>
      <c r="N69" s="499"/>
      <c r="O69" s="499"/>
      <c r="P69" s="499"/>
      <c r="Q69" s="499"/>
    </row>
    <row r="70" spans="1:17" ht="18" customHeight="1">
      <c r="A70" s="868" t="s">
        <v>293</v>
      </c>
      <c r="B70" s="869"/>
      <c r="C70" s="869"/>
      <c r="D70" s="869"/>
      <c r="E70" s="869"/>
      <c r="F70" s="869"/>
      <c r="G70" s="869"/>
      <c r="H70" s="869"/>
      <c r="I70" s="869"/>
      <c r="J70" s="869"/>
      <c r="K70" s="869"/>
      <c r="L70" s="870"/>
      <c r="M70" s="588"/>
      <c r="N70" s="499"/>
      <c r="O70" s="499"/>
      <c r="P70" s="499"/>
      <c r="Q70" s="499"/>
    </row>
    <row r="71" spans="1:17" ht="18" customHeight="1">
      <c r="A71" s="589"/>
      <c r="B71" s="590"/>
      <c r="C71" s="572"/>
      <c r="D71" s="574"/>
      <c r="E71" s="574"/>
      <c r="F71" s="574"/>
      <c r="G71" s="572"/>
      <c r="H71" s="576"/>
      <c r="I71" s="576"/>
      <c r="J71" s="533"/>
      <c r="K71" s="866" t="s">
        <v>261</v>
      </c>
      <c r="L71" s="866"/>
      <c r="M71" s="588"/>
      <c r="N71" s="499"/>
      <c r="O71" s="499"/>
      <c r="P71" s="499"/>
      <c r="Q71" s="499"/>
    </row>
    <row r="72" spans="1:17" ht="18" customHeight="1">
      <c r="A72" s="591"/>
      <c r="B72" s="512"/>
      <c r="C72" s="515"/>
      <c r="D72" s="860" t="s">
        <v>294</v>
      </c>
      <c r="E72" s="861"/>
      <c r="F72" s="862"/>
      <c r="G72" s="863" t="s">
        <v>268</v>
      </c>
      <c r="H72" s="864"/>
      <c r="I72" s="865"/>
      <c r="J72" s="860" t="s">
        <v>269</v>
      </c>
      <c r="K72" s="861"/>
      <c r="L72" s="862"/>
      <c r="M72" s="504"/>
      <c r="N72" s="499"/>
      <c r="O72" s="499"/>
      <c r="P72" s="499"/>
      <c r="Q72" s="499"/>
    </row>
    <row r="73" spans="1:17" ht="18" customHeight="1">
      <c r="A73" s="505" t="s">
        <v>103</v>
      </c>
      <c r="B73" s="506" t="s">
        <v>279</v>
      </c>
      <c r="C73" s="507" t="s">
        <v>270</v>
      </c>
      <c r="D73" s="501"/>
      <c r="E73" s="508" t="s">
        <v>271</v>
      </c>
      <c r="F73" s="509" t="s">
        <v>272</v>
      </c>
      <c r="G73" s="501"/>
      <c r="H73" s="508"/>
      <c r="I73" s="509" t="s">
        <v>272</v>
      </c>
      <c r="J73" s="501"/>
      <c r="K73" s="508"/>
      <c r="L73" s="510" t="s">
        <v>272</v>
      </c>
      <c r="M73" s="504"/>
      <c r="N73" s="499"/>
      <c r="O73" s="499"/>
      <c r="P73" s="499"/>
      <c r="Q73" s="499"/>
    </row>
    <row r="74" spans="1:17" ht="18" customHeight="1">
      <c r="A74" s="592"/>
      <c r="B74" s="512"/>
      <c r="C74" s="507" t="s">
        <v>280</v>
      </c>
      <c r="D74" s="505" t="s">
        <v>273</v>
      </c>
      <c r="E74" s="513" t="s">
        <v>274</v>
      </c>
      <c r="F74" s="513" t="s">
        <v>270</v>
      </c>
      <c r="G74" s="505" t="s">
        <v>273</v>
      </c>
      <c r="H74" s="513" t="s">
        <v>274</v>
      </c>
      <c r="I74" s="513" t="s">
        <v>270</v>
      </c>
      <c r="J74" s="505" t="s">
        <v>273</v>
      </c>
      <c r="K74" s="513" t="s">
        <v>274</v>
      </c>
      <c r="L74" s="514" t="s">
        <v>270</v>
      </c>
      <c r="M74" s="504"/>
      <c r="N74" s="499"/>
      <c r="O74" s="499"/>
      <c r="P74" s="499"/>
      <c r="Q74" s="499"/>
    </row>
    <row r="75" spans="1:17" ht="18" customHeight="1">
      <c r="A75" s="593"/>
      <c r="B75" s="582"/>
      <c r="C75" s="594"/>
      <c r="D75" s="584"/>
      <c r="E75" s="595" t="s">
        <v>273</v>
      </c>
      <c r="F75" s="595" t="s">
        <v>275</v>
      </c>
      <c r="G75" s="584"/>
      <c r="H75" s="595" t="s">
        <v>273</v>
      </c>
      <c r="I75" s="595" t="s">
        <v>275</v>
      </c>
      <c r="J75" s="584"/>
      <c r="K75" s="595" t="s">
        <v>273</v>
      </c>
      <c r="L75" s="596" t="s">
        <v>275</v>
      </c>
      <c r="M75" s="504"/>
      <c r="N75" s="499"/>
      <c r="O75" s="499"/>
      <c r="P75" s="499"/>
      <c r="Q75" s="499"/>
    </row>
    <row r="76" spans="1:17" ht="18" customHeight="1">
      <c r="A76" s="558" t="s">
        <v>172</v>
      </c>
      <c r="B76" s="512"/>
      <c r="C76" s="533">
        <f>SUM(C77:C79)</f>
        <v>103150</v>
      </c>
      <c r="D76" s="559">
        <f>SUM(D77:D79)</f>
        <v>8</v>
      </c>
      <c r="E76" s="560">
        <f>D76/C76*100000</f>
        <v>7.755695588948134</v>
      </c>
      <c r="F76" s="560">
        <f>C76/D76/100</f>
        <v>128.9375</v>
      </c>
      <c r="G76" s="561">
        <f>SUM(G77:G79)</f>
        <v>78</v>
      </c>
      <c r="H76" s="560">
        <f>G76/C76*100000</f>
        <v>75.61803199224431</v>
      </c>
      <c r="I76" s="560">
        <f>C76/G76/100</f>
        <v>13.224358974358974</v>
      </c>
      <c r="J76" s="561">
        <f>SUM(J77:J79)</f>
        <v>41</v>
      </c>
      <c r="K76" s="560">
        <f>J76/C76*100000</f>
        <v>39.74793989335918</v>
      </c>
      <c r="L76" s="536">
        <f>C76/J76/100</f>
        <v>25.158536585365855</v>
      </c>
      <c r="M76" s="504"/>
      <c r="N76" s="499"/>
      <c r="O76" s="499"/>
      <c r="P76" s="499"/>
      <c r="Q76" s="499"/>
    </row>
    <row r="77" spans="1:17" ht="18" customHeight="1">
      <c r="A77" s="532"/>
      <c r="B77" s="512" t="s">
        <v>173</v>
      </c>
      <c r="C77" s="533">
        <v>33207</v>
      </c>
      <c r="D77" s="511">
        <v>4</v>
      </c>
      <c r="E77" s="534">
        <f>D77/C77*100000</f>
        <v>12.045653024964615</v>
      </c>
      <c r="F77" s="534">
        <f>C77/D77/100</f>
        <v>83.0175</v>
      </c>
      <c r="G77" s="535">
        <v>21</v>
      </c>
      <c r="H77" s="534">
        <f>G77/C77*100000</f>
        <v>63.23967838106423</v>
      </c>
      <c r="I77" s="534">
        <f>C77/G77/100</f>
        <v>15.812857142857142</v>
      </c>
      <c r="J77" s="535">
        <v>16</v>
      </c>
      <c r="K77" s="534">
        <f>J77/C77*100000</f>
        <v>48.18261209985846</v>
      </c>
      <c r="L77" s="536">
        <f>C77/J77/100</f>
        <v>20.754375</v>
      </c>
      <c r="M77" s="504"/>
      <c r="N77" s="499"/>
      <c r="O77" s="499"/>
      <c r="P77" s="499"/>
      <c r="Q77" s="499"/>
    </row>
    <row r="78" spans="1:17" ht="18" customHeight="1">
      <c r="A78" s="532"/>
      <c r="B78" s="512" t="s">
        <v>174</v>
      </c>
      <c r="C78" s="533">
        <v>51929</v>
      </c>
      <c r="D78" s="511">
        <v>4</v>
      </c>
      <c r="E78" s="534">
        <f>D78/C78*100000</f>
        <v>7.70282501107281</v>
      </c>
      <c r="F78" s="534">
        <f>C78/D78/100</f>
        <v>129.8225</v>
      </c>
      <c r="G78" s="535">
        <v>43</v>
      </c>
      <c r="H78" s="534">
        <f>G78/C78*100000</f>
        <v>82.80536886903272</v>
      </c>
      <c r="I78" s="534">
        <f>C78/G78/100</f>
        <v>12.076511627906978</v>
      </c>
      <c r="J78" s="535">
        <v>19</v>
      </c>
      <c r="K78" s="534">
        <f>J78/C78*100000</f>
        <v>36.588418802595854</v>
      </c>
      <c r="L78" s="536">
        <f>C78/J78/100</f>
        <v>27.331052631578945</v>
      </c>
      <c r="M78" s="504"/>
      <c r="N78" s="499"/>
      <c r="O78" s="499"/>
      <c r="P78" s="499"/>
      <c r="Q78" s="499"/>
    </row>
    <row r="79" spans="1:17" ht="18" customHeight="1">
      <c r="A79" s="532"/>
      <c r="B79" s="512" t="s">
        <v>175</v>
      </c>
      <c r="C79" s="533">
        <v>18014</v>
      </c>
      <c r="D79" s="564" t="s">
        <v>276</v>
      </c>
      <c r="E79" s="565" t="s">
        <v>276</v>
      </c>
      <c r="F79" s="565" t="s">
        <v>276</v>
      </c>
      <c r="G79" s="535">
        <v>14</v>
      </c>
      <c r="H79" s="534">
        <f>G79/C79*100000</f>
        <v>77.71733096480514</v>
      </c>
      <c r="I79" s="534">
        <f>C79/G79/100</f>
        <v>12.867142857142857</v>
      </c>
      <c r="J79" s="535">
        <v>6</v>
      </c>
      <c r="K79" s="534">
        <f>J79/C79*100000</f>
        <v>33.30742755634506</v>
      </c>
      <c r="L79" s="536">
        <f>C79/J79/100</f>
        <v>30.023333333333333</v>
      </c>
      <c r="M79" s="504"/>
      <c r="N79" s="499"/>
      <c r="O79" s="499"/>
      <c r="P79" s="499"/>
      <c r="Q79" s="499"/>
    </row>
    <row r="80" spans="1:17" ht="18" customHeight="1">
      <c r="A80" s="525" t="s">
        <v>176</v>
      </c>
      <c r="B80" s="526"/>
      <c r="C80" s="527">
        <f>SUM(C81:C84)</f>
        <v>21614</v>
      </c>
      <c r="D80" s="528">
        <f>SUM(D81:D84)</f>
        <v>4</v>
      </c>
      <c r="E80" s="529">
        <f>D80/C80*100000</f>
        <v>18.506523549551215</v>
      </c>
      <c r="F80" s="529">
        <f>C80/D80/100</f>
        <v>54.035</v>
      </c>
      <c r="G80" s="530">
        <f>SUM(G81:G84)</f>
        <v>13</v>
      </c>
      <c r="H80" s="529">
        <f t="shared" si="8"/>
        <v>60.14620153604145</v>
      </c>
      <c r="I80" s="529">
        <f t="shared" si="9"/>
        <v>16.626153846153844</v>
      </c>
      <c r="J80" s="530">
        <f>SUM(J81:J84)</f>
        <v>7</v>
      </c>
      <c r="K80" s="529">
        <f t="shared" si="10"/>
        <v>32.38641621171463</v>
      </c>
      <c r="L80" s="531">
        <f t="shared" si="11"/>
        <v>30.877142857142857</v>
      </c>
      <c r="M80" s="504"/>
      <c r="N80" s="499"/>
      <c r="O80" s="499"/>
      <c r="P80" s="499"/>
      <c r="Q80" s="499"/>
    </row>
    <row r="81" spans="1:17" ht="18" customHeight="1">
      <c r="A81" s="532"/>
      <c r="B81" s="512" t="s">
        <v>177</v>
      </c>
      <c r="C81" s="533">
        <v>8490</v>
      </c>
      <c r="D81" s="511">
        <v>3</v>
      </c>
      <c r="E81" s="534">
        <f>D81/C81*100000</f>
        <v>35.33568904593639</v>
      </c>
      <c r="F81" s="534">
        <f>C81/D81/100</f>
        <v>28.3</v>
      </c>
      <c r="G81" s="535">
        <v>4</v>
      </c>
      <c r="H81" s="534">
        <f t="shared" si="8"/>
        <v>47.11425206124853</v>
      </c>
      <c r="I81" s="534">
        <f t="shared" si="9"/>
        <v>21.225</v>
      </c>
      <c r="J81" s="535">
        <v>4</v>
      </c>
      <c r="K81" s="534">
        <f t="shared" si="10"/>
        <v>47.11425206124853</v>
      </c>
      <c r="L81" s="536">
        <f t="shared" si="11"/>
        <v>21.225</v>
      </c>
      <c r="M81" s="504"/>
      <c r="N81" s="499"/>
      <c r="O81" s="499"/>
      <c r="P81" s="499"/>
      <c r="Q81" s="499"/>
    </row>
    <row r="82" spans="1:17" ht="18" customHeight="1">
      <c r="A82" s="532"/>
      <c r="B82" s="512" t="s">
        <v>178</v>
      </c>
      <c r="C82" s="533">
        <v>5387</v>
      </c>
      <c r="D82" s="564" t="s">
        <v>276</v>
      </c>
      <c r="E82" s="565" t="s">
        <v>276</v>
      </c>
      <c r="F82" s="565" t="s">
        <v>276</v>
      </c>
      <c r="G82" s="535">
        <v>3</v>
      </c>
      <c r="H82" s="534">
        <f t="shared" si="8"/>
        <v>55.689623166883244</v>
      </c>
      <c r="I82" s="534">
        <f t="shared" si="9"/>
        <v>17.956666666666667</v>
      </c>
      <c r="J82" s="535">
        <v>1</v>
      </c>
      <c r="K82" s="534">
        <f t="shared" si="10"/>
        <v>18.563207722294415</v>
      </c>
      <c r="L82" s="536">
        <f t="shared" si="11"/>
        <v>53.87</v>
      </c>
      <c r="M82" s="504"/>
      <c r="N82" s="499"/>
      <c r="O82" s="499"/>
      <c r="P82" s="499"/>
      <c r="Q82" s="499"/>
    </row>
    <row r="83" spans="1:17" ht="18" customHeight="1">
      <c r="A83" s="532"/>
      <c r="B83" s="512" t="s">
        <v>179</v>
      </c>
      <c r="C83" s="533">
        <v>4432</v>
      </c>
      <c r="D83" s="511">
        <v>1</v>
      </c>
      <c r="E83" s="534">
        <f>D83/C83*100000</f>
        <v>22.56317689530686</v>
      </c>
      <c r="F83" s="534">
        <f>C83/D83/100</f>
        <v>44.32</v>
      </c>
      <c r="G83" s="535">
        <v>3</v>
      </c>
      <c r="H83" s="534">
        <f t="shared" si="8"/>
        <v>67.68953068592057</v>
      </c>
      <c r="I83" s="534">
        <f t="shared" si="9"/>
        <v>14.773333333333333</v>
      </c>
      <c r="J83" s="535">
        <v>1</v>
      </c>
      <c r="K83" s="534">
        <f t="shared" si="10"/>
        <v>22.56317689530686</v>
      </c>
      <c r="L83" s="536">
        <f t="shared" si="11"/>
        <v>44.32</v>
      </c>
      <c r="M83" s="504"/>
      <c r="N83" s="499"/>
      <c r="O83" s="499"/>
      <c r="P83" s="499"/>
      <c r="Q83" s="499"/>
    </row>
    <row r="84" spans="1:17" ht="18" customHeight="1">
      <c r="A84" s="597"/>
      <c r="B84" s="512" t="s">
        <v>180</v>
      </c>
      <c r="C84" s="533">
        <v>3305</v>
      </c>
      <c r="D84" s="564" t="s">
        <v>276</v>
      </c>
      <c r="E84" s="565" t="s">
        <v>276</v>
      </c>
      <c r="F84" s="565" t="s">
        <v>276</v>
      </c>
      <c r="G84" s="535">
        <v>3</v>
      </c>
      <c r="H84" s="534">
        <f t="shared" si="8"/>
        <v>90.7715582450832</v>
      </c>
      <c r="I84" s="534">
        <f t="shared" si="9"/>
        <v>11.016666666666667</v>
      </c>
      <c r="J84" s="535">
        <v>1</v>
      </c>
      <c r="K84" s="534">
        <f t="shared" si="10"/>
        <v>30.2571860816944</v>
      </c>
      <c r="L84" s="536">
        <f t="shared" si="11"/>
        <v>33.05</v>
      </c>
      <c r="M84" s="504"/>
      <c r="N84" s="499"/>
      <c r="O84" s="499"/>
      <c r="P84" s="499"/>
      <c r="Q84" s="499"/>
    </row>
    <row r="85" spans="1:17" ht="18" customHeight="1">
      <c r="A85" s="558" t="s">
        <v>181</v>
      </c>
      <c r="B85" s="526"/>
      <c r="C85" s="527">
        <f>SUM(C86:C90)</f>
        <v>50250</v>
      </c>
      <c r="D85" s="528">
        <v>1</v>
      </c>
      <c r="E85" s="529">
        <f>D85/C85*100000</f>
        <v>1.9900497512437811</v>
      </c>
      <c r="F85" s="529">
        <f>C85/D85/100</f>
        <v>502.5</v>
      </c>
      <c r="G85" s="530">
        <f>SUM(G86:G90)</f>
        <v>33</v>
      </c>
      <c r="H85" s="529">
        <f aca="true" t="shared" si="20" ref="H85:H136">G85/C85*100000</f>
        <v>65.67164179104478</v>
      </c>
      <c r="I85" s="529">
        <f aca="true" t="shared" si="21" ref="I85:I136">C85/G85/100</f>
        <v>15.227272727272727</v>
      </c>
      <c r="J85" s="530">
        <f>SUM(J86:J90)</f>
        <v>18</v>
      </c>
      <c r="K85" s="529">
        <f aca="true" t="shared" si="22" ref="K85:K97">J85/C85*100000</f>
        <v>35.820895522388064</v>
      </c>
      <c r="L85" s="531">
        <f aca="true" t="shared" si="23" ref="L85:L102">C85/J85/100</f>
        <v>27.916666666666664</v>
      </c>
      <c r="M85" s="504"/>
      <c r="N85" s="499"/>
      <c r="O85" s="499"/>
      <c r="P85" s="499"/>
      <c r="Q85" s="499"/>
    </row>
    <row r="86" spans="1:17" ht="18" customHeight="1">
      <c r="A86" s="532"/>
      <c r="B86" s="512" t="s">
        <v>182</v>
      </c>
      <c r="C86" s="533">
        <v>25629</v>
      </c>
      <c r="D86" s="511">
        <v>1</v>
      </c>
      <c r="E86" s="534">
        <f>D86/C86*100000</f>
        <v>3.9018299582504197</v>
      </c>
      <c r="F86" s="534">
        <f>C86/D86/100</f>
        <v>256.29</v>
      </c>
      <c r="G86" s="535">
        <v>17</v>
      </c>
      <c r="H86" s="534">
        <f t="shared" si="20"/>
        <v>66.33110929025713</v>
      </c>
      <c r="I86" s="534">
        <f t="shared" si="21"/>
        <v>15.075882352941175</v>
      </c>
      <c r="J86" s="535">
        <v>10</v>
      </c>
      <c r="K86" s="534">
        <f t="shared" si="22"/>
        <v>39.01829958250419</v>
      </c>
      <c r="L86" s="536">
        <f t="shared" si="23"/>
        <v>25.629</v>
      </c>
      <c r="M86" s="504"/>
      <c r="N86" s="499"/>
      <c r="O86" s="499"/>
      <c r="P86" s="499"/>
      <c r="Q86" s="499"/>
    </row>
    <row r="87" spans="1:17" ht="18" customHeight="1">
      <c r="A87" s="532"/>
      <c r="B87" s="512" t="s">
        <v>183</v>
      </c>
      <c r="C87" s="533">
        <v>5818</v>
      </c>
      <c r="D87" s="564" t="s">
        <v>276</v>
      </c>
      <c r="E87" s="565" t="s">
        <v>276</v>
      </c>
      <c r="F87" s="565" t="s">
        <v>276</v>
      </c>
      <c r="G87" s="535">
        <v>2</v>
      </c>
      <c r="H87" s="534">
        <f t="shared" si="20"/>
        <v>34.376074252320386</v>
      </c>
      <c r="I87" s="534">
        <f t="shared" si="21"/>
        <v>29.09</v>
      </c>
      <c r="J87" s="535">
        <v>2</v>
      </c>
      <c r="K87" s="534">
        <f t="shared" si="22"/>
        <v>34.376074252320386</v>
      </c>
      <c r="L87" s="536">
        <f t="shared" si="23"/>
        <v>29.09</v>
      </c>
      <c r="M87" s="504"/>
      <c r="N87" s="499"/>
      <c r="O87" s="499"/>
      <c r="P87" s="499"/>
      <c r="Q87" s="499"/>
    </row>
    <row r="88" spans="1:17" ht="18" customHeight="1">
      <c r="A88" s="532"/>
      <c r="B88" s="512" t="s">
        <v>184</v>
      </c>
      <c r="C88" s="533">
        <v>10236</v>
      </c>
      <c r="D88" s="564" t="s">
        <v>276</v>
      </c>
      <c r="E88" s="565" t="s">
        <v>276</v>
      </c>
      <c r="F88" s="565" t="s">
        <v>276</v>
      </c>
      <c r="G88" s="535">
        <v>8</v>
      </c>
      <c r="H88" s="534">
        <f t="shared" si="20"/>
        <v>78.15552950371239</v>
      </c>
      <c r="I88" s="534">
        <f t="shared" si="21"/>
        <v>12.795</v>
      </c>
      <c r="J88" s="535">
        <v>3</v>
      </c>
      <c r="K88" s="534">
        <f t="shared" si="22"/>
        <v>29.30832356389214</v>
      </c>
      <c r="L88" s="536">
        <f t="shared" si="23"/>
        <v>34.12</v>
      </c>
      <c r="M88" s="504"/>
      <c r="N88" s="499"/>
      <c r="O88" s="499"/>
      <c r="P88" s="499"/>
      <c r="Q88" s="499"/>
    </row>
    <row r="89" spans="1:17" ht="18" customHeight="1">
      <c r="A89" s="532"/>
      <c r="B89" s="512" t="s">
        <v>185</v>
      </c>
      <c r="C89" s="533">
        <v>4691</v>
      </c>
      <c r="D89" s="564" t="s">
        <v>276</v>
      </c>
      <c r="E89" s="565" t="s">
        <v>276</v>
      </c>
      <c r="F89" s="565" t="s">
        <v>276</v>
      </c>
      <c r="G89" s="535">
        <v>3</v>
      </c>
      <c r="H89" s="534">
        <f t="shared" si="20"/>
        <v>63.95224898742272</v>
      </c>
      <c r="I89" s="534">
        <f t="shared" si="21"/>
        <v>15.636666666666667</v>
      </c>
      <c r="J89" s="535">
        <v>1</v>
      </c>
      <c r="K89" s="534">
        <f t="shared" si="22"/>
        <v>21.317416329140908</v>
      </c>
      <c r="L89" s="536">
        <f t="shared" si="23"/>
        <v>46.91</v>
      </c>
      <c r="M89" s="504"/>
      <c r="N89" s="499"/>
      <c r="O89" s="499"/>
      <c r="P89" s="499"/>
      <c r="Q89" s="499"/>
    </row>
    <row r="90" spans="1:17" ht="18" customHeight="1">
      <c r="A90" s="532"/>
      <c r="B90" s="512" t="s">
        <v>186</v>
      </c>
      <c r="C90" s="533">
        <v>3876</v>
      </c>
      <c r="D90" s="564" t="s">
        <v>276</v>
      </c>
      <c r="E90" s="565" t="s">
        <v>276</v>
      </c>
      <c r="F90" s="565" t="s">
        <v>276</v>
      </c>
      <c r="G90" s="535">
        <v>3</v>
      </c>
      <c r="H90" s="534">
        <f t="shared" si="20"/>
        <v>77.39938080495357</v>
      </c>
      <c r="I90" s="534">
        <f t="shared" si="21"/>
        <v>12.92</v>
      </c>
      <c r="J90" s="535">
        <v>2</v>
      </c>
      <c r="K90" s="534">
        <f t="shared" si="22"/>
        <v>51.59958720330237</v>
      </c>
      <c r="L90" s="536">
        <f t="shared" si="23"/>
        <v>19.38</v>
      </c>
      <c r="M90" s="504"/>
      <c r="N90" s="499"/>
      <c r="O90" s="499"/>
      <c r="P90" s="499"/>
      <c r="Q90" s="499"/>
    </row>
    <row r="91" spans="1:13" s="524" customFormat="1" ht="18" customHeight="1">
      <c r="A91" s="537" t="s">
        <v>187</v>
      </c>
      <c r="B91" s="598"/>
      <c r="C91" s="539">
        <f>+C92+C100+C105</f>
        <v>196576</v>
      </c>
      <c r="D91" s="579">
        <f>+D92+D100+D105</f>
        <v>14</v>
      </c>
      <c r="E91" s="567">
        <f>D91/C91*100000</f>
        <v>7.121927397037278</v>
      </c>
      <c r="F91" s="568">
        <f>C91/D91/100</f>
        <v>140.41142857142856</v>
      </c>
      <c r="G91" s="539">
        <f>+G92+G100+G105</f>
        <v>130</v>
      </c>
      <c r="H91" s="567">
        <f t="shared" si="20"/>
        <v>66.132182972489</v>
      </c>
      <c r="I91" s="569">
        <f t="shared" si="21"/>
        <v>15.12123076923077</v>
      </c>
      <c r="J91" s="539">
        <f>+J92+J100+J105</f>
        <v>74</v>
      </c>
      <c r="K91" s="520">
        <f t="shared" si="22"/>
        <v>37.6444733843399</v>
      </c>
      <c r="L91" s="522">
        <f t="shared" si="23"/>
        <v>26.564324324324325</v>
      </c>
      <c r="M91" s="523"/>
    </row>
    <row r="92" spans="1:17" ht="18" customHeight="1">
      <c r="A92" s="554" t="s">
        <v>188</v>
      </c>
      <c r="B92" s="512"/>
      <c r="C92" s="527">
        <f>SUM(C93:C99)</f>
        <v>104707</v>
      </c>
      <c r="D92" s="555">
        <v>5</v>
      </c>
      <c r="E92" s="556">
        <f>D92/C92*100000</f>
        <v>4.775229927321001</v>
      </c>
      <c r="F92" s="556">
        <f>C92/D92/100</f>
        <v>209.41400000000002</v>
      </c>
      <c r="G92" s="557">
        <f>SUM(G93:G99)</f>
        <v>65</v>
      </c>
      <c r="H92" s="556">
        <f t="shared" si="20"/>
        <v>62.077989055173006</v>
      </c>
      <c r="I92" s="556">
        <f t="shared" si="21"/>
        <v>16.10876923076923</v>
      </c>
      <c r="J92" s="557">
        <f>SUM(J93:J99)</f>
        <v>39</v>
      </c>
      <c r="K92" s="556">
        <f t="shared" si="22"/>
        <v>37.246793433103804</v>
      </c>
      <c r="L92" s="531">
        <f t="shared" si="23"/>
        <v>26.847948717948714</v>
      </c>
      <c r="M92" s="504"/>
      <c r="N92" s="499"/>
      <c r="O92" s="499"/>
      <c r="P92" s="499"/>
      <c r="Q92" s="499"/>
    </row>
    <row r="93" spans="1:17" ht="18" customHeight="1">
      <c r="A93" s="558"/>
      <c r="B93" s="512" t="s">
        <v>189</v>
      </c>
      <c r="C93" s="533">
        <v>46651</v>
      </c>
      <c r="D93" s="559">
        <v>2</v>
      </c>
      <c r="E93" s="560">
        <f>D93/C93*100000</f>
        <v>4.287153544404193</v>
      </c>
      <c r="F93" s="560">
        <f>C93/D93/100</f>
        <v>233.255</v>
      </c>
      <c r="G93" s="561">
        <v>31</v>
      </c>
      <c r="H93" s="560">
        <f t="shared" si="20"/>
        <v>66.45087993826499</v>
      </c>
      <c r="I93" s="560">
        <f t="shared" si="21"/>
        <v>15.048709677419353</v>
      </c>
      <c r="J93" s="561">
        <v>17</v>
      </c>
      <c r="K93" s="560">
        <f t="shared" si="22"/>
        <v>36.44080512743564</v>
      </c>
      <c r="L93" s="536">
        <f t="shared" si="23"/>
        <v>27.441764705882353</v>
      </c>
      <c r="M93" s="504"/>
      <c r="N93" s="499"/>
      <c r="O93" s="499"/>
      <c r="P93" s="499"/>
      <c r="Q93" s="499"/>
    </row>
    <row r="94" spans="1:17" ht="18" customHeight="1">
      <c r="A94" s="558"/>
      <c r="B94" s="512" t="s">
        <v>190</v>
      </c>
      <c r="C94" s="533">
        <v>4169</v>
      </c>
      <c r="D94" s="562" t="s">
        <v>276</v>
      </c>
      <c r="E94" s="563" t="s">
        <v>276</v>
      </c>
      <c r="F94" s="563" t="s">
        <v>276</v>
      </c>
      <c r="G94" s="561">
        <v>2</v>
      </c>
      <c r="H94" s="560">
        <f t="shared" si="20"/>
        <v>47.97313504437515</v>
      </c>
      <c r="I94" s="560">
        <f t="shared" si="21"/>
        <v>20.845</v>
      </c>
      <c r="J94" s="561">
        <v>1</v>
      </c>
      <c r="K94" s="560">
        <f t="shared" si="22"/>
        <v>23.986567522187574</v>
      </c>
      <c r="L94" s="536">
        <f t="shared" si="23"/>
        <v>41.69</v>
      </c>
      <c r="M94" s="504"/>
      <c r="N94" s="499"/>
      <c r="O94" s="499"/>
      <c r="P94" s="499"/>
      <c r="Q94" s="499"/>
    </row>
    <row r="95" spans="1:17" ht="18" customHeight="1">
      <c r="A95" s="558"/>
      <c r="B95" s="512" t="s">
        <v>191</v>
      </c>
      <c r="C95" s="533">
        <v>5685</v>
      </c>
      <c r="D95" s="562" t="s">
        <v>276</v>
      </c>
      <c r="E95" s="563" t="s">
        <v>276</v>
      </c>
      <c r="F95" s="563" t="s">
        <v>276</v>
      </c>
      <c r="G95" s="561">
        <v>4</v>
      </c>
      <c r="H95" s="560">
        <f t="shared" si="20"/>
        <v>70.36059806508355</v>
      </c>
      <c r="I95" s="560">
        <f t="shared" si="21"/>
        <v>14.2125</v>
      </c>
      <c r="J95" s="561">
        <v>2</v>
      </c>
      <c r="K95" s="560">
        <f t="shared" si="22"/>
        <v>35.180299032541775</v>
      </c>
      <c r="L95" s="536">
        <f t="shared" si="23"/>
        <v>28.425</v>
      </c>
      <c r="M95" s="504"/>
      <c r="N95" s="499"/>
      <c r="O95" s="499"/>
      <c r="P95" s="499"/>
      <c r="Q95" s="499"/>
    </row>
    <row r="96" spans="1:17" ht="18" customHeight="1">
      <c r="A96" s="558"/>
      <c r="B96" s="512" t="s">
        <v>192</v>
      </c>
      <c r="C96" s="533">
        <v>13519</v>
      </c>
      <c r="D96" s="559">
        <v>1</v>
      </c>
      <c r="E96" s="560">
        <f>D96/C96*100000</f>
        <v>7.396996819291369</v>
      </c>
      <c r="F96" s="560">
        <f>C96/D96/100</f>
        <v>135.19</v>
      </c>
      <c r="G96" s="561">
        <v>6</v>
      </c>
      <c r="H96" s="560">
        <f t="shared" si="20"/>
        <v>44.3819809157482</v>
      </c>
      <c r="I96" s="560">
        <f t="shared" si="21"/>
        <v>22.531666666666666</v>
      </c>
      <c r="J96" s="561">
        <v>6</v>
      </c>
      <c r="K96" s="560">
        <f t="shared" si="22"/>
        <v>44.3819809157482</v>
      </c>
      <c r="L96" s="536">
        <f t="shared" si="23"/>
        <v>22.531666666666666</v>
      </c>
      <c r="M96" s="504"/>
      <c r="N96" s="499"/>
      <c r="O96" s="499"/>
      <c r="P96" s="499"/>
      <c r="Q96" s="499"/>
    </row>
    <row r="97" spans="1:17" ht="18" customHeight="1">
      <c r="A97" s="558"/>
      <c r="B97" s="512" t="s">
        <v>193</v>
      </c>
      <c r="C97" s="533">
        <v>18082</v>
      </c>
      <c r="D97" s="559">
        <v>1</v>
      </c>
      <c r="E97" s="560">
        <f>D97/C97*100000</f>
        <v>5.530361685654242</v>
      </c>
      <c r="F97" s="560">
        <f>C97/D97/100</f>
        <v>180.82</v>
      </c>
      <c r="G97" s="561">
        <v>9</v>
      </c>
      <c r="H97" s="560">
        <f t="shared" si="20"/>
        <v>49.77325517088818</v>
      </c>
      <c r="I97" s="560">
        <f t="shared" si="21"/>
        <v>20.09111111111111</v>
      </c>
      <c r="J97" s="561">
        <v>7</v>
      </c>
      <c r="K97" s="560">
        <f t="shared" si="22"/>
        <v>38.71253179957969</v>
      </c>
      <c r="L97" s="536">
        <f t="shared" si="23"/>
        <v>25.831428571428575</v>
      </c>
      <c r="M97" s="504"/>
      <c r="N97" s="499"/>
      <c r="O97" s="499"/>
      <c r="P97" s="499"/>
      <c r="Q97" s="499"/>
    </row>
    <row r="98" spans="1:17" ht="18" customHeight="1">
      <c r="A98" s="558"/>
      <c r="B98" s="512" t="s">
        <v>194</v>
      </c>
      <c r="C98" s="533">
        <v>11079</v>
      </c>
      <c r="D98" s="559">
        <v>1</v>
      </c>
      <c r="E98" s="560">
        <f>D98/C98*100000</f>
        <v>9.02608538676776</v>
      </c>
      <c r="F98" s="560">
        <f>C98/D98/100</f>
        <v>110.79</v>
      </c>
      <c r="G98" s="561">
        <v>9</v>
      </c>
      <c r="H98" s="560">
        <f t="shared" si="20"/>
        <v>81.23476848090982</v>
      </c>
      <c r="I98" s="560">
        <f t="shared" si="21"/>
        <v>12.31</v>
      </c>
      <c r="J98" s="561">
        <v>4</v>
      </c>
      <c r="K98" s="560">
        <f>J98/C98*100000</f>
        <v>36.10434154707104</v>
      </c>
      <c r="L98" s="536">
        <f t="shared" si="23"/>
        <v>27.6975</v>
      </c>
      <c r="M98" s="504"/>
      <c r="N98" s="499"/>
      <c r="O98" s="499"/>
      <c r="P98" s="499"/>
      <c r="Q98" s="499"/>
    </row>
    <row r="99" spans="1:17" ht="18" customHeight="1">
      <c r="A99" s="558"/>
      <c r="B99" s="599" t="s">
        <v>195</v>
      </c>
      <c r="C99" s="600">
        <v>5522</v>
      </c>
      <c r="D99" s="601" t="s">
        <v>276</v>
      </c>
      <c r="E99" s="602" t="s">
        <v>276</v>
      </c>
      <c r="F99" s="602" t="s">
        <v>276</v>
      </c>
      <c r="G99" s="603">
        <v>4</v>
      </c>
      <c r="H99" s="604">
        <f t="shared" si="20"/>
        <v>72.43752263672583</v>
      </c>
      <c r="I99" s="604">
        <f t="shared" si="21"/>
        <v>13.805</v>
      </c>
      <c r="J99" s="603">
        <v>2</v>
      </c>
      <c r="K99" s="604">
        <f>J99/C99*100000</f>
        <v>36.218761318362915</v>
      </c>
      <c r="L99" s="605">
        <f t="shared" si="23"/>
        <v>27.61</v>
      </c>
      <c r="M99" s="504"/>
      <c r="N99" s="499"/>
      <c r="O99" s="499"/>
      <c r="P99" s="499"/>
      <c r="Q99" s="499"/>
    </row>
    <row r="100" spans="1:17" ht="18" customHeight="1">
      <c r="A100" s="554" t="s">
        <v>196</v>
      </c>
      <c r="B100" s="512"/>
      <c r="C100" s="533">
        <f>SUM(C101:C104)</f>
        <v>26815</v>
      </c>
      <c r="D100" s="559">
        <f>SUM(D101:D104)</f>
        <v>4</v>
      </c>
      <c r="E100" s="560">
        <f>D100/C100*100000</f>
        <v>14.917024053701287</v>
      </c>
      <c r="F100" s="560">
        <f>C100/D100/100</f>
        <v>67.0375</v>
      </c>
      <c r="G100" s="561">
        <f>SUM(G101:G104)</f>
        <v>19</v>
      </c>
      <c r="H100" s="560">
        <f t="shared" si="20"/>
        <v>70.85586425508112</v>
      </c>
      <c r="I100" s="560">
        <f t="shared" si="21"/>
        <v>14.113157894736842</v>
      </c>
      <c r="J100" s="561">
        <f>SUM(J101:J104)</f>
        <v>7</v>
      </c>
      <c r="K100" s="560">
        <f>J100/C100*100000</f>
        <v>26.10479209397725</v>
      </c>
      <c r="L100" s="536">
        <f t="shared" si="23"/>
        <v>38.30714285714286</v>
      </c>
      <c r="M100" s="504"/>
      <c r="N100" s="499"/>
      <c r="O100" s="499"/>
      <c r="P100" s="499"/>
      <c r="Q100" s="499"/>
    </row>
    <row r="101" spans="1:17" ht="18" customHeight="1">
      <c r="A101" s="558"/>
      <c r="B101" s="512" t="s">
        <v>197</v>
      </c>
      <c r="C101" s="533">
        <v>6370</v>
      </c>
      <c r="D101" s="559">
        <v>1</v>
      </c>
      <c r="E101" s="560">
        <f>D101/C101*100000</f>
        <v>15.698587127158556</v>
      </c>
      <c r="F101" s="560">
        <f>C101/D101/100</f>
        <v>63.7</v>
      </c>
      <c r="G101" s="561">
        <v>5</v>
      </c>
      <c r="H101" s="560">
        <f t="shared" si="20"/>
        <v>78.49293563579279</v>
      </c>
      <c r="I101" s="560">
        <f t="shared" si="21"/>
        <v>12.74</v>
      </c>
      <c r="J101" s="561">
        <v>2</v>
      </c>
      <c r="K101" s="560">
        <f>J101/C101*100000</f>
        <v>31.39717425431711</v>
      </c>
      <c r="L101" s="536">
        <f t="shared" si="23"/>
        <v>31.85</v>
      </c>
      <c r="M101" s="504"/>
      <c r="N101" s="499"/>
      <c r="O101" s="499"/>
      <c r="P101" s="499"/>
      <c r="Q101" s="499"/>
    </row>
    <row r="102" spans="1:17" ht="18" customHeight="1">
      <c r="A102" s="558"/>
      <c r="B102" s="512" t="s">
        <v>198</v>
      </c>
      <c r="C102" s="533">
        <v>10835</v>
      </c>
      <c r="D102" s="559">
        <v>2</v>
      </c>
      <c r="E102" s="560">
        <f>D102/C102*100000</f>
        <v>18.458698661744346</v>
      </c>
      <c r="F102" s="560">
        <f>C102/D102/100</f>
        <v>54.175</v>
      </c>
      <c r="G102" s="561">
        <v>6</v>
      </c>
      <c r="H102" s="560">
        <f t="shared" si="20"/>
        <v>55.376095985233036</v>
      </c>
      <c r="I102" s="560">
        <f t="shared" si="21"/>
        <v>18.058333333333334</v>
      </c>
      <c r="J102" s="561">
        <v>3</v>
      </c>
      <c r="K102" s="560">
        <f>J102/C102*100000</f>
        <v>27.688047992616518</v>
      </c>
      <c r="L102" s="536">
        <f t="shared" si="23"/>
        <v>36.11666666666667</v>
      </c>
      <c r="M102" s="504"/>
      <c r="N102" s="499"/>
      <c r="O102" s="499"/>
      <c r="P102" s="499"/>
      <c r="Q102" s="499"/>
    </row>
    <row r="103" spans="1:17" ht="18" customHeight="1">
      <c r="A103" s="558"/>
      <c r="B103" s="512" t="s">
        <v>199</v>
      </c>
      <c r="C103" s="533">
        <v>2523</v>
      </c>
      <c r="D103" s="562" t="s">
        <v>276</v>
      </c>
      <c r="E103" s="563" t="s">
        <v>276</v>
      </c>
      <c r="F103" s="563" t="s">
        <v>276</v>
      </c>
      <c r="G103" s="561">
        <v>2</v>
      </c>
      <c r="H103" s="560">
        <f t="shared" si="20"/>
        <v>79.27070947284979</v>
      </c>
      <c r="I103" s="560">
        <f t="shared" si="21"/>
        <v>12.615</v>
      </c>
      <c r="J103" s="606" t="s">
        <v>276</v>
      </c>
      <c r="K103" s="563" t="s">
        <v>276</v>
      </c>
      <c r="L103" s="607" t="s">
        <v>276</v>
      </c>
      <c r="M103" s="504"/>
      <c r="N103" s="499"/>
      <c r="O103" s="499"/>
      <c r="P103" s="499"/>
      <c r="Q103" s="499"/>
    </row>
    <row r="104" spans="1:17" ht="18" customHeight="1">
      <c r="A104" s="558"/>
      <c r="B104" s="512" t="s">
        <v>200</v>
      </c>
      <c r="C104" s="533">
        <v>7087</v>
      </c>
      <c r="D104" s="559">
        <v>1</v>
      </c>
      <c r="E104" s="560">
        <f>D104/C104*100000</f>
        <v>14.110342881332018</v>
      </c>
      <c r="F104" s="560">
        <f>C104/D104/100</f>
        <v>70.87</v>
      </c>
      <c r="G104" s="561">
        <v>6</v>
      </c>
      <c r="H104" s="560">
        <f t="shared" si="20"/>
        <v>84.6620572879921</v>
      </c>
      <c r="I104" s="560">
        <f t="shared" si="21"/>
        <v>11.811666666666667</v>
      </c>
      <c r="J104" s="561">
        <v>2</v>
      </c>
      <c r="K104" s="560">
        <f aca="true" t="shared" si="24" ref="K104:K122">J104/C104*100000</f>
        <v>28.220685762664036</v>
      </c>
      <c r="L104" s="536">
        <f aca="true" t="shared" si="25" ref="L104:L122">C104/J104/100</f>
        <v>35.435</v>
      </c>
      <c r="M104" s="504"/>
      <c r="N104" s="499"/>
      <c r="O104" s="499"/>
      <c r="P104" s="499"/>
      <c r="Q104" s="499"/>
    </row>
    <row r="105" spans="1:17" ht="18" customHeight="1">
      <c r="A105" s="554" t="s">
        <v>201</v>
      </c>
      <c r="B105" s="526"/>
      <c r="C105" s="527">
        <f>SUM(C106:C113)</f>
        <v>65054</v>
      </c>
      <c r="D105" s="555">
        <f>SUM(D106:D113)</f>
        <v>5</v>
      </c>
      <c r="E105" s="556">
        <f>D105/C105*100000</f>
        <v>7.68592246441418</v>
      </c>
      <c r="F105" s="556">
        <f>C105/D105/100</f>
        <v>130.108</v>
      </c>
      <c r="G105" s="557">
        <f>SUM(G106:G113)</f>
        <v>46</v>
      </c>
      <c r="H105" s="556">
        <f t="shared" si="20"/>
        <v>70.71048667261044</v>
      </c>
      <c r="I105" s="556">
        <f t="shared" si="21"/>
        <v>14.142173913043477</v>
      </c>
      <c r="J105" s="557">
        <f>SUM(J106:J113)</f>
        <v>28</v>
      </c>
      <c r="K105" s="556">
        <f t="shared" si="24"/>
        <v>43.041165800719405</v>
      </c>
      <c r="L105" s="531">
        <f t="shared" si="25"/>
        <v>23.233571428571427</v>
      </c>
      <c r="M105" s="504"/>
      <c r="N105" s="499"/>
      <c r="O105" s="499"/>
      <c r="P105" s="499"/>
      <c r="Q105" s="499"/>
    </row>
    <row r="106" spans="1:17" ht="18" customHeight="1">
      <c r="A106" s="558"/>
      <c r="B106" s="512" t="s">
        <v>202</v>
      </c>
      <c r="C106" s="533">
        <v>11681</v>
      </c>
      <c r="D106" s="559">
        <v>2</v>
      </c>
      <c r="E106" s="560">
        <f>D106/C106*100000</f>
        <v>17.12182176183546</v>
      </c>
      <c r="F106" s="560">
        <f>C106/D106/100</f>
        <v>58.405</v>
      </c>
      <c r="G106" s="561">
        <v>5</v>
      </c>
      <c r="H106" s="560">
        <f t="shared" si="20"/>
        <v>42.80455440458864</v>
      </c>
      <c r="I106" s="560">
        <f t="shared" si="21"/>
        <v>23.362</v>
      </c>
      <c r="J106" s="561">
        <v>5</v>
      </c>
      <c r="K106" s="560">
        <f t="shared" si="24"/>
        <v>42.80455440458864</v>
      </c>
      <c r="L106" s="536">
        <f t="shared" si="25"/>
        <v>23.362</v>
      </c>
      <c r="M106" s="504"/>
      <c r="N106" s="499"/>
      <c r="O106" s="499"/>
      <c r="P106" s="499"/>
      <c r="Q106" s="499"/>
    </row>
    <row r="107" spans="1:17" ht="18" customHeight="1">
      <c r="A107" s="558"/>
      <c r="B107" s="512" t="s">
        <v>203</v>
      </c>
      <c r="C107" s="533">
        <v>8592</v>
      </c>
      <c r="D107" s="562" t="s">
        <v>276</v>
      </c>
      <c r="E107" s="563" t="s">
        <v>276</v>
      </c>
      <c r="F107" s="563" t="s">
        <v>276</v>
      </c>
      <c r="G107" s="561">
        <v>6</v>
      </c>
      <c r="H107" s="560">
        <f t="shared" si="20"/>
        <v>69.83240223463687</v>
      </c>
      <c r="I107" s="560">
        <f t="shared" si="21"/>
        <v>14.32</v>
      </c>
      <c r="J107" s="561">
        <v>2</v>
      </c>
      <c r="K107" s="560">
        <f t="shared" si="24"/>
        <v>23.277467411545622</v>
      </c>
      <c r="L107" s="536">
        <f t="shared" si="25"/>
        <v>42.96</v>
      </c>
      <c r="M107" s="504"/>
      <c r="N107" s="499"/>
      <c r="O107" s="499"/>
      <c r="P107" s="499"/>
      <c r="Q107" s="499"/>
    </row>
    <row r="108" spans="1:17" ht="18" customHeight="1">
      <c r="A108" s="558"/>
      <c r="B108" s="512" t="s">
        <v>204</v>
      </c>
      <c r="C108" s="533">
        <v>4557</v>
      </c>
      <c r="D108" s="562" t="s">
        <v>276</v>
      </c>
      <c r="E108" s="563" t="s">
        <v>276</v>
      </c>
      <c r="F108" s="563" t="s">
        <v>276</v>
      </c>
      <c r="G108" s="561">
        <v>5</v>
      </c>
      <c r="H108" s="560">
        <f t="shared" si="20"/>
        <v>109.72130787798991</v>
      </c>
      <c r="I108" s="560">
        <f t="shared" si="21"/>
        <v>9.113999999999999</v>
      </c>
      <c r="J108" s="561">
        <v>2</v>
      </c>
      <c r="K108" s="560">
        <f t="shared" si="24"/>
        <v>43.88852315119596</v>
      </c>
      <c r="L108" s="536">
        <f t="shared" si="25"/>
        <v>22.785</v>
      </c>
      <c r="M108" s="504"/>
      <c r="N108" s="499"/>
      <c r="O108" s="499"/>
      <c r="P108" s="499"/>
      <c r="Q108" s="499"/>
    </row>
    <row r="109" spans="1:17" ht="18" customHeight="1">
      <c r="A109" s="558"/>
      <c r="B109" s="512" t="s">
        <v>205</v>
      </c>
      <c r="C109" s="533">
        <v>4446</v>
      </c>
      <c r="D109" s="562" t="s">
        <v>276</v>
      </c>
      <c r="E109" s="563" t="s">
        <v>276</v>
      </c>
      <c r="F109" s="563" t="s">
        <v>276</v>
      </c>
      <c r="G109" s="561">
        <v>3</v>
      </c>
      <c r="H109" s="560">
        <f t="shared" si="20"/>
        <v>67.47638326585695</v>
      </c>
      <c r="I109" s="560">
        <f t="shared" si="21"/>
        <v>14.82</v>
      </c>
      <c r="J109" s="561">
        <v>1</v>
      </c>
      <c r="K109" s="560">
        <f t="shared" si="24"/>
        <v>22.49212775528565</v>
      </c>
      <c r="L109" s="536">
        <f t="shared" si="25"/>
        <v>44.46</v>
      </c>
      <c r="M109" s="504"/>
      <c r="N109" s="499"/>
      <c r="O109" s="499"/>
      <c r="P109" s="499"/>
      <c r="Q109" s="499"/>
    </row>
    <row r="110" spans="1:17" ht="18" customHeight="1">
      <c r="A110" s="558"/>
      <c r="B110" s="512" t="s">
        <v>206</v>
      </c>
      <c r="C110" s="533">
        <v>4872</v>
      </c>
      <c r="D110" s="562" t="s">
        <v>276</v>
      </c>
      <c r="E110" s="563" t="s">
        <v>276</v>
      </c>
      <c r="F110" s="563" t="s">
        <v>276</v>
      </c>
      <c r="G110" s="561">
        <v>4</v>
      </c>
      <c r="H110" s="560">
        <f t="shared" si="20"/>
        <v>82.10180623973727</v>
      </c>
      <c r="I110" s="560">
        <f t="shared" si="21"/>
        <v>12.18</v>
      </c>
      <c r="J110" s="561">
        <v>2</v>
      </c>
      <c r="K110" s="560">
        <f t="shared" si="24"/>
        <v>41.050903119868636</v>
      </c>
      <c r="L110" s="536">
        <f t="shared" si="25"/>
        <v>24.36</v>
      </c>
      <c r="M110" s="504"/>
      <c r="N110" s="499"/>
      <c r="O110" s="499"/>
      <c r="P110" s="499"/>
      <c r="Q110" s="499"/>
    </row>
    <row r="111" spans="1:17" ht="18" customHeight="1">
      <c r="A111" s="558"/>
      <c r="B111" s="512" t="s">
        <v>207</v>
      </c>
      <c r="C111" s="533">
        <v>17129</v>
      </c>
      <c r="D111" s="559">
        <v>1</v>
      </c>
      <c r="E111" s="560">
        <f aca="true" t="shared" si="26" ref="E111:E117">D111/C111*100000</f>
        <v>5.838052425710783</v>
      </c>
      <c r="F111" s="560">
        <f aca="true" t="shared" si="27" ref="F111:F117">C111/D111/100</f>
        <v>171.29</v>
      </c>
      <c r="G111" s="561">
        <v>16</v>
      </c>
      <c r="H111" s="560">
        <f t="shared" si="20"/>
        <v>93.40883881137253</v>
      </c>
      <c r="I111" s="560">
        <f t="shared" si="21"/>
        <v>10.705625</v>
      </c>
      <c r="J111" s="561">
        <v>11</v>
      </c>
      <c r="K111" s="560">
        <f t="shared" si="24"/>
        <v>64.21857668281861</v>
      </c>
      <c r="L111" s="536">
        <f t="shared" si="25"/>
        <v>15.571818181818182</v>
      </c>
      <c r="M111" s="504"/>
      <c r="N111" s="499"/>
      <c r="O111" s="499"/>
      <c r="P111" s="499"/>
      <c r="Q111" s="499"/>
    </row>
    <row r="112" spans="1:17" ht="18" customHeight="1">
      <c r="A112" s="558"/>
      <c r="B112" s="512" t="s">
        <v>208</v>
      </c>
      <c r="C112" s="533">
        <v>6325</v>
      </c>
      <c r="D112" s="559">
        <v>1</v>
      </c>
      <c r="E112" s="560">
        <f t="shared" si="26"/>
        <v>15.810276679841898</v>
      </c>
      <c r="F112" s="560">
        <f t="shared" si="27"/>
        <v>63.25</v>
      </c>
      <c r="G112" s="561">
        <v>3</v>
      </c>
      <c r="H112" s="560">
        <f t="shared" si="20"/>
        <v>47.43083003952569</v>
      </c>
      <c r="I112" s="560">
        <f t="shared" si="21"/>
        <v>21.083333333333336</v>
      </c>
      <c r="J112" s="561">
        <v>2</v>
      </c>
      <c r="K112" s="560">
        <f t="shared" si="24"/>
        <v>31.620553359683797</v>
      </c>
      <c r="L112" s="536">
        <f t="shared" si="25"/>
        <v>31.625</v>
      </c>
      <c r="M112" s="504"/>
      <c r="N112" s="499"/>
      <c r="O112" s="499"/>
      <c r="P112" s="499"/>
      <c r="Q112" s="499"/>
    </row>
    <row r="113" spans="1:17" ht="18" customHeight="1">
      <c r="A113" s="581"/>
      <c r="B113" s="571" t="s">
        <v>209</v>
      </c>
      <c r="C113" s="572">
        <v>7452</v>
      </c>
      <c r="D113" s="608">
        <v>1</v>
      </c>
      <c r="E113" s="576">
        <f t="shared" si="26"/>
        <v>13.419216317767042</v>
      </c>
      <c r="F113" s="576">
        <f t="shared" si="27"/>
        <v>74.52</v>
      </c>
      <c r="G113" s="575">
        <v>4</v>
      </c>
      <c r="H113" s="576">
        <f t="shared" si="20"/>
        <v>53.676865271068166</v>
      </c>
      <c r="I113" s="576">
        <f t="shared" si="21"/>
        <v>18.63</v>
      </c>
      <c r="J113" s="575">
        <v>3</v>
      </c>
      <c r="K113" s="576">
        <f t="shared" si="24"/>
        <v>40.25764895330113</v>
      </c>
      <c r="L113" s="577">
        <f t="shared" si="25"/>
        <v>24.84</v>
      </c>
      <c r="M113" s="504"/>
      <c r="N113" s="499"/>
      <c r="O113" s="499"/>
      <c r="P113" s="499"/>
      <c r="Q113" s="499"/>
    </row>
    <row r="114" spans="1:13" s="524" customFormat="1" ht="18" customHeight="1">
      <c r="A114" s="609" t="s">
        <v>210</v>
      </c>
      <c r="B114" s="549"/>
      <c r="C114" s="550">
        <f>+C115+C122</f>
        <v>117977</v>
      </c>
      <c r="D114" s="610">
        <f>+D115++D122</f>
        <v>7</v>
      </c>
      <c r="E114" s="567">
        <f>D114/C114*100000</f>
        <v>5.9333598921823745</v>
      </c>
      <c r="F114" s="568">
        <f>C114/D114/100</f>
        <v>168.5385714285714</v>
      </c>
      <c r="G114" s="610">
        <f>+G115++G122</f>
        <v>83</v>
      </c>
      <c r="H114" s="567">
        <f t="shared" si="20"/>
        <v>70.35269586444815</v>
      </c>
      <c r="I114" s="569">
        <f t="shared" si="21"/>
        <v>14.214096385542168</v>
      </c>
      <c r="J114" s="610">
        <f>+J115++J122</f>
        <v>48</v>
      </c>
      <c r="K114" s="520">
        <f t="shared" si="24"/>
        <v>40.68589640353628</v>
      </c>
      <c r="L114" s="522">
        <f t="shared" si="25"/>
        <v>24.578541666666666</v>
      </c>
      <c r="M114" s="523"/>
    </row>
    <row r="115" spans="1:17" ht="18" customHeight="1">
      <c r="A115" s="525" t="s">
        <v>211</v>
      </c>
      <c r="B115" s="526"/>
      <c r="C115" s="527">
        <f>SUM(C116:C121)</f>
        <v>71753</v>
      </c>
      <c r="D115" s="530">
        <f>SUM(D116:D121)</f>
        <v>4</v>
      </c>
      <c r="E115" s="529">
        <f t="shared" si="26"/>
        <v>5.574679804328739</v>
      </c>
      <c r="F115" s="529">
        <f t="shared" si="27"/>
        <v>179.3825</v>
      </c>
      <c r="G115" s="530">
        <f>SUM(G116:G121)</f>
        <v>51</v>
      </c>
      <c r="H115" s="529">
        <f t="shared" si="20"/>
        <v>71.07716750519143</v>
      </c>
      <c r="I115" s="529">
        <f t="shared" si="21"/>
        <v>14.06921568627451</v>
      </c>
      <c r="J115" s="530">
        <f>SUM(J116:J121)</f>
        <v>32</v>
      </c>
      <c r="K115" s="529">
        <f t="shared" si="24"/>
        <v>44.597438434629915</v>
      </c>
      <c r="L115" s="531">
        <f t="shared" si="25"/>
        <v>22.4228125</v>
      </c>
      <c r="M115" s="504"/>
      <c r="N115" s="499"/>
      <c r="O115" s="499"/>
      <c r="P115" s="499"/>
      <c r="Q115" s="499"/>
    </row>
    <row r="116" spans="1:17" ht="18" customHeight="1">
      <c r="A116" s="532"/>
      <c r="B116" s="512" t="s">
        <v>212</v>
      </c>
      <c r="C116" s="533">
        <v>10105</v>
      </c>
      <c r="D116" s="511">
        <v>2</v>
      </c>
      <c r="E116" s="534">
        <f t="shared" si="26"/>
        <v>19.792182088075208</v>
      </c>
      <c r="F116" s="534">
        <f t="shared" si="27"/>
        <v>50.525</v>
      </c>
      <c r="G116" s="535">
        <v>15</v>
      </c>
      <c r="H116" s="534">
        <f t="shared" si="20"/>
        <v>148.44136566056406</v>
      </c>
      <c r="I116" s="534">
        <f t="shared" si="21"/>
        <v>6.736666666666666</v>
      </c>
      <c r="J116" s="535">
        <v>5</v>
      </c>
      <c r="K116" s="534">
        <f t="shared" si="24"/>
        <v>49.480455220188034</v>
      </c>
      <c r="L116" s="536">
        <f t="shared" si="25"/>
        <v>20.21</v>
      </c>
      <c r="M116" s="504"/>
      <c r="N116" s="499"/>
      <c r="O116" s="499"/>
      <c r="P116" s="499"/>
      <c r="Q116" s="499"/>
    </row>
    <row r="117" spans="1:17" ht="18" customHeight="1">
      <c r="A117" s="532"/>
      <c r="B117" s="512" t="s">
        <v>213</v>
      </c>
      <c r="C117" s="533">
        <v>19052</v>
      </c>
      <c r="D117" s="511">
        <v>2</v>
      </c>
      <c r="E117" s="534">
        <f t="shared" si="26"/>
        <v>10.497585555322276</v>
      </c>
      <c r="F117" s="534">
        <f t="shared" si="27"/>
        <v>95.26</v>
      </c>
      <c r="G117" s="535">
        <v>12</v>
      </c>
      <c r="H117" s="534">
        <f t="shared" si="20"/>
        <v>62.98551333193366</v>
      </c>
      <c r="I117" s="534">
        <f t="shared" si="21"/>
        <v>15.876666666666667</v>
      </c>
      <c r="J117" s="535">
        <v>11</v>
      </c>
      <c r="K117" s="534">
        <f t="shared" si="24"/>
        <v>57.736720554272516</v>
      </c>
      <c r="L117" s="536">
        <f t="shared" si="25"/>
        <v>17.32</v>
      </c>
      <c r="M117" s="504"/>
      <c r="N117" s="499"/>
      <c r="O117" s="499"/>
      <c r="P117" s="499"/>
      <c r="Q117" s="499"/>
    </row>
    <row r="118" spans="1:17" ht="18" customHeight="1">
      <c r="A118" s="532"/>
      <c r="B118" s="512" t="s">
        <v>214</v>
      </c>
      <c r="C118" s="533">
        <v>7161</v>
      </c>
      <c r="D118" s="564" t="s">
        <v>276</v>
      </c>
      <c r="E118" s="565" t="s">
        <v>276</v>
      </c>
      <c r="F118" s="565" t="s">
        <v>276</v>
      </c>
      <c r="G118" s="535">
        <v>3</v>
      </c>
      <c r="H118" s="534">
        <f t="shared" si="20"/>
        <v>41.89359028068706</v>
      </c>
      <c r="I118" s="534">
        <f t="shared" si="21"/>
        <v>23.87</v>
      </c>
      <c r="J118" s="535">
        <v>4</v>
      </c>
      <c r="K118" s="534">
        <f t="shared" si="24"/>
        <v>55.85812037424941</v>
      </c>
      <c r="L118" s="536">
        <f t="shared" si="25"/>
        <v>17.9025</v>
      </c>
      <c r="M118" s="504"/>
      <c r="N118" s="499"/>
      <c r="O118" s="499"/>
      <c r="P118" s="499"/>
      <c r="Q118" s="499"/>
    </row>
    <row r="119" spans="1:17" ht="18" customHeight="1">
      <c r="A119" s="532"/>
      <c r="B119" s="512" t="s">
        <v>215</v>
      </c>
      <c r="C119" s="533">
        <v>12099</v>
      </c>
      <c r="D119" s="564" t="s">
        <v>276</v>
      </c>
      <c r="E119" s="565" t="s">
        <v>276</v>
      </c>
      <c r="F119" s="565" t="s">
        <v>276</v>
      </c>
      <c r="G119" s="535">
        <v>8</v>
      </c>
      <c r="H119" s="534">
        <f t="shared" si="20"/>
        <v>66.12116703859823</v>
      </c>
      <c r="I119" s="534">
        <f t="shared" si="21"/>
        <v>15.12375</v>
      </c>
      <c r="J119" s="535">
        <v>3</v>
      </c>
      <c r="K119" s="534">
        <f t="shared" si="24"/>
        <v>24.795437639474336</v>
      </c>
      <c r="L119" s="536">
        <f t="shared" si="25"/>
        <v>40.33</v>
      </c>
      <c r="M119" s="504"/>
      <c r="N119" s="499"/>
      <c r="O119" s="499"/>
      <c r="P119" s="499"/>
      <c r="Q119" s="499"/>
    </row>
    <row r="120" spans="1:17" ht="18" customHeight="1">
      <c r="A120" s="532"/>
      <c r="B120" s="512" t="s">
        <v>216</v>
      </c>
      <c r="C120" s="533">
        <v>13268</v>
      </c>
      <c r="D120" s="564" t="s">
        <v>276</v>
      </c>
      <c r="E120" s="565" t="s">
        <v>276</v>
      </c>
      <c r="F120" s="565" t="s">
        <v>276</v>
      </c>
      <c r="G120" s="535">
        <v>7</v>
      </c>
      <c r="H120" s="534">
        <f t="shared" si="20"/>
        <v>52.75851673198674</v>
      </c>
      <c r="I120" s="534">
        <f t="shared" si="21"/>
        <v>18.954285714285714</v>
      </c>
      <c r="J120" s="535">
        <v>4</v>
      </c>
      <c r="K120" s="534">
        <f t="shared" si="24"/>
        <v>30.147723846849562</v>
      </c>
      <c r="L120" s="536">
        <f t="shared" si="25"/>
        <v>33.17</v>
      </c>
      <c r="M120" s="504"/>
      <c r="N120" s="499"/>
      <c r="O120" s="499"/>
      <c r="P120" s="499"/>
      <c r="Q120" s="499"/>
    </row>
    <row r="121" spans="1:17" ht="18" customHeight="1">
      <c r="A121" s="597"/>
      <c r="B121" s="512" t="s">
        <v>217</v>
      </c>
      <c r="C121" s="533">
        <v>10068</v>
      </c>
      <c r="D121" s="564" t="s">
        <v>276</v>
      </c>
      <c r="E121" s="565" t="s">
        <v>276</v>
      </c>
      <c r="F121" s="565" t="s">
        <v>276</v>
      </c>
      <c r="G121" s="535">
        <v>6</v>
      </c>
      <c r="H121" s="534">
        <f t="shared" si="20"/>
        <v>59.594755661501786</v>
      </c>
      <c r="I121" s="534">
        <f t="shared" si="21"/>
        <v>16.78</v>
      </c>
      <c r="J121" s="535">
        <v>5</v>
      </c>
      <c r="K121" s="534">
        <f t="shared" si="24"/>
        <v>49.66229638458483</v>
      </c>
      <c r="L121" s="536">
        <f t="shared" si="25"/>
        <v>20.136</v>
      </c>
      <c r="M121" s="504"/>
      <c r="N121" s="499"/>
      <c r="O121" s="499"/>
      <c r="P121" s="499"/>
      <c r="Q121" s="499"/>
    </row>
    <row r="122" spans="1:17" ht="18" customHeight="1">
      <c r="A122" s="558" t="s">
        <v>218</v>
      </c>
      <c r="B122" s="526" t="s">
        <v>219</v>
      </c>
      <c r="C122" s="527">
        <v>46224</v>
      </c>
      <c r="D122" s="530">
        <v>3</v>
      </c>
      <c r="E122" s="529">
        <f aca="true" t="shared" si="28" ref="E122:E127">D122/C122*100000</f>
        <v>6.4901349948078915</v>
      </c>
      <c r="F122" s="529">
        <f aca="true" t="shared" si="29" ref="F122:F127">C122/D122/100</f>
        <v>154.08</v>
      </c>
      <c r="G122" s="530">
        <v>32</v>
      </c>
      <c r="H122" s="529">
        <f t="shared" si="20"/>
        <v>69.22810661128419</v>
      </c>
      <c r="I122" s="529">
        <f t="shared" si="21"/>
        <v>14.445</v>
      </c>
      <c r="J122" s="530">
        <v>16</v>
      </c>
      <c r="K122" s="529">
        <f t="shared" si="24"/>
        <v>34.614053305642095</v>
      </c>
      <c r="L122" s="531">
        <f t="shared" si="25"/>
        <v>28.89</v>
      </c>
      <c r="M122" s="504"/>
      <c r="N122" s="499"/>
      <c r="O122" s="499"/>
      <c r="P122" s="499"/>
      <c r="Q122" s="499"/>
    </row>
    <row r="123" spans="1:13" s="524" customFormat="1" ht="18" customHeight="1">
      <c r="A123" s="537" t="s">
        <v>220</v>
      </c>
      <c r="B123" s="538"/>
      <c r="C123" s="539">
        <f>+C124+C125+C132</f>
        <v>155496</v>
      </c>
      <c r="D123" s="553">
        <f>+D124+D125+D132</f>
        <v>12</v>
      </c>
      <c r="E123" s="611">
        <f t="shared" si="28"/>
        <v>7.717240314863405</v>
      </c>
      <c r="F123" s="612">
        <f t="shared" si="29"/>
        <v>129.58</v>
      </c>
      <c r="G123" s="553">
        <f>+G124+G125+G132</f>
        <v>138</v>
      </c>
      <c r="H123" s="567">
        <f>G123/C123*100000</f>
        <v>88.74826362092915</v>
      </c>
      <c r="I123" s="569">
        <f>C123/G123/100</f>
        <v>11.267826086956523</v>
      </c>
      <c r="J123" s="553">
        <f>+J124+J125+J132</f>
        <v>80</v>
      </c>
      <c r="K123" s="520">
        <f>J123/C123*100000</f>
        <v>51.44826876575603</v>
      </c>
      <c r="L123" s="522">
        <f>C123/J123/100</f>
        <v>19.437</v>
      </c>
      <c r="M123" s="523"/>
    </row>
    <row r="124" spans="1:17" ht="18" customHeight="1">
      <c r="A124" s="554" t="s">
        <v>221</v>
      </c>
      <c r="B124" s="526" t="s">
        <v>222</v>
      </c>
      <c r="C124" s="527">
        <v>40117</v>
      </c>
      <c r="D124" s="555">
        <v>3</v>
      </c>
      <c r="E124" s="613">
        <f t="shared" si="28"/>
        <v>7.478126480045866</v>
      </c>
      <c r="F124" s="614">
        <f t="shared" si="29"/>
        <v>133.72333333333333</v>
      </c>
      <c r="G124" s="557">
        <v>47</v>
      </c>
      <c r="H124" s="556">
        <f t="shared" si="20"/>
        <v>117.1573148540519</v>
      </c>
      <c r="I124" s="556">
        <f t="shared" si="21"/>
        <v>8.535531914893618</v>
      </c>
      <c r="J124" s="557">
        <v>27</v>
      </c>
      <c r="K124" s="556">
        <f aca="true" t="shared" si="30" ref="K124:K136">J124/C124*100000</f>
        <v>67.3031383204128</v>
      </c>
      <c r="L124" s="531">
        <f aca="true" t="shared" si="31" ref="L124:L136">C124/J124/100</f>
        <v>14.858148148148148</v>
      </c>
      <c r="M124" s="504"/>
      <c r="N124" s="499"/>
      <c r="O124" s="499"/>
      <c r="P124" s="499"/>
      <c r="Q124" s="499"/>
    </row>
    <row r="125" spans="1:17" ht="18" customHeight="1">
      <c r="A125" s="554" t="s">
        <v>295</v>
      </c>
      <c r="B125" s="526"/>
      <c r="C125" s="527">
        <f>SUM(C126:C131)</f>
        <v>61741</v>
      </c>
      <c r="D125" s="557">
        <f>SUM(D126:D131)</f>
        <v>4</v>
      </c>
      <c r="E125" s="560">
        <f t="shared" si="28"/>
        <v>6.4786770541455425</v>
      </c>
      <c r="F125" s="615">
        <f t="shared" si="29"/>
        <v>154.3525</v>
      </c>
      <c r="G125" s="527">
        <f>SUM(G126:G131)</f>
        <v>53</v>
      </c>
      <c r="H125" s="556">
        <f t="shared" si="20"/>
        <v>85.84247096742845</v>
      </c>
      <c r="I125" s="556">
        <f t="shared" si="21"/>
        <v>11.649245283018868</v>
      </c>
      <c r="J125" s="557">
        <f>SUM(J126:J131)</f>
        <v>26</v>
      </c>
      <c r="K125" s="556">
        <f t="shared" si="30"/>
        <v>42.11140085194603</v>
      </c>
      <c r="L125" s="531">
        <f t="shared" si="31"/>
        <v>23.746538461538464</v>
      </c>
      <c r="M125" s="504"/>
      <c r="N125" s="499"/>
      <c r="O125" s="499"/>
      <c r="P125" s="499"/>
      <c r="Q125" s="499"/>
    </row>
    <row r="126" spans="1:17" ht="18" customHeight="1">
      <c r="A126" s="558"/>
      <c r="B126" s="512" t="s">
        <v>223</v>
      </c>
      <c r="C126" s="533">
        <v>16395</v>
      </c>
      <c r="D126" s="562">
        <v>1</v>
      </c>
      <c r="E126" s="560">
        <f t="shared" si="28"/>
        <v>6.099420555047271</v>
      </c>
      <c r="F126" s="560">
        <f t="shared" si="29"/>
        <v>163.95</v>
      </c>
      <c r="G126" s="561">
        <v>20</v>
      </c>
      <c r="H126" s="560">
        <f t="shared" si="20"/>
        <v>121.98841110094541</v>
      </c>
      <c r="I126" s="560">
        <f t="shared" si="21"/>
        <v>8.1975</v>
      </c>
      <c r="J126" s="561">
        <v>9</v>
      </c>
      <c r="K126" s="560">
        <f t="shared" si="30"/>
        <v>54.89478499542544</v>
      </c>
      <c r="L126" s="536">
        <f t="shared" si="31"/>
        <v>18.21666666666667</v>
      </c>
      <c r="M126" s="504"/>
      <c r="N126" s="499"/>
      <c r="O126" s="499"/>
      <c r="P126" s="499"/>
      <c r="Q126" s="499"/>
    </row>
    <row r="127" spans="1:17" ht="18" customHeight="1">
      <c r="A127" s="558"/>
      <c r="B127" s="512" t="s">
        <v>224</v>
      </c>
      <c r="C127" s="533">
        <v>6586</v>
      </c>
      <c r="D127" s="559">
        <v>1</v>
      </c>
      <c r="E127" s="560">
        <f t="shared" si="28"/>
        <v>15.18372304889159</v>
      </c>
      <c r="F127" s="560">
        <f t="shared" si="29"/>
        <v>65.86</v>
      </c>
      <c r="G127" s="561">
        <v>5</v>
      </c>
      <c r="H127" s="560">
        <f t="shared" si="20"/>
        <v>75.91861524445794</v>
      </c>
      <c r="I127" s="560">
        <f t="shared" si="21"/>
        <v>13.172</v>
      </c>
      <c r="J127" s="561">
        <v>3</v>
      </c>
      <c r="K127" s="560">
        <f t="shared" si="30"/>
        <v>45.551169146674766</v>
      </c>
      <c r="L127" s="536">
        <f t="shared" si="31"/>
        <v>21.953333333333333</v>
      </c>
      <c r="M127" s="504"/>
      <c r="N127" s="499"/>
      <c r="O127" s="499"/>
      <c r="P127" s="499"/>
      <c r="Q127" s="499"/>
    </row>
    <row r="128" spans="1:17" ht="18" customHeight="1">
      <c r="A128" s="558"/>
      <c r="B128" s="512" t="s">
        <v>225</v>
      </c>
      <c r="C128" s="533">
        <v>9917</v>
      </c>
      <c r="D128" s="562" t="s">
        <v>276</v>
      </c>
      <c r="E128" s="563" t="s">
        <v>276</v>
      </c>
      <c r="F128" s="563" t="s">
        <v>276</v>
      </c>
      <c r="G128" s="561">
        <v>8</v>
      </c>
      <c r="H128" s="560">
        <f t="shared" si="20"/>
        <v>80.66955732580418</v>
      </c>
      <c r="I128" s="560">
        <f t="shared" si="21"/>
        <v>12.39625</v>
      </c>
      <c r="J128" s="561">
        <v>5</v>
      </c>
      <c r="K128" s="560">
        <f t="shared" si="30"/>
        <v>50.418473328627606</v>
      </c>
      <c r="L128" s="536">
        <f t="shared" si="31"/>
        <v>19.834</v>
      </c>
      <c r="M128" s="504"/>
      <c r="N128" s="499"/>
      <c r="O128" s="499"/>
      <c r="P128" s="499"/>
      <c r="Q128" s="499"/>
    </row>
    <row r="129" spans="1:17" ht="18" customHeight="1">
      <c r="A129" s="558"/>
      <c r="B129" s="512" t="s">
        <v>184</v>
      </c>
      <c r="C129" s="533">
        <v>8931</v>
      </c>
      <c r="D129" s="562">
        <v>1</v>
      </c>
      <c r="E129" s="560">
        <f>D129/C129*100000</f>
        <v>11.196954428395477</v>
      </c>
      <c r="F129" s="560">
        <f>C129/D129/100</f>
        <v>89.31</v>
      </c>
      <c r="G129" s="561">
        <v>5</v>
      </c>
      <c r="H129" s="560">
        <f t="shared" si="20"/>
        <v>55.98477214197738</v>
      </c>
      <c r="I129" s="560">
        <f t="shared" si="21"/>
        <v>17.862000000000002</v>
      </c>
      <c r="J129" s="561">
        <v>2</v>
      </c>
      <c r="K129" s="560">
        <f t="shared" si="30"/>
        <v>22.393908856790954</v>
      </c>
      <c r="L129" s="536">
        <f t="shared" si="31"/>
        <v>44.655</v>
      </c>
      <c r="M129" s="504"/>
      <c r="N129" s="499"/>
      <c r="O129" s="499"/>
      <c r="P129" s="499"/>
      <c r="Q129" s="499"/>
    </row>
    <row r="130" spans="1:17" ht="18" customHeight="1">
      <c r="A130" s="558"/>
      <c r="B130" s="512" t="s">
        <v>226</v>
      </c>
      <c r="C130" s="533">
        <v>11143</v>
      </c>
      <c r="D130" s="562" t="s">
        <v>276</v>
      </c>
      <c r="E130" s="563" t="s">
        <v>276</v>
      </c>
      <c r="F130" s="563" t="s">
        <v>276</v>
      </c>
      <c r="G130" s="561">
        <v>11</v>
      </c>
      <c r="H130" s="560">
        <f t="shared" si="20"/>
        <v>98.71668311944718</v>
      </c>
      <c r="I130" s="560">
        <f t="shared" si="21"/>
        <v>10.13</v>
      </c>
      <c r="J130" s="561">
        <v>3</v>
      </c>
      <c r="K130" s="560">
        <f t="shared" si="30"/>
        <v>26.922731759849235</v>
      </c>
      <c r="L130" s="536">
        <f t="shared" si="31"/>
        <v>37.14333333333334</v>
      </c>
      <c r="M130" s="504"/>
      <c r="N130" s="499"/>
      <c r="O130" s="499"/>
      <c r="P130" s="499"/>
      <c r="Q130" s="499"/>
    </row>
    <row r="131" spans="1:17" ht="18" customHeight="1">
      <c r="A131" s="558"/>
      <c r="B131" s="512" t="s">
        <v>227</v>
      </c>
      <c r="C131" s="533">
        <v>8769</v>
      </c>
      <c r="D131" s="562">
        <v>1</v>
      </c>
      <c r="E131" s="560">
        <f>D131/C131*100000</f>
        <v>11.403808872163301</v>
      </c>
      <c r="F131" s="560">
        <f>C131/D131/100</f>
        <v>87.69</v>
      </c>
      <c r="G131" s="561">
        <v>4</v>
      </c>
      <c r="H131" s="560">
        <f t="shared" si="20"/>
        <v>45.615235488653205</v>
      </c>
      <c r="I131" s="560">
        <f t="shared" si="21"/>
        <v>21.9225</v>
      </c>
      <c r="J131" s="561">
        <v>4</v>
      </c>
      <c r="K131" s="560">
        <f t="shared" si="30"/>
        <v>45.615235488653205</v>
      </c>
      <c r="L131" s="536">
        <f t="shared" si="31"/>
        <v>21.9225</v>
      </c>
      <c r="M131" s="504"/>
      <c r="N131" s="499"/>
      <c r="O131" s="499"/>
      <c r="P131" s="499"/>
      <c r="Q131" s="499"/>
    </row>
    <row r="132" spans="1:17" ht="18" customHeight="1">
      <c r="A132" s="554" t="s">
        <v>296</v>
      </c>
      <c r="B132" s="526"/>
      <c r="C132" s="527">
        <f>SUM(C133:C136)</f>
        <v>53638</v>
      </c>
      <c r="D132" s="557">
        <f>SUM(D133:D136)</f>
        <v>5</v>
      </c>
      <c r="E132" s="556">
        <f>D132/C132*100000</f>
        <v>9.321749505947276</v>
      </c>
      <c r="F132" s="556">
        <f>C132/D132/100</f>
        <v>107.27600000000001</v>
      </c>
      <c r="G132" s="557">
        <f>SUM(G133:G136)</f>
        <v>38</v>
      </c>
      <c r="H132" s="556">
        <f t="shared" si="20"/>
        <v>70.84529624519931</v>
      </c>
      <c r="I132" s="556">
        <f t="shared" si="21"/>
        <v>14.115263157894738</v>
      </c>
      <c r="J132" s="557">
        <f>SUM(J133:J136)</f>
        <v>27</v>
      </c>
      <c r="K132" s="556">
        <f t="shared" si="30"/>
        <v>50.33744733211529</v>
      </c>
      <c r="L132" s="531">
        <f t="shared" si="31"/>
        <v>19.865925925925925</v>
      </c>
      <c r="M132" s="504"/>
      <c r="N132" s="499"/>
      <c r="O132" s="499"/>
      <c r="P132" s="499"/>
      <c r="Q132" s="499"/>
    </row>
    <row r="133" spans="1:17" ht="18" customHeight="1">
      <c r="A133" s="558"/>
      <c r="B133" s="512" t="s">
        <v>228</v>
      </c>
      <c r="C133" s="533">
        <v>6202</v>
      </c>
      <c r="D133" s="559">
        <v>1</v>
      </c>
      <c r="E133" s="560">
        <f>D133/C133*100000</f>
        <v>16.123831022250886</v>
      </c>
      <c r="F133" s="560">
        <f>C133/D133/100</f>
        <v>62.02</v>
      </c>
      <c r="G133" s="561">
        <v>6</v>
      </c>
      <c r="H133" s="560">
        <f t="shared" si="20"/>
        <v>96.74298613350533</v>
      </c>
      <c r="I133" s="560">
        <f t="shared" si="21"/>
        <v>10.336666666666668</v>
      </c>
      <c r="J133" s="561">
        <v>2</v>
      </c>
      <c r="K133" s="560">
        <f t="shared" si="30"/>
        <v>32.24766204450177</v>
      </c>
      <c r="L133" s="536">
        <f t="shared" si="31"/>
        <v>31.01</v>
      </c>
      <c r="M133" s="504"/>
      <c r="N133" s="499"/>
      <c r="O133" s="499"/>
      <c r="P133" s="499"/>
      <c r="Q133" s="499"/>
    </row>
    <row r="134" spans="1:17" ht="18" customHeight="1">
      <c r="A134" s="558"/>
      <c r="B134" s="512" t="s">
        <v>229</v>
      </c>
      <c r="C134" s="533">
        <v>12004</v>
      </c>
      <c r="D134" s="562" t="s">
        <v>276</v>
      </c>
      <c r="E134" s="563" t="s">
        <v>276</v>
      </c>
      <c r="F134" s="563" t="s">
        <v>276</v>
      </c>
      <c r="G134" s="561">
        <v>7</v>
      </c>
      <c r="H134" s="560">
        <f t="shared" si="20"/>
        <v>58.313895368210595</v>
      </c>
      <c r="I134" s="560">
        <f t="shared" si="21"/>
        <v>17.14857142857143</v>
      </c>
      <c r="J134" s="561">
        <v>6</v>
      </c>
      <c r="K134" s="560">
        <f t="shared" si="30"/>
        <v>49.983338887037654</v>
      </c>
      <c r="L134" s="536">
        <f t="shared" si="31"/>
        <v>20.006666666666668</v>
      </c>
      <c r="M134" s="504"/>
      <c r="N134" s="499"/>
      <c r="O134" s="499"/>
      <c r="P134" s="499"/>
      <c r="Q134" s="499"/>
    </row>
    <row r="135" spans="1:17" ht="18" customHeight="1">
      <c r="A135" s="558"/>
      <c r="B135" s="512" t="s">
        <v>230</v>
      </c>
      <c r="C135" s="533">
        <v>16511</v>
      </c>
      <c r="D135" s="559">
        <v>3</v>
      </c>
      <c r="E135" s="560">
        <f>D135/C135*100000</f>
        <v>18.169705045121432</v>
      </c>
      <c r="F135" s="560">
        <f>C135/D135/100</f>
        <v>55.03666666666667</v>
      </c>
      <c r="G135" s="561">
        <v>11</v>
      </c>
      <c r="H135" s="560">
        <f t="shared" si="20"/>
        <v>66.62225183211193</v>
      </c>
      <c r="I135" s="560">
        <f t="shared" si="21"/>
        <v>15.01</v>
      </c>
      <c r="J135" s="561">
        <v>12</v>
      </c>
      <c r="K135" s="560">
        <f t="shared" si="30"/>
        <v>72.67882018048573</v>
      </c>
      <c r="L135" s="536">
        <f t="shared" si="31"/>
        <v>13.759166666666667</v>
      </c>
      <c r="M135" s="504"/>
      <c r="N135" s="499"/>
      <c r="O135" s="499"/>
      <c r="P135" s="499"/>
      <c r="Q135" s="499"/>
    </row>
    <row r="136" spans="1:17" ht="18" customHeight="1">
      <c r="A136" s="581"/>
      <c r="B136" s="571" t="s">
        <v>231</v>
      </c>
      <c r="C136" s="533">
        <v>18921</v>
      </c>
      <c r="D136" s="559">
        <v>1</v>
      </c>
      <c r="E136" s="560">
        <f>D136/C136*100000</f>
        <v>5.285132921092965</v>
      </c>
      <c r="F136" s="560">
        <f>C136/D136/100</f>
        <v>189.21</v>
      </c>
      <c r="G136" s="561">
        <v>14</v>
      </c>
      <c r="H136" s="560">
        <f t="shared" si="20"/>
        <v>73.99186089530151</v>
      </c>
      <c r="I136" s="560">
        <f t="shared" si="21"/>
        <v>13.515</v>
      </c>
      <c r="J136" s="561">
        <v>7</v>
      </c>
      <c r="K136" s="560">
        <f t="shared" si="30"/>
        <v>36.99593044765076</v>
      </c>
      <c r="L136" s="587">
        <f t="shared" si="31"/>
        <v>27.03</v>
      </c>
      <c r="M136" s="504"/>
      <c r="N136" s="499"/>
      <c r="O136" s="499"/>
      <c r="P136" s="499"/>
      <c r="Q136" s="499"/>
    </row>
    <row r="137" spans="1:17" ht="18" customHeight="1">
      <c r="A137" s="508"/>
      <c r="B137" s="515"/>
      <c r="C137" s="508"/>
      <c r="D137" s="508"/>
      <c r="E137" s="508"/>
      <c r="F137" s="508"/>
      <c r="G137" s="508"/>
      <c r="H137" s="616" t="s">
        <v>232</v>
      </c>
      <c r="I137" s="616" t="s">
        <v>232</v>
      </c>
      <c r="J137" s="508"/>
      <c r="K137" s="508"/>
      <c r="L137" s="508"/>
      <c r="M137" s="499"/>
      <c r="N137" s="499"/>
      <c r="O137" s="499"/>
      <c r="P137" s="499"/>
      <c r="Q137" s="499"/>
    </row>
    <row r="138" spans="1:12" ht="14.25">
      <c r="A138" s="498"/>
      <c r="B138" s="498"/>
      <c r="C138" s="498"/>
      <c r="D138" s="498"/>
      <c r="E138" s="498"/>
      <c r="F138" s="498"/>
      <c r="G138" s="498"/>
      <c r="H138" s="498"/>
      <c r="I138" s="498"/>
      <c r="J138" s="498"/>
      <c r="K138" s="498"/>
      <c r="L138" s="498"/>
    </row>
    <row r="139" spans="1:12" ht="14.25">
      <c r="A139" s="498"/>
      <c r="B139" s="498"/>
      <c r="C139" s="498"/>
      <c r="D139" s="498"/>
      <c r="E139" s="498"/>
      <c r="F139" s="498"/>
      <c r="G139" s="498"/>
      <c r="H139" s="498"/>
      <c r="I139" s="498"/>
      <c r="J139" s="498"/>
      <c r="K139" s="498"/>
      <c r="L139" s="498"/>
    </row>
    <row r="140" spans="1:12" ht="14.25">
      <c r="A140" s="498"/>
      <c r="B140" s="498"/>
      <c r="C140" s="498"/>
      <c r="D140" s="498"/>
      <c r="E140" s="498"/>
      <c r="F140" s="498"/>
      <c r="G140" s="498"/>
      <c r="H140" s="498"/>
      <c r="I140" s="498"/>
      <c r="J140" s="498"/>
      <c r="K140" s="498"/>
      <c r="L140" s="498"/>
    </row>
    <row r="141" spans="1:12" ht="14.25">
      <c r="A141" s="498"/>
      <c r="B141" s="498"/>
      <c r="C141" s="498"/>
      <c r="D141" s="498"/>
      <c r="E141" s="498"/>
      <c r="F141" s="498"/>
      <c r="G141" s="498"/>
      <c r="H141" s="498"/>
      <c r="I141" s="498"/>
      <c r="J141" s="498"/>
      <c r="K141" s="498"/>
      <c r="L141" s="498"/>
    </row>
    <row r="142" spans="1:12" ht="14.25">
      <c r="A142" s="498"/>
      <c r="B142" s="498"/>
      <c r="C142" s="498"/>
      <c r="D142" s="498"/>
      <c r="E142" s="498"/>
      <c r="F142" s="498"/>
      <c r="G142" s="498"/>
      <c r="H142" s="498"/>
      <c r="I142" s="498"/>
      <c r="J142" s="498"/>
      <c r="K142" s="498"/>
      <c r="L142" s="498"/>
    </row>
    <row r="143" spans="1:12" ht="14.25">
      <c r="A143" s="498"/>
      <c r="B143" s="498"/>
      <c r="C143" s="498"/>
      <c r="D143" s="498"/>
      <c r="E143" s="498"/>
      <c r="F143" s="498"/>
      <c r="G143" s="498"/>
      <c r="H143" s="498"/>
      <c r="I143" s="498"/>
      <c r="J143" s="498"/>
      <c r="K143" s="498"/>
      <c r="L143" s="498"/>
    </row>
    <row r="144" spans="1:12" ht="14.25">
      <c r="A144" s="498"/>
      <c r="B144" s="498"/>
      <c r="C144" s="498"/>
      <c r="D144" s="498"/>
      <c r="E144" s="498"/>
      <c r="F144" s="498"/>
      <c r="G144" s="498"/>
      <c r="H144" s="498"/>
      <c r="I144" s="498"/>
      <c r="J144" s="498"/>
      <c r="K144" s="498"/>
      <c r="L144" s="498"/>
    </row>
    <row r="145" spans="1:12" ht="14.25">
      <c r="A145" s="498"/>
      <c r="B145" s="498"/>
      <c r="C145" s="498"/>
      <c r="D145" s="498"/>
      <c r="E145" s="498"/>
      <c r="F145" s="498"/>
      <c r="G145" s="498"/>
      <c r="H145" s="498"/>
      <c r="I145" s="498"/>
      <c r="J145" s="498"/>
      <c r="K145" s="498"/>
      <c r="L145" s="498"/>
    </row>
    <row r="146" spans="1:12" ht="14.25">
      <c r="A146" s="498"/>
      <c r="B146" s="498"/>
      <c r="C146" s="498"/>
      <c r="D146" s="498"/>
      <c r="E146" s="498"/>
      <c r="F146" s="498"/>
      <c r="G146" s="498"/>
      <c r="H146" s="498"/>
      <c r="I146" s="498"/>
      <c r="J146" s="498"/>
      <c r="K146" s="498"/>
      <c r="L146" s="498"/>
    </row>
    <row r="147" spans="1:12" ht="14.25">
      <c r="A147" s="498"/>
      <c r="B147" s="498"/>
      <c r="C147" s="498"/>
      <c r="D147" s="498"/>
      <c r="E147" s="498"/>
      <c r="F147" s="498"/>
      <c r="G147" s="498"/>
      <c r="H147" s="498"/>
      <c r="I147" s="498"/>
      <c r="J147" s="498"/>
      <c r="K147" s="498"/>
      <c r="L147" s="498"/>
    </row>
    <row r="148" spans="1:12" ht="14.25">
      <c r="A148" s="498"/>
      <c r="B148" s="498"/>
      <c r="C148" s="498"/>
      <c r="D148" s="498"/>
      <c r="E148" s="498"/>
      <c r="F148" s="498"/>
      <c r="G148" s="498"/>
      <c r="H148" s="498"/>
      <c r="I148" s="498"/>
      <c r="J148" s="498"/>
      <c r="K148" s="498"/>
      <c r="L148" s="498"/>
    </row>
    <row r="149" spans="1:12" ht="14.25">
      <c r="A149" s="498"/>
      <c r="B149" s="498"/>
      <c r="C149" s="498"/>
      <c r="D149" s="498"/>
      <c r="E149" s="498"/>
      <c r="F149" s="498"/>
      <c r="G149" s="498"/>
      <c r="H149" s="498"/>
      <c r="I149" s="498"/>
      <c r="J149" s="498"/>
      <c r="K149" s="498"/>
      <c r="L149" s="498"/>
    </row>
    <row r="150" spans="1:12" ht="14.25">
      <c r="A150" s="498"/>
      <c r="B150" s="498"/>
      <c r="C150" s="498"/>
      <c r="D150" s="498"/>
      <c r="E150" s="498"/>
      <c r="F150" s="498"/>
      <c r="G150" s="498"/>
      <c r="H150" s="498"/>
      <c r="I150" s="498"/>
      <c r="J150" s="498"/>
      <c r="K150" s="498"/>
      <c r="L150" s="498"/>
    </row>
    <row r="151" spans="1:12" ht="14.25">
      <c r="A151" s="498"/>
      <c r="B151" s="498"/>
      <c r="C151" s="498"/>
      <c r="D151" s="498"/>
      <c r="E151" s="498"/>
      <c r="F151" s="498"/>
      <c r="G151" s="498"/>
      <c r="H151" s="498"/>
      <c r="I151" s="498"/>
      <c r="J151" s="498"/>
      <c r="K151" s="498"/>
      <c r="L151" s="498"/>
    </row>
    <row r="152" spans="1:12" ht="14.25">
      <c r="A152" s="498"/>
      <c r="B152" s="498"/>
      <c r="C152" s="498"/>
      <c r="D152" s="498"/>
      <c r="E152" s="498"/>
      <c r="F152" s="498"/>
      <c r="G152" s="498"/>
      <c r="H152" s="498"/>
      <c r="I152" s="498"/>
      <c r="J152" s="498"/>
      <c r="K152" s="498"/>
      <c r="L152" s="498"/>
    </row>
    <row r="153" spans="1:12" ht="14.25">
      <c r="A153" s="498"/>
      <c r="B153" s="498"/>
      <c r="C153" s="498"/>
      <c r="D153" s="498"/>
      <c r="E153" s="498"/>
      <c r="F153" s="498"/>
      <c r="G153" s="498"/>
      <c r="H153" s="498"/>
      <c r="I153" s="498"/>
      <c r="J153" s="498"/>
      <c r="K153" s="498"/>
      <c r="L153" s="498"/>
    </row>
    <row r="154" spans="1:12" ht="14.25">
      <c r="A154" s="498"/>
      <c r="B154" s="498"/>
      <c r="C154" s="498"/>
      <c r="D154" s="498"/>
      <c r="E154" s="498"/>
      <c r="F154" s="498"/>
      <c r="G154" s="498"/>
      <c r="H154" s="498"/>
      <c r="I154" s="498"/>
      <c r="J154" s="498"/>
      <c r="K154" s="498"/>
      <c r="L154" s="498"/>
    </row>
    <row r="155" spans="1:12" ht="14.25">
      <c r="A155" s="498"/>
      <c r="B155" s="498"/>
      <c r="C155" s="498"/>
      <c r="D155" s="498"/>
      <c r="E155" s="498"/>
      <c r="F155" s="498"/>
      <c r="G155" s="498"/>
      <c r="H155" s="498"/>
      <c r="I155" s="498"/>
      <c r="J155" s="498"/>
      <c r="K155" s="498"/>
      <c r="L155" s="498"/>
    </row>
    <row r="156" spans="1:12" ht="14.25">
      <c r="A156" s="498"/>
      <c r="B156" s="498"/>
      <c r="C156" s="498"/>
      <c r="D156" s="498"/>
      <c r="E156" s="498"/>
      <c r="F156" s="498"/>
      <c r="G156" s="498"/>
      <c r="H156" s="498"/>
      <c r="I156" s="498"/>
      <c r="J156" s="498"/>
      <c r="K156" s="498"/>
      <c r="L156" s="498"/>
    </row>
    <row r="157" spans="1:12" ht="14.25">
      <c r="A157" s="498"/>
      <c r="B157" s="498"/>
      <c r="C157" s="498"/>
      <c r="D157" s="498"/>
      <c r="E157" s="498"/>
      <c r="F157" s="498"/>
      <c r="G157" s="498"/>
      <c r="H157" s="498"/>
      <c r="I157" s="498"/>
      <c r="J157" s="498"/>
      <c r="K157" s="498"/>
      <c r="L157" s="498"/>
    </row>
    <row r="158" spans="1:12" ht="14.25">
      <c r="A158" s="498"/>
      <c r="B158" s="498"/>
      <c r="C158" s="498"/>
      <c r="D158" s="498"/>
      <c r="E158" s="498"/>
      <c r="F158" s="498"/>
      <c r="G158" s="498"/>
      <c r="H158" s="498"/>
      <c r="I158" s="498"/>
      <c r="J158" s="498"/>
      <c r="K158" s="498"/>
      <c r="L158" s="498"/>
    </row>
    <row r="159" spans="1:12" ht="14.25">
      <c r="A159" s="498"/>
      <c r="B159" s="498"/>
      <c r="C159" s="498"/>
      <c r="D159" s="498"/>
      <c r="E159" s="498"/>
      <c r="F159" s="498"/>
      <c r="G159" s="498"/>
      <c r="H159" s="498"/>
      <c r="I159" s="498"/>
      <c r="J159" s="498"/>
      <c r="K159" s="498"/>
      <c r="L159" s="498"/>
    </row>
    <row r="160" spans="1:12" ht="14.25">
      <c r="A160" s="498"/>
      <c r="B160" s="498"/>
      <c r="C160" s="498"/>
      <c r="D160" s="498"/>
      <c r="E160" s="498"/>
      <c r="F160" s="498"/>
      <c r="G160" s="498"/>
      <c r="H160" s="498"/>
      <c r="I160" s="498"/>
      <c r="J160" s="498"/>
      <c r="K160" s="498"/>
      <c r="L160" s="498"/>
    </row>
    <row r="161" spans="1:12" ht="14.25">
      <c r="A161" s="498"/>
      <c r="B161" s="498"/>
      <c r="C161" s="498"/>
      <c r="D161" s="498"/>
      <c r="E161" s="498"/>
      <c r="F161" s="498"/>
      <c r="G161" s="498"/>
      <c r="H161" s="498"/>
      <c r="I161" s="498"/>
      <c r="J161" s="498"/>
      <c r="K161" s="498"/>
      <c r="L161" s="498"/>
    </row>
    <row r="162" spans="1:12" ht="14.25">
      <c r="A162" s="498"/>
      <c r="B162" s="498"/>
      <c r="C162" s="498"/>
      <c r="D162" s="498"/>
      <c r="E162" s="498"/>
      <c r="F162" s="498"/>
      <c r="G162" s="498"/>
      <c r="H162" s="498"/>
      <c r="I162" s="498"/>
      <c r="J162" s="498"/>
      <c r="K162" s="498"/>
      <c r="L162" s="498"/>
    </row>
    <row r="163" spans="1:12" ht="14.25">
      <c r="A163" s="498"/>
      <c r="B163" s="498"/>
      <c r="C163" s="498"/>
      <c r="D163" s="498"/>
      <c r="E163" s="498"/>
      <c r="F163" s="498"/>
      <c r="G163" s="498"/>
      <c r="H163" s="498"/>
      <c r="I163" s="498"/>
      <c r="J163" s="498"/>
      <c r="K163" s="498"/>
      <c r="L163" s="498"/>
    </row>
  </sheetData>
  <mergeCells count="9">
    <mergeCell ref="D72:F72"/>
    <mergeCell ref="G72:I72"/>
    <mergeCell ref="J72:L72"/>
    <mergeCell ref="G3:I3"/>
    <mergeCell ref="J3:L3"/>
    <mergeCell ref="K71:L71"/>
    <mergeCell ref="A69:L69"/>
    <mergeCell ref="A70:L70"/>
    <mergeCell ref="D3:F3"/>
  </mergeCells>
  <printOptions horizontalCentered="1" verticalCentered="1"/>
  <pageMargins left="0.62" right="0.38" top="0.66" bottom="0.57" header="0" footer="0"/>
  <pageSetup horizontalDpi="300" verticalDpi="300" orientation="portrait" paperSize="9" scale="63" r:id="rId1"/>
  <rowBreaks count="1" manualBreakCount="1">
    <brk id="70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W145"/>
  <sheetViews>
    <sheetView showOutlineSymbols="0" workbookViewId="0" topLeftCell="A1">
      <selection activeCell="B1" sqref="B1"/>
    </sheetView>
  </sheetViews>
  <sheetFormatPr defaultColWidth="9.00390625" defaultRowHeight="13.5"/>
  <cols>
    <col min="1" max="1" width="7.25390625" style="621" customWidth="1"/>
    <col min="2" max="2" width="10.25390625" style="621" customWidth="1"/>
    <col min="3" max="3" width="10.75390625" style="621" customWidth="1"/>
    <col min="4" max="4" width="9.625" style="621" customWidth="1"/>
    <col min="5" max="5" width="6.375" style="621" customWidth="1"/>
    <col min="6" max="6" width="7.375" style="621" customWidth="1"/>
    <col min="7" max="8" width="9.625" style="621" customWidth="1"/>
    <col min="9" max="9" width="8.625" style="621" customWidth="1"/>
    <col min="10" max="10" width="10.75390625" style="621" customWidth="1"/>
    <col min="11" max="11" width="9.625" style="621" customWidth="1"/>
    <col min="12" max="12" width="6.375" style="621" customWidth="1"/>
    <col min="13" max="13" width="7.375" style="621" customWidth="1"/>
    <col min="14" max="14" width="9.625" style="621" customWidth="1"/>
    <col min="15" max="15" width="11.125" style="621" customWidth="1"/>
    <col min="16" max="16" width="8.625" style="621" customWidth="1"/>
    <col min="17" max="18" width="10.75390625" style="620" customWidth="1"/>
    <col min="19" max="20" width="15.125" style="620" customWidth="1"/>
    <col min="21" max="23" width="10.75390625" style="620" customWidth="1"/>
    <col min="24" max="16384" width="10.75390625" style="621" customWidth="1"/>
  </cols>
  <sheetData>
    <row r="1" spans="1:16" ht="33.75" customHeight="1" thickBot="1">
      <c r="A1" s="617" t="s">
        <v>297</v>
      </c>
      <c r="B1" s="618"/>
      <c r="C1" s="618"/>
      <c r="D1" s="618"/>
      <c r="E1" s="618"/>
      <c r="F1" s="618"/>
      <c r="G1" s="618"/>
      <c r="H1" s="618"/>
      <c r="I1" s="618"/>
      <c r="J1" s="619"/>
      <c r="K1" s="619"/>
      <c r="L1" s="619"/>
      <c r="M1" s="619"/>
      <c r="N1" s="619"/>
      <c r="O1" s="619"/>
      <c r="P1" s="619"/>
    </row>
    <row r="2" spans="1:16" ht="18" customHeight="1">
      <c r="A2" s="622"/>
      <c r="B2" s="892" t="s">
        <v>298</v>
      </c>
      <c r="C2" s="896" t="s">
        <v>299</v>
      </c>
      <c r="D2" s="897"/>
      <c r="E2" s="897"/>
      <c r="F2" s="897"/>
      <c r="G2" s="897"/>
      <c r="H2" s="897"/>
      <c r="I2" s="912"/>
      <c r="J2" s="896" t="s">
        <v>300</v>
      </c>
      <c r="K2" s="897"/>
      <c r="L2" s="897"/>
      <c r="M2" s="897"/>
      <c r="N2" s="897"/>
      <c r="O2" s="897"/>
      <c r="P2" s="898"/>
    </row>
    <row r="3" spans="1:16" ht="18" customHeight="1">
      <c r="A3" s="875" t="s">
        <v>301</v>
      </c>
      <c r="B3" s="893"/>
      <c r="C3" s="880" t="s">
        <v>302</v>
      </c>
      <c r="D3" s="881"/>
      <c r="E3" s="881"/>
      <c r="F3" s="881"/>
      <c r="G3" s="881"/>
      <c r="H3" s="882"/>
      <c r="I3" s="885" t="s">
        <v>303</v>
      </c>
      <c r="J3" s="883" t="s">
        <v>302</v>
      </c>
      <c r="K3" s="881"/>
      <c r="L3" s="881"/>
      <c r="M3" s="881"/>
      <c r="N3" s="881"/>
      <c r="O3" s="882"/>
      <c r="P3" s="906" t="s">
        <v>303</v>
      </c>
    </row>
    <row r="4" spans="1:19" ht="18" customHeight="1">
      <c r="A4" s="876"/>
      <c r="B4" s="894"/>
      <c r="C4" s="623"/>
      <c r="D4" s="624" t="s">
        <v>304</v>
      </c>
      <c r="E4" s="625" t="s">
        <v>91</v>
      </c>
      <c r="F4" s="626" t="s">
        <v>305</v>
      </c>
      <c r="G4" s="623" t="s">
        <v>306</v>
      </c>
      <c r="H4" s="627" t="s">
        <v>307</v>
      </c>
      <c r="I4" s="886"/>
      <c r="J4" s="624"/>
      <c r="K4" s="624" t="s">
        <v>351</v>
      </c>
      <c r="L4" s="625" t="s">
        <v>91</v>
      </c>
      <c r="M4" s="626" t="s">
        <v>305</v>
      </c>
      <c r="N4" s="623" t="s">
        <v>306</v>
      </c>
      <c r="O4" s="627" t="s">
        <v>307</v>
      </c>
      <c r="P4" s="907"/>
      <c r="S4" s="620" t="s">
        <v>352</v>
      </c>
    </row>
    <row r="5" spans="1:16" ht="18" customHeight="1" thickBot="1">
      <c r="A5" s="628"/>
      <c r="B5" s="895"/>
      <c r="C5" s="630"/>
      <c r="D5" s="629" t="s">
        <v>308</v>
      </c>
      <c r="E5" s="631" t="s">
        <v>309</v>
      </c>
      <c r="F5" s="632" t="s">
        <v>309</v>
      </c>
      <c r="G5" s="633" t="s">
        <v>309</v>
      </c>
      <c r="H5" s="634" t="s">
        <v>309</v>
      </c>
      <c r="I5" s="887"/>
      <c r="J5" s="630"/>
      <c r="K5" s="629" t="s">
        <v>308</v>
      </c>
      <c r="L5" s="631" t="s">
        <v>309</v>
      </c>
      <c r="M5" s="632" t="s">
        <v>309</v>
      </c>
      <c r="N5" s="633" t="s">
        <v>309</v>
      </c>
      <c r="O5" s="629" t="s">
        <v>309</v>
      </c>
      <c r="P5" s="908"/>
    </row>
    <row r="6" spans="1:23" s="644" customFormat="1" ht="18" customHeight="1">
      <c r="A6" s="635"/>
      <c r="B6" s="636" t="s">
        <v>74</v>
      </c>
      <c r="C6" s="637">
        <f>C7+C17+C21+C28+C35+C51+C61+C89+C112+C121</f>
        <v>65242</v>
      </c>
      <c r="D6" s="637">
        <f aca="true" t="shared" si="0" ref="D6:S6">D7+D17+D21+D28+D35+D51+D61+D89+D112+D121</f>
        <v>11945</v>
      </c>
      <c r="E6" s="637">
        <f t="shared" si="0"/>
        <v>44</v>
      </c>
      <c r="F6" s="637">
        <f t="shared" si="0"/>
        <v>505</v>
      </c>
      <c r="G6" s="638">
        <f t="shared" si="0"/>
        <v>14190</v>
      </c>
      <c r="H6" s="638">
        <f t="shared" si="0"/>
        <v>38558</v>
      </c>
      <c r="I6" s="637">
        <f t="shared" si="0"/>
        <v>4986</v>
      </c>
      <c r="J6" s="639">
        <f aca="true" t="shared" si="1" ref="J6:P6">C6/$T6*100000</f>
        <v>1168.1647269471798</v>
      </c>
      <c r="K6" s="639">
        <f t="shared" si="1"/>
        <v>213.87645478961502</v>
      </c>
      <c r="L6" s="639">
        <f t="shared" si="1"/>
        <v>0.7878245299910476</v>
      </c>
      <c r="M6" s="640">
        <f t="shared" si="1"/>
        <v>9.042076991942704</v>
      </c>
      <c r="N6" s="640">
        <f t="shared" si="1"/>
        <v>254.0734109221128</v>
      </c>
      <c r="O6" s="640">
        <f t="shared" si="1"/>
        <v>690.3849597135184</v>
      </c>
      <c r="P6" s="641">
        <f t="shared" si="1"/>
        <v>89.27484333034914</v>
      </c>
      <c r="Q6" s="642">
        <f t="shared" si="0"/>
        <v>0</v>
      </c>
      <c r="R6" s="643">
        <f t="shared" si="0"/>
        <v>0</v>
      </c>
      <c r="S6" s="643">
        <f t="shared" si="0"/>
        <v>5588268</v>
      </c>
      <c r="T6" s="643">
        <v>5585000</v>
      </c>
      <c r="U6" s="643"/>
      <c r="V6" s="643"/>
      <c r="W6" s="643"/>
    </row>
    <row r="7" spans="1:23" s="644" customFormat="1" ht="18" customHeight="1">
      <c r="A7" s="645" t="s">
        <v>114</v>
      </c>
      <c r="B7" s="646" t="s">
        <v>114</v>
      </c>
      <c r="C7" s="647">
        <f>D7+E7+F7+G7+H7</f>
        <v>19027</v>
      </c>
      <c r="D7" s="647">
        <f aca="true" t="shared" si="2" ref="D7:I7">SUM(D8:D16)</f>
        <v>3732</v>
      </c>
      <c r="E7" s="648">
        <f t="shared" si="2"/>
        <v>10</v>
      </c>
      <c r="F7" s="647">
        <f t="shared" si="2"/>
        <v>100</v>
      </c>
      <c r="G7" s="648">
        <f t="shared" si="2"/>
        <v>3463</v>
      </c>
      <c r="H7" s="649">
        <f t="shared" si="2"/>
        <v>11722</v>
      </c>
      <c r="I7" s="650">
        <f t="shared" si="2"/>
        <v>953</v>
      </c>
      <c r="J7" s="651">
        <f aca="true" t="shared" si="3" ref="J7:O51">C7/$S7*100000</f>
        <v>1255.191758627423</v>
      </c>
      <c r="K7" s="652">
        <f t="shared" si="3"/>
        <v>246.196228685423</v>
      </c>
      <c r="L7" s="639">
        <f t="shared" si="3"/>
        <v>0.659689787474338</v>
      </c>
      <c r="M7" s="640">
        <f t="shared" si="3"/>
        <v>6.596897874743381</v>
      </c>
      <c r="N7" s="651">
        <f t="shared" si="3"/>
        <v>228.45057340236326</v>
      </c>
      <c r="O7" s="651">
        <f>H7/$S7*100000</f>
        <v>773.2883688774191</v>
      </c>
      <c r="P7" s="641">
        <f aca="true" t="shared" si="4" ref="P7:P67">I7/$S7*100000</f>
        <v>62.86843674630442</v>
      </c>
      <c r="Q7" s="653"/>
      <c r="R7" s="654"/>
      <c r="S7" s="654">
        <f>SUM(S8:S16)</f>
        <v>1515864</v>
      </c>
      <c r="T7" s="654"/>
      <c r="U7" s="654"/>
      <c r="V7" s="654"/>
      <c r="W7" s="654"/>
    </row>
    <row r="8" spans="1:23" s="669" customFormat="1" ht="18" customHeight="1">
      <c r="A8" s="655"/>
      <c r="B8" s="656" t="s">
        <v>310</v>
      </c>
      <c r="C8" s="657">
        <f>D8+E8+F8+G8+H8</f>
        <v>1074</v>
      </c>
      <c r="D8" s="657">
        <v>0</v>
      </c>
      <c r="E8" s="658">
        <v>0</v>
      </c>
      <c r="F8" s="657">
        <v>0</v>
      </c>
      <c r="G8" s="659">
        <v>267</v>
      </c>
      <c r="H8" s="659">
        <v>807</v>
      </c>
      <c r="I8" s="660">
        <v>143</v>
      </c>
      <c r="J8" s="661">
        <f t="shared" si="3"/>
        <v>534.4533298831069</v>
      </c>
      <c r="K8" s="662">
        <f t="shared" si="3"/>
        <v>0</v>
      </c>
      <c r="L8" s="663">
        <f t="shared" si="3"/>
        <v>0</v>
      </c>
      <c r="M8" s="664">
        <f t="shared" si="3"/>
        <v>0</v>
      </c>
      <c r="N8" s="661">
        <f t="shared" si="3"/>
        <v>132.866889272616</v>
      </c>
      <c r="O8" s="665">
        <f t="shared" si="3"/>
        <v>401.586440610491</v>
      </c>
      <c r="P8" s="666">
        <f t="shared" si="4"/>
        <v>71.1609182246595</v>
      </c>
      <c r="Q8" s="667"/>
      <c r="R8" s="668"/>
      <c r="S8" s="668">
        <v>200953</v>
      </c>
      <c r="T8" s="668"/>
      <c r="U8" s="668"/>
      <c r="V8" s="668"/>
      <c r="W8" s="668"/>
    </row>
    <row r="9" spans="1:23" s="669" customFormat="1" ht="18" customHeight="1">
      <c r="A9" s="655"/>
      <c r="B9" s="656" t="s">
        <v>311</v>
      </c>
      <c r="C9" s="657">
        <f aca="true" t="shared" si="5" ref="C9:C67">D9+E9+F9+G9+H9</f>
        <v>994</v>
      </c>
      <c r="D9" s="657">
        <v>0</v>
      </c>
      <c r="E9" s="658">
        <v>0</v>
      </c>
      <c r="F9" s="657">
        <v>0</v>
      </c>
      <c r="G9" s="659">
        <v>409</v>
      </c>
      <c r="H9" s="659">
        <v>585</v>
      </c>
      <c r="I9" s="660">
        <v>81</v>
      </c>
      <c r="J9" s="661">
        <f t="shared" si="3"/>
        <v>790.7842606883165</v>
      </c>
      <c r="K9" s="662">
        <f t="shared" si="3"/>
        <v>0</v>
      </c>
      <c r="L9" s="663">
        <f t="shared" si="3"/>
        <v>0</v>
      </c>
      <c r="M9" s="664">
        <f t="shared" si="3"/>
        <v>0</v>
      </c>
      <c r="N9" s="661">
        <f t="shared" si="3"/>
        <v>325.3830609874461</v>
      </c>
      <c r="O9" s="665">
        <f t="shared" si="3"/>
        <v>465.40119970087034</v>
      </c>
      <c r="P9" s="666">
        <f t="shared" si="4"/>
        <v>64.4401661124282</v>
      </c>
      <c r="Q9" s="667"/>
      <c r="R9" s="668"/>
      <c r="S9" s="668">
        <v>125698</v>
      </c>
      <c r="T9" s="668"/>
      <c r="U9" s="668"/>
      <c r="V9" s="668"/>
      <c r="W9" s="668"/>
    </row>
    <row r="10" spans="1:23" s="669" customFormat="1" ht="18" customHeight="1">
      <c r="A10" s="655"/>
      <c r="B10" s="656" t="s">
        <v>312</v>
      </c>
      <c r="C10" s="657">
        <f t="shared" si="5"/>
        <v>1675</v>
      </c>
      <c r="D10" s="657">
        <v>300</v>
      </c>
      <c r="E10" s="658">
        <v>0</v>
      </c>
      <c r="F10" s="657">
        <v>0</v>
      </c>
      <c r="G10" s="659">
        <v>216</v>
      </c>
      <c r="H10" s="659">
        <v>1159</v>
      </c>
      <c r="I10" s="660">
        <v>55</v>
      </c>
      <c r="J10" s="661">
        <f t="shared" si="3"/>
        <v>1551.888671675947</v>
      </c>
      <c r="K10" s="662">
        <f t="shared" si="3"/>
        <v>277.9502098524084</v>
      </c>
      <c r="L10" s="663">
        <f t="shared" si="3"/>
        <v>0</v>
      </c>
      <c r="M10" s="664">
        <f t="shared" si="3"/>
        <v>0</v>
      </c>
      <c r="N10" s="661">
        <f t="shared" si="3"/>
        <v>200.12415109373407</v>
      </c>
      <c r="O10" s="665">
        <f t="shared" si="3"/>
        <v>1073.8143107298047</v>
      </c>
      <c r="P10" s="666">
        <f t="shared" si="4"/>
        <v>50.95753847294155</v>
      </c>
      <c r="Q10" s="667"/>
      <c r="R10" s="668"/>
      <c r="S10" s="668">
        <v>107933</v>
      </c>
      <c r="T10" s="668"/>
      <c r="U10" s="668"/>
      <c r="V10" s="668"/>
      <c r="W10" s="668"/>
    </row>
    <row r="11" spans="1:23" s="669" customFormat="1" ht="18" customHeight="1">
      <c r="A11" s="655"/>
      <c r="B11" s="656" t="s">
        <v>313</v>
      </c>
      <c r="C11" s="657">
        <f t="shared" si="5"/>
        <v>1357</v>
      </c>
      <c r="D11" s="657">
        <v>0</v>
      </c>
      <c r="E11" s="658">
        <v>0</v>
      </c>
      <c r="F11" s="657">
        <v>0</v>
      </c>
      <c r="G11" s="659">
        <v>317</v>
      </c>
      <c r="H11" s="659">
        <v>1040</v>
      </c>
      <c r="I11" s="660">
        <v>57</v>
      </c>
      <c r="J11" s="661">
        <f t="shared" si="3"/>
        <v>1299.2110906862745</v>
      </c>
      <c r="K11" s="662">
        <f t="shared" si="3"/>
        <v>0</v>
      </c>
      <c r="L11" s="663">
        <f t="shared" si="3"/>
        <v>0</v>
      </c>
      <c r="M11" s="664">
        <f t="shared" si="3"/>
        <v>0</v>
      </c>
      <c r="N11" s="661">
        <f t="shared" si="3"/>
        <v>303.500306372549</v>
      </c>
      <c r="O11" s="665">
        <f t="shared" si="3"/>
        <v>995.7107843137254</v>
      </c>
      <c r="P11" s="666">
        <f t="shared" si="4"/>
        <v>54.572610294117645</v>
      </c>
      <c r="Q11" s="667"/>
      <c r="R11" s="668"/>
      <c r="S11" s="668">
        <v>104448</v>
      </c>
      <c r="T11" s="668"/>
      <c r="U11" s="668"/>
      <c r="V11" s="668"/>
      <c r="W11" s="668"/>
    </row>
    <row r="12" spans="1:23" s="669" customFormat="1" ht="18" customHeight="1">
      <c r="A12" s="655"/>
      <c r="B12" s="656" t="s">
        <v>314</v>
      </c>
      <c r="C12" s="657">
        <f t="shared" si="5"/>
        <v>1566</v>
      </c>
      <c r="D12" s="657">
        <v>0</v>
      </c>
      <c r="E12" s="658">
        <v>0</v>
      </c>
      <c r="F12" s="657">
        <v>0</v>
      </c>
      <c r="G12" s="659">
        <v>506</v>
      </c>
      <c r="H12" s="659">
        <v>1060</v>
      </c>
      <c r="I12" s="660">
        <v>172</v>
      </c>
      <c r="J12" s="661">
        <f t="shared" si="3"/>
        <v>904.4860428446837</v>
      </c>
      <c r="K12" s="662">
        <f t="shared" si="3"/>
        <v>0</v>
      </c>
      <c r="L12" s="663">
        <f t="shared" si="3"/>
        <v>0</v>
      </c>
      <c r="M12" s="664">
        <f t="shared" si="3"/>
        <v>0</v>
      </c>
      <c r="N12" s="661">
        <f t="shared" si="3"/>
        <v>292.25411090639204</v>
      </c>
      <c r="O12" s="665">
        <f t="shared" si="3"/>
        <v>612.2319319382916</v>
      </c>
      <c r="P12" s="666">
        <f t="shared" si="4"/>
        <v>99.34329461640205</v>
      </c>
      <c r="Q12" s="667"/>
      <c r="R12" s="668"/>
      <c r="S12" s="668">
        <v>173137</v>
      </c>
      <c r="T12" s="668"/>
      <c r="U12" s="668"/>
      <c r="V12" s="668"/>
      <c r="W12" s="668"/>
    </row>
    <row r="13" spans="1:23" s="669" customFormat="1" ht="18" customHeight="1">
      <c r="A13" s="655"/>
      <c r="B13" s="656" t="s">
        <v>315</v>
      </c>
      <c r="C13" s="657">
        <f t="shared" si="5"/>
        <v>1023</v>
      </c>
      <c r="D13" s="657">
        <v>0</v>
      </c>
      <c r="E13" s="658">
        <v>0</v>
      </c>
      <c r="F13" s="657">
        <v>0</v>
      </c>
      <c r="G13" s="659">
        <v>158</v>
      </c>
      <c r="H13" s="659">
        <v>865</v>
      </c>
      <c r="I13" s="660">
        <v>95</v>
      </c>
      <c r="J13" s="661">
        <f t="shared" si="3"/>
        <v>454.8850114721733</v>
      </c>
      <c r="K13" s="662">
        <f t="shared" si="3"/>
        <v>0</v>
      </c>
      <c r="L13" s="663">
        <f t="shared" si="3"/>
        <v>0</v>
      </c>
      <c r="M13" s="664">
        <f t="shared" si="3"/>
        <v>0</v>
      </c>
      <c r="N13" s="661">
        <f t="shared" si="3"/>
        <v>70.25594507585863</v>
      </c>
      <c r="O13" s="665">
        <f t="shared" si="3"/>
        <v>384.62906639631467</v>
      </c>
      <c r="P13" s="666">
        <f t="shared" si="4"/>
        <v>42.24249862156057</v>
      </c>
      <c r="Q13" s="667"/>
      <c r="R13" s="668"/>
      <c r="S13" s="668">
        <v>224892</v>
      </c>
      <c r="T13" s="668"/>
      <c r="U13" s="668"/>
      <c r="V13" s="668"/>
      <c r="W13" s="668"/>
    </row>
    <row r="14" spans="1:23" s="669" customFormat="1" ht="18" customHeight="1">
      <c r="A14" s="655"/>
      <c r="B14" s="656" t="s">
        <v>316</v>
      </c>
      <c r="C14" s="657">
        <f t="shared" si="5"/>
        <v>3744</v>
      </c>
      <c r="D14" s="657">
        <v>1563</v>
      </c>
      <c r="E14" s="658">
        <v>0</v>
      </c>
      <c r="F14" s="657">
        <v>0</v>
      </c>
      <c r="G14" s="659">
        <v>886</v>
      </c>
      <c r="H14" s="659">
        <v>1295</v>
      </c>
      <c r="I14" s="660">
        <v>141</v>
      </c>
      <c r="J14" s="661">
        <f t="shared" si="3"/>
        <v>1664.8657301796936</v>
      </c>
      <c r="K14" s="662">
        <f t="shared" si="3"/>
        <v>695.0280812689265</v>
      </c>
      <c r="L14" s="663">
        <f t="shared" si="3"/>
        <v>0</v>
      </c>
      <c r="M14" s="664">
        <f t="shared" si="3"/>
        <v>0</v>
      </c>
      <c r="N14" s="661">
        <f t="shared" si="3"/>
        <v>393.98264875513047</v>
      </c>
      <c r="O14" s="665">
        <f t="shared" si="3"/>
        <v>575.8550001556365</v>
      </c>
      <c r="P14" s="666">
        <f t="shared" si="4"/>
        <v>62.69927028721602</v>
      </c>
      <c r="Q14" s="667"/>
      <c r="R14" s="668"/>
      <c r="S14" s="668">
        <v>224883</v>
      </c>
      <c r="T14" s="668"/>
      <c r="U14" s="668"/>
      <c r="V14" s="668"/>
      <c r="W14" s="668"/>
    </row>
    <row r="15" spans="1:23" s="669" customFormat="1" ht="18" customHeight="1">
      <c r="A15" s="655"/>
      <c r="B15" s="656" t="s">
        <v>317</v>
      </c>
      <c r="C15" s="657">
        <f t="shared" si="5"/>
        <v>4088</v>
      </c>
      <c r="D15" s="657">
        <v>226</v>
      </c>
      <c r="E15" s="658">
        <v>10</v>
      </c>
      <c r="F15" s="657">
        <v>0</v>
      </c>
      <c r="G15" s="659">
        <v>345</v>
      </c>
      <c r="H15" s="659">
        <v>3507</v>
      </c>
      <c r="I15" s="660">
        <v>51</v>
      </c>
      <c r="J15" s="661">
        <f t="shared" si="3"/>
        <v>3614.0211289395747</v>
      </c>
      <c r="K15" s="662">
        <f t="shared" si="3"/>
        <v>199.79666710869466</v>
      </c>
      <c r="L15" s="663">
        <f t="shared" si="3"/>
        <v>8.840560491535163</v>
      </c>
      <c r="M15" s="664">
        <f t="shared" si="3"/>
        <v>0</v>
      </c>
      <c r="N15" s="661">
        <f t="shared" si="3"/>
        <v>304.9993369579631</v>
      </c>
      <c r="O15" s="665">
        <f t="shared" si="3"/>
        <v>3100.3845643813816</v>
      </c>
      <c r="P15" s="666">
        <f t="shared" si="4"/>
        <v>45.08685850682934</v>
      </c>
      <c r="Q15" s="667"/>
      <c r="R15" s="668"/>
      <c r="S15" s="668">
        <v>113115</v>
      </c>
      <c r="T15" s="668"/>
      <c r="U15" s="668"/>
      <c r="V15" s="668"/>
      <c r="W15" s="668"/>
    </row>
    <row r="16" spans="1:23" s="669" customFormat="1" ht="18" customHeight="1">
      <c r="A16" s="655"/>
      <c r="B16" s="656" t="s">
        <v>318</v>
      </c>
      <c r="C16" s="670">
        <f t="shared" si="5"/>
        <v>3506</v>
      </c>
      <c r="D16" s="657">
        <v>1643</v>
      </c>
      <c r="E16" s="658">
        <v>0</v>
      </c>
      <c r="F16" s="657">
        <v>100</v>
      </c>
      <c r="G16" s="659">
        <v>359</v>
      </c>
      <c r="H16" s="659">
        <v>1404</v>
      </c>
      <c r="I16" s="660">
        <v>158</v>
      </c>
      <c r="J16" s="661">
        <f t="shared" si="3"/>
        <v>1455.9498349286766</v>
      </c>
      <c r="K16" s="662">
        <f t="shared" si="3"/>
        <v>682.2948028487781</v>
      </c>
      <c r="L16" s="663">
        <f t="shared" si="3"/>
        <v>0</v>
      </c>
      <c r="M16" s="664">
        <f t="shared" si="3"/>
        <v>41.527376923236645</v>
      </c>
      <c r="N16" s="661">
        <f t="shared" si="3"/>
        <v>149.08328315441955</v>
      </c>
      <c r="O16" s="671">
        <f t="shared" si="3"/>
        <v>583.0443720022424</v>
      </c>
      <c r="P16" s="666">
        <f t="shared" si="4"/>
        <v>65.6132555387139</v>
      </c>
      <c r="Q16" s="667"/>
      <c r="R16" s="668"/>
      <c r="S16" s="668">
        <v>240805</v>
      </c>
      <c r="T16" s="668"/>
      <c r="U16" s="668"/>
      <c r="V16" s="668"/>
      <c r="W16" s="668"/>
    </row>
    <row r="17" spans="1:23" s="644" customFormat="1" ht="18" customHeight="1">
      <c r="A17" s="672" t="s">
        <v>76</v>
      </c>
      <c r="B17" s="673"/>
      <c r="C17" s="674">
        <f>D17+E17+F17+G17+H17</f>
        <v>9719</v>
      </c>
      <c r="D17" s="675">
        <f aca="true" t="shared" si="6" ref="D17:I17">SUM(D18:D20)</f>
        <v>821</v>
      </c>
      <c r="E17" s="675">
        <f t="shared" si="6"/>
        <v>0</v>
      </c>
      <c r="F17" s="675">
        <f t="shared" si="6"/>
        <v>59</v>
      </c>
      <c r="G17" s="676">
        <f t="shared" si="6"/>
        <v>2203</v>
      </c>
      <c r="H17" s="676">
        <f t="shared" si="6"/>
        <v>6636</v>
      </c>
      <c r="I17" s="675">
        <f t="shared" si="6"/>
        <v>731</v>
      </c>
      <c r="J17" s="677">
        <f>C17/$S17*100000</f>
        <v>963.9005890117911</v>
      </c>
      <c r="K17" s="678">
        <f>D17/$S17*100000</f>
        <v>81.42426006571463</v>
      </c>
      <c r="L17" s="679">
        <f t="shared" si="3"/>
        <v>0</v>
      </c>
      <c r="M17" s="680">
        <f t="shared" si="3"/>
        <v>5.851438908498372</v>
      </c>
      <c r="N17" s="677">
        <f t="shared" si="3"/>
        <v>218.48677822749008</v>
      </c>
      <c r="O17" s="665">
        <f t="shared" si="3"/>
        <v>658.138111810088</v>
      </c>
      <c r="P17" s="681">
        <f t="shared" si="4"/>
        <v>72.4983363069883</v>
      </c>
      <c r="Q17" s="653"/>
      <c r="R17" s="654"/>
      <c r="S17" s="643">
        <f>SUM(S18:S20)</f>
        <v>1008299</v>
      </c>
      <c r="T17" s="654"/>
      <c r="U17" s="654"/>
      <c r="V17" s="654"/>
      <c r="W17" s="654"/>
    </row>
    <row r="18" spans="1:23" s="669" customFormat="1" ht="18" customHeight="1">
      <c r="A18" s="682" t="s">
        <v>116</v>
      </c>
      <c r="B18" s="656" t="s">
        <v>116</v>
      </c>
      <c r="C18" s="683">
        <f t="shared" si="5"/>
        <v>4142</v>
      </c>
      <c r="D18" s="657">
        <v>0</v>
      </c>
      <c r="E18" s="657">
        <v>0</v>
      </c>
      <c r="F18" s="657">
        <v>0</v>
      </c>
      <c r="G18" s="657">
        <v>1181</v>
      </c>
      <c r="H18" s="657">
        <v>2961</v>
      </c>
      <c r="I18" s="657">
        <v>331</v>
      </c>
      <c r="J18" s="661">
        <f t="shared" si="3"/>
        <v>894.6100929815657</v>
      </c>
      <c r="K18" s="661">
        <f t="shared" si="3"/>
        <v>0</v>
      </c>
      <c r="L18" s="661">
        <f t="shared" si="3"/>
        <v>0</v>
      </c>
      <c r="M18" s="661">
        <f t="shared" si="3"/>
        <v>0</v>
      </c>
      <c r="N18" s="661">
        <f t="shared" si="3"/>
        <v>255.0783485782784</v>
      </c>
      <c r="O18" s="651">
        <f t="shared" si="3"/>
        <v>639.5317444032873</v>
      </c>
      <c r="P18" s="666">
        <f t="shared" si="4"/>
        <v>71.49105281914491</v>
      </c>
      <c r="Q18" s="667"/>
      <c r="R18" s="668"/>
      <c r="S18" s="668">
        <v>462995</v>
      </c>
      <c r="T18" s="668"/>
      <c r="U18" s="668"/>
      <c r="V18" s="668"/>
      <c r="W18" s="668"/>
    </row>
    <row r="19" spans="1:23" s="669" customFormat="1" ht="18" customHeight="1">
      <c r="A19" s="684" t="s">
        <v>118</v>
      </c>
      <c r="B19" s="685" t="s">
        <v>118</v>
      </c>
      <c r="C19" s="686">
        <f t="shared" si="5"/>
        <v>5165</v>
      </c>
      <c r="D19" s="687">
        <v>821</v>
      </c>
      <c r="E19" s="687">
        <v>0</v>
      </c>
      <c r="F19" s="687">
        <v>59</v>
      </c>
      <c r="G19" s="687">
        <v>982</v>
      </c>
      <c r="H19" s="687">
        <v>3303</v>
      </c>
      <c r="I19" s="687">
        <v>355</v>
      </c>
      <c r="J19" s="688">
        <f t="shared" si="3"/>
        <v>1132.5835403706278</v>
      </c>
      <c r="K19" s="688">
        <f t="shared" si="3"/>
        <v>180.02925201244636</v>
      </c>
      <c r="L19" s="688">
        <f t="shared" si="3"/>
        <v>0</v>
      </c>
      <c r="M19" s="688">
        <f t="shared" si="3"/>
        <v>12.937546734146572</v>
      </c>
      <c r="N19" s="688">
        <f t="shared" si="3"/>
        <v>215.33340496494802</v>
      </c>
      <c r="O19" s="651">
        <f t="shared" si="3"/>
        <v>724.2833366590869</v>
      </c>
      <c r="P19" s="689">
        <f t="shared" si="4"/>
        <v>77.84456085800056</v>
      </c>
      <c r="Q19" s="667"/>
      <c r="R19" s="668"/>
      <c r="S19" s="668">
        <v>456037</v>
      </c>
      <c r="T19" s="668"/>
      <c r="U19" s="668"/>
      <c r="V19" s="668"/>
      <c r="W19" s="668"/>
    </row>
    <row r="20" spans="1:23" s="669" customFormat="1" ht="18" customHeight="1">
      <c r="A20" s="690" t="s">
        <v>319</v>
      </c>
      <c r="B20" s="691" t="s">
        <v>119</v>
      </c>
      <c r="C20" s="692">
        <f t="shared" si="5"/>
        <v>412</v>
      </c>
      <c r="D20" s="670">
        <v>0</v>
      </c>
      <c r="E20" s="670">
        <v>0</v>
      </c>
      <c r="F20" s="670">
        <v>0</v>
      </c>
      <c r="G20" s="670">
        <v>40</v>
      </c>
      <c r="H20" s="670">
        <v>372</v>
      </c>
      <c r="I20" s="670">
        <v>45</v>
      </c>
      <c r="J20" s="693">
        <f t="shared" si="3"/>
        <v>461.53673810030585</v>
      </c>
      <c r="K20" s="693">
        <f t="shared" si="3"/>
        <v>0</v>
      </c>
      <c r="L20" s="693">
        <f t="shared" si="3"/>
        <v>0</v>
      </c>
      <c r="M20" s="693">
        <f t="shared" si="3"/>
        <v>0</v>
      </c>
      <c r="N20" s="693">
        <f t="shared" si="3"/>
        <v>44.80939204857338</v>
      </c>
      <c r="O20" s="694">
        <f t="shared" si="3"/>
        <v>416.72734605173247</v>
      </c>
      <c r="P20" s="695">
        <f t="shared" si="4"/>
        <v>50.41056605464506</v>
      </c>
      <c r="Q20" s="667"/>
      <c r="R20" s="668"/>
      <c r="S20" s="668">
        <v>89267</v>
      </c>
      <c r="T20" s="668"/>
      <c r="U20" s="668"/>
      <c r="V20" s="668"/>
      <c r="W20" s="668"/>
    </row>
    <row r="21" spans="1:23" s="644" customFormat="1" ht="18" customHeight="1">
      <c r="A21" s="696" t="s">
        <v>77</v>
      </c>
      <c r="B21" s="697"/>
      <c r="C21" s="674">
        <f>D21+E21+F21+G21+H21</f>
        <v>8047</v>
      </c>
      <c r="D21" s="637">
        <f aca="true" t="shared" si="7" ref="D21:I21">D22+D23+D24+D27</f>
        <v>1482</v>
      </c>
      <c r="E21" s="637">
        <f t="shared" si="7"/>
        <v>0</v>
      </c>
      <c r="F21" s="637">
        <f t="shared" si="7"/>
        <v>200</v>
      </c>
      <c r="G21" s="638">
        <f t="shared" si="7"/>
        <v>2226</v>
      </c>
      <c r="H21" s="638">
        <f t="shared" si="7"/>
        <v>4139</v>
      </c>
      <c r="I21" s="637">
        <f t="shared" si="7"/>
        <v>464</v>
      </c>
      <c r="J21" s="677">
        <f>C21/$S21*100000</f>
        <v>1132.182719405249</v>
      </c>
      <c r="K21" s="678">
        <f t="shared" si="3"/>
        <v>208.5118416998358</v>
      </c>
      <c r="L21" s="679">
        <f>E21/$S21*100000</f>
        <v>0</v>
      </c>
      <c r="M21" s="680">
        <f>F21/$S21*100000</f>
        <v>28.139249892015627</v>
      </c>
      <c r="N21" s="677">
        <f>G21/$S21*100000</f>
        <v>313.18985129813393</v>
      </c>
      <c r="O21" s="665">
        <f t="shared" si="3"/>
        <v>582.3417765152634</v>
      </c>
      <c r="P21" s="681">
        <f>I21/$S21*100000</f>
        <v>65.28305974947627</v>
      </c>
      <c r="Q21" s="653"/>
      <c r="R21" s="654"/>
      <c r="S21" s="643">
        <f>S22+S23+S24+S27</f>
        <v>710751</v>
      </c>
      <c r="T21" s="654"/>
      <c r="U21" s="654"/>
      <c r="V21" s="654"/>
      <c r="W21" s="654"/>
    </row>
    <row r="22" spans="1:23" s="669" customFormat="1" ht="18" customHeight="1">
      <c r="A22" s="684" t="s">
        <v>320</v>
      </c>
      <c r="B22" s="685" t="s">
        <v>121</v>
      </c>
      <c r="C22" s="683">
        <f>D22+E22+F22+G22+H22</f>
        <v>1567</v>
      </c>
      <c r="D22" s="687">
        <v>232</v>
      </c>
      <c r="E22" s="687">
        <v>0</v>
      </c>
      <c r="F22" s="687">
        <v>0</v>
      </c>
      <c r="G22" s="687">
        <v>186</v>
      </c>
      <c r="H22" s="687">
        <v>1149</v>
      </c>
      <c r="I22" s="687">
        <v>165</v>
      </c>
      <c r="J22" s="688">
        <f t="shared" si="3"/>
        <v>813.5357395024297</v>
      </c>
      <c r="K22" s="688">
        <f t="shared" si="3"/>
        <v>120.44689953067241</v>
      </c>
      <c r="L22" s="688">
        <f t="shared" si="3"/>
        <v>0</v>
      </c>
      <c r="M22" s="688">
        <f t="shared" si="3"/>
        <v>0</v>
      </c>
      <c r="N22" s="688">
        <f t="shared" si="3"/>
        <v>96.56518669269428</v>
      </c>
      <c r="O22" s="651">
        <f t="shared" si="3"/>
        <v>596.523653279063</v>
      </c>
      <c r="P22" s="689">
        <f t="shared" si="4"/>
        <v>85.66266561448685</v>
      </c>
      <c r="Q22" s="667"/>
      <c r="R22" s="668"/>
      <c r="S22" s="668">
        <v>192616</v>
      </c>
      <c r="T22" s="668"/>
      <c r="U22" s="668"/>
      <c r="V22" s="668"/>
      <c r="W22" s="668"/>
    </row>
    <row r="23" spans="1:23" s="669" customFormat="1" ht="18" customHeight="1">
      <c r="A23" s="684" t="s">
        <v>321</v>
      </c>
      <c r="B23" s="685" t="s">
        <v>123</v>
      </c>
      <c r="C23" s="686">
        <f t="shared" si="5"/>
        <v>1180</v>
      </c>
      <c r="D23" s="687">
        <v>0</v>
      </c>
      <c r="E23" s="687">
        <v>0</v>
      </c>
      <c r="F23" s="687">
        <v>0</v>
      </c>
      <c r="G23" s="687">
        <v>127</v>
      </c>
      <c r="H23" s="687">
        <v>1053</v>
      </c>
      <c r="I23" s="687">
        <v>160</v>
      </c>
      <c r="J23" s="688">
        <f t="shared" si="3"/>
        <v>540.3647920282456</v>
      </c>
      <c r="K23" s="688">
        <f t="shared" si="3"/>
        <v>0</v>
      </c>
      <c r="L23" s="688">
        <f t="shared" si="3"/>
        <v>0</v>
      </c>
      <c r="M23" s="688">
        <f t="shared" si="3"/>
        <v>0</v>
      </c>
      <c r="N23" s="688">
        <f t="shared" si="3"/>
        <v>58.157905582701005</v>
      </c>
      <c r="O23" s="651">
        <f t="shared" si="3"/>
        <v>482.2068864455445</v>
      </c>
      <c r="P23" s="689">
        <f t="shared" si="4"/>
        <v>73.26980230891465</v>
      </c>
      <c r="Q23" s="667"/>
      <c r="R23" s="668"/>
      <c r="S23" s="668">
        <v>218371</v>
      </c>
      <c r="T23" s="668"/>
      <c r="U23" s="668"/>
      <c r="V23" s="668"/>
      <c r="W23" s="668"/>
    </row>
    <row r="24" spans="1:23" s="669" customFormat="1" ht="18" customHeight="1">
      <c r="A24" s="655" t="s">
        <v>322</v>
      </c>
      <c r="B24" s="656"/>
      <c r="C24" s="657">
        <f t="shared" si="5"/>
        <v>2458</v>
      </c>
      <c r="D24" s="657">
        <f aca="true" t="shared" si="8" ref="D24:I24">SUM(D25:D26)</f>
        <v>24</v>
      </c>
      <c r="E24" s="657">
        <f t="shared" si="8"/>
        <v>0</v>
      </c>
      <c r="F24" s="657">
        <f t="shared" si="8"/>
        <v>0</v>
      </c>
      <c r="G24" s="657">
        <f t="shared" si="8"/>
        <v>1331</v>
      </c>
      <c r="H24" s="657">
        <f t="shared" si="8"/>
        <v>1103</v>
      </c>
      <c r="I24" s="657">
        <f t="shared" si="8"/>
        <v>37</v>
      </c>
      <c r="J24" s="661">
        <f t="shared" si="3"/>
        <v>1322.0526777214222</v>
      </c>
      <c r="K24" s="698">
        <f t="shared" si="3"/>
        <v>12.908569676694116</v>
      </c>
      <c r="L24" s="663">
        <f t="shared" si="3"/>
        <v>0</v>
      </c>
      <c r="M24" s="664">
        <f t="shared" si="3"/>
        <v>0</v>
      </c>
      <c r="N24" s="661">
        <f t="shared" si="3"/>
        <v>715.8877599866611</v>
      </c>
      <c r="O24" s="651">
        <f t="shared" si="3"/>
        <v>593.256348058067</v>
      </c>
      <c r="P24" s="666">
        <f t="shared" si="4"/>
        <v>19.900711584903426</v>
      </c>
      <c r="Q24" s="667"/>
      <c r="R24" s="668"/>
      <c r="S24" s="668">
        <f>SUM(S25:S26)</f>
        <v>185923</v>
      </c>
      <c r="T24" s="668"/>
      <c r="U24" s="668"/>
      <c r="V24" s="668"/>
      <c r="W24" s="668"/>
    </row>
    <row r="25" spans="1:23" s="669" customFormat="1" ht="18" customHeight="1">
      <c r="A25" s="655"/>
      <c r="B25" s="656" t="s">
        <v>125</v>
      </c>
      <c r="C25" s="657">
        <f t="shared" si="5"/>
        <v>1889</v>
      </c>
      <c r="D25" s="657">
        <v>24</v>
      </c>
      <c r="E25" s="658">
        <v>0</v>
      </c>
      <c r="F25" s="657">
        <v>0</v>
      </c>
      <c r="G25" s="659">
        <v>762</v>
      </c>
      <c r="H25" s="659">
        <v>1103</v>
      </c>
      <c r="I25" s="660">
        <v>37</v>
      </c>
      <c r="J25" s="661">
        <f t="shared" si="3"/>
        <v>1204.1818065914451</v>
      </c>
      <c r="K25" s="662">
        <f t="shared" si="3"/>
        <v>15.299292407726142</v>
      </c>
      <c r="L25" s="663">
        <f t="shared" si="3"/>
        <v>0</v>
      </c>
      <c r="M25" s="664">
        <f t="shared" si="3"/>
        <v>0</v>
      </c>
      <c r="N25" s="661">
        <f t="shared" si="3"/>
        <v>485.75253394530506</v>
      </c>
      <c r="O25" s="665">
        <f t="shared" si="3"/>
        <v>703.129980238414</v>
      </c>
      <c r="P25" s="666">
        <f t="shared" si="4"/>
        <v>23.586409128577802</v>
      </c>
      <c r="Q25" s="667"/>
      <c r="R25" s="668"/>
      <c r="S25" s="668">
        <v>156870</v>
      </c>
      <c r="T25" s="668"/>
      <c r="U25" s="668"/>
      <c r="V25" s="668"/>
      <c r="W25" s="668"/>
    </row>
    <row r="26" spans="1:23" s="669" customFormat="1" ht="18" customHeight="1">
      <c r="A26" s="699"/>
      <c r="B26" s="700" t="s">
        <v>126</v>
      </c>
      <c r="C26" s="683">
        <f t="shared" si="5"/>
        <v>569</v>
      </c>
      <c r="D26" s="701">
        <v>0</v>
      </c>
      <c r="E26" s="702">
        <v>0</v>
      </c>
      <c r="F26" s="701">
        <v>0</v>
      </c>
      <c r="G26" s="703">
        <v>569</v>
      </c>
      <c r="H26" s="704">
        <v>0</v>
      </c>
      <c r="I26" s="704">
        <v>0</v>
      </c>
      <c r="J26" s="705">
        <f t="shared" si="3"/>
        <v>1958.4896568340619</v>
      </c>
      <c r="K26" s="706">
        <f t="shared" si="3"/>
        <v>0</v>
      </c>
      <c r="L26" s="707">
        <f t="shared" si="3"/>
        <v>0</v>
      </c>
      <c r="M26" s="708">
        <f t="shared" si="3"/>
        <v>0</v>
      </c>
      <c r="N26" s="705">
        <f t="shared" si="3"/>
        <v>1958.4896568340619</v>
      </c>
      <c r="O26" s="665">
        <f t="shared" si="3"/>
        <v>0</v>
      </c>
      <c r="P26" s="709">
        <f t="shared" si="4"/>
        <v>0</v>
      </c>
      <c r="Q26" s="667"/>
      <c r="R26" s="668"/>
      <c r="S26" s="668">
        <v>29053</v>
      </c>
      <c r="T26" s="668"/>
      <c r="U26" s="668"/>
      <c r="V26" s="668"/>
      <c r="W26" s="668"/>
    </row>
    <row r="27" spans="1:23" s="669" customFormat="1" ht="18" customHeight="1">
      <c r="A27" s="690" t="s">
        <v>323</v>
      </c>
      <c r="B27" s="691" t="s">
        <v>128</v>
      </c>
      <c r="C27" s="657">
        <f t="shared" si="5"/>
        <v>2842</v>
      </c>
      <c r="D27" s="670">
        <v>1226</v>
      </c>
      <c r="E27" s="670">
        <v>0</v>
      </c>
      <c r="F27" s="670">
        <v>200</v>
      </c>
      <c r="G27" s="670">
        <v>582</v>
      </c>
      <c r="H27" s="670">
        <v>834</v>
      </c>
      <c r="I27" s="670">
        <v>102</v>
      </c>
      <c r="J27" s="693">
        <f t="shared" si="3"/>
        <v>2496.464366967964</v>
      </c>
      <c r="K27" s="693">
        <f t="shared" si="3"/>
        <v>1076.940645285969</v>
      </c>
      <c r="L27" s="693">
        <f t="shared" si="3"/>
        <v>0</v>
      </c>
      <c r="M27" s="693">
        <f t="shared" si="3"/>
        <v>175.683628921039</v>
      </c>
      <c r="N27" s="693">
        <f t="shared" si="3"/>
        <v>511.2393601602235</v>
      </c>
      <c r="O27" s="694">
        <f t="shared" si="3"/>
        <v>732.6007326007326</v>
      </c>
      <c r="P27" s="695">
        <f t="shared" si="4"/>
        <v>89.59865074972988</v>
      </c>
      <c r="Q27" s="667"/>
      <c r="R27" s="668"/>
      <c r="S27" s="668">
        <v>113841</v>
      </c>
      <c r="T27" s="668"/>
      <c r="U27" s="668"/>
      <c r="V27" s="668"/>
      <c r="W27" s="668"/>
    </row>
    <row r="28" spans="1:23" s="644" customFormat="1" ht="18" customHeight="1">
      <c r="A28" s="696" t="s">
        <v>78</v>
      </c>
      <c r="B28" s="697"/>
      <c r="C28" s="647">
        <f>D28+E28+F28+G28+H28</f>
        <v>7644</v>
      </c>
      <c r="D28" s="637">
        <f aca="true" t="shared" si="9" ref="D28:I28">D29+D30+D34</f>
        <v>1530</v>
      </c>
      <c r="E28" s="637">
        <f t="shared" si="9"/>
        <v>6</v>
      </c>
      <c r="F28" s="637">
        <f t="shared" si="9"/>
        <v>0</v>
      </c>
      <c r="G28" s="638">
        <f t="shared" si="9"/>
        <v>1506</v>
      </c>
      <c r="H28" s="638">
        <f t="shared" si="9"/>
        <v>4602</v>
      </c>
      <c r="I28" s="637">
        <f t="shared" si="9"/>
        <v>808</v>
      </c>
      <c r="J28" s="677">
        <f>C28/$S28*100000</f>
        <v>1062.5048649490154</v>
      </c>
      <c r="K28" s="678">
        <f t="shared" si="3"/>
        <v>212.66777124175738</v>
      </c>
      <c r="L28" s="679">
        <f>E28/$S28*100000</f>
        <v>0.8339912597715976</v>
      </c>
      <c r="M28" s="680">
        <f>F28/$S28*100000</f>
        <v>0</v>
      </c>
      <c r="N28" s="677">
        <f>G28/$S28*100000</f>
        <v>209.331806202671</v>
      </c>
      <c r="O28" s="665">
        <f t="shared" si="3"/>
        <v>639.6712962448154</v>
      </c>
      <c r="P28" s="681">
        <f>I28/$S28*100000</f>
        <v>112.31082298257513</v>
      </c>
      <c r="Q28" s="653"/>
      <c r="R28" s="654"/>
      <c r="S28" s="643">
        <f>S29+S30+S34</f>
        <v>719432</v>
      </c>
      <c r="T28" s="654"/>
      <c r="U28" s="654"/>
      <c r="V28" s="654"/>
      <c r="W28" s="654"/>
    </row>
    <row r="29" spans="1:23" s="669" customFormat="1" ht="18" customHeight="1">
      <c r="A29" s="684" t="s">
        <v>324</v>
      </c>
      <c r="B29" s="685" t="s">
        <v>130</v>
      </c>
      <c r="C29" s="686">
        <f t="shared" si="5"/>
        <v>3684</v>
      </c>
      <c r="D29" s="687">
        <v>747</v>
      </c>
      <c r="E29" s="710">
        <v>0</v>
      </c>
      <c r="F29" s="710">
        <v>0</v>
      </c>
      <c r="G29" s="687">
        <v>646</v>
      </c>
      <c r="H29" s="687">
        <v>2291</v>
      </c>
      <c r="I29" s="687">
        <v>287</v>
      </c>
      <c r="J29" s="688">
        <f t="shared" si="3"/>
        <v>1262.179829790733</v>
      </c>
      <c r="K29" s="688">
        <f t="shared" si="3"/>
        <v>255.93060066603627</v>
      </c>
      <c r="L29" s="688">
        <f t="shared" si="3"/>
        <v>0</v>
      </c>
      <c r="M29" s="688">
        <f t="shared" si="3"/>
        <v>0</v>
      </c>
      <c r="N29" s="688">
        <f t="shared" si="3"/>
        <v>221.32686483301126</v>
      </c>
      <c r="O29" s="651">
        <f t="shared" si="3"/>
        <v>784.9223642916855</v>
      </c>
      <c r="P29" s="689">
        <f t="shared" si="4"/>
        <v>98.32942756513039</v>
      </c>
      <c r="Q29" s="667"/>
      <c r="R29" s="668"/>
      <c r="S29" s="668">
        <v>291876</v>
      </c>
      <c r="T29" s="668"/>
      <c r="U29" s="668"/>
      <c r="V29" s="668"/>
      <c r="W29" s="668"/>
    </row>
    <row r="30" spans="1:23" s="669" customFormat="1" ht="18" customHeight="1">
      <c r="A30" s="711" t="s">
        <v>325</v>
      </c>
      <c r="B30" s="712"/>
      <c r="C30" s="657">
        <f t="shared" si="5"/>
        <v>3400</v>
      </c>
      <c r="D30" s="713">
        <f>D31+D32+D33</f>
        <v>783</v>
      </c>
      <c r="E30" s="714">
        <f>SUM(E31:E33)</f>
        <v>6</v>
      </c>
      <c r="F30" s="713">
        <f>SUM(F31:F33)</f>
        <v>0</v>
      </c>
      <c r="G30" s="715">
        <f>SUM(G31:G33)</f>
        <v>860</v>
      </c>
      <c r="H30" s="715">
        <f>SUM(H31:H33)</f>
        <v>1751</v>
      </c>
      <c r="I30" s="715">
        <f>SUM(I31:I33)</f>
        <v>359</v>
      </c>
      <c r="J30" s="716">
        <f t="shared" si="3"/>
        <v>1023.5938379650955</v>
      </c>
      <c r="K30" s="717">
        <f t="shared" si="3"/>
        <v>235.72763974313813</v>
      </c>
      <c r="L30" s="718">
        <f t="shared" si="3"/>
        <v>1.8063420669972272</v>
      </c>
      <c r="M30" s="719">
        <f t="shared" si="3"/>
        <v>0</v>
      </c>
      <c r="N30" s="716">
        <f t="shared" si="3"/>
        <v>258.9090296029359</v>
      </c>
      <c r="O30" s="651">
        <f t="shared" si="3"/>
        <v>527.1508265520241</v>
      </c>
      <c r="P30" s="720">
        <f t="shared" si="4"/>
        <v>108.07946700866742</v>
      </c>
      <c r="Q30" s="667"/>
      <c r="R30" s="668"/>
      <c r="S30" s="668">
        <f>SUM(S31:S33)</f>
        <v>332163</v>
      </c>
      <c r="T30" s="668"/>
      <c r="U30" s="668"/>
      <c r="V30" s="668"/>
      <c r="W30" s="668"/>
    </row>
    <row r="31" spans="1:23" s="669" customFormat="1" ht="18" customHeight="1">
      <c r="A31" s="655"/>
      <c r="B31" s="656" t="s">
        <v>132</v>
      </c>
      <c r="C31" s="657">
        <f t="shared" si="5"/>
        <v>2942</v>
      </c>
      <c r="D31" s="657">
        <v>425</v>
      </c>
      <c r="E31" s="658">
        <v>6</v>
      </c>
      <c r="F31" s="657">
        <v>0</v>
      </c>
      <c r="G31" s="659">
        <v>810</v>
      </c>
      <c r="H31" s="659">
        <v>1701</v>
      </c>
      <c r="I31" s="660">
        <v>297</v>
      </c>
      <c r="J31" s="661">
        <f t="shared" si="3"/>
        <v>1104.1305441089269</v>
      </c>
      <c r="K31" s="662">
        <f t="shared" si="3"/>
        <v>159.50220300689801</v>
      </c>
      <c r="L31" s="663">
        <f t="shared" si="3"/>
        <v>2.251795807156207</v>
      </c>
      <c r="M31" s="664">
        <f t="shared" si="3"/>
        <v>0</v>
      </c>
      <c r="N31" s="661">
        <f t="shared" si="3"/>
        <v>303.99243396608796</v>
      </c>
      <c r="O31" s="665">
        <f t="shared" si="3"/>
        <v>638.3841113287847</v>
      </c>
      <c r="P31" s="666">
        <f t="shared" si="4"/>
        <v>111.46389245423225</v>
      </c>
      <c r="Q31" s="667"/>
      <c r="R31" s="668"/>
      <c r="S31" s="668">
        <v>266454</v>
      </c>
      <c r="T31" s="668"/>
      <c r="U31" s="668"/>
      <c r="V31" s="668"/>
      <c r="W31" s="668"/>
    </row>
    <row r="32" spans="1:23" s="669" customFormat="1" ht="18" customHeight="1">
      <c r="A32" s="655"/>
      <c r="B32" s="656" t="s">
        <v>133</v>
      </c>
      <c r="C32" s="657">
        <f t="shared" si="5"/>
        <v>458</v>
      </c>
      <c r="D32" s="657">
        <v>358</v>
      </c>
      <c r="E32" s="658">
        <v>0</v>
      </c>
      <c r="F32" s="657">
        <v>0</v>
      </c>
      <c r="G32" s="659">
        <v>50</v>
      </c>
      <c r="H32" s="659">
        <v>50</v>
      </c>
      <c r="I32" s="660">
        <v>5</v>
      </c>
      <c r="J32" s="661">
        <f t="shared" si="3"/>
        <v>1421.786235370813</v>
      </c>
      <c r="K32" s="662">
        <f t="shared" si="3"/>
        <v>1111.3525595256574</v>
      </c>
      <c r="L32" s="663">
        <f t="shared" si="3"/>
        <v>0</v>
      </c>
      <c r="M32" s="664">
        <f t="shared" si="3"/>
        <v>0</v>
      </c>
      <c r="N32" s="661">
        <f t="shared" si="3"/>
        <v>155.21683792257784</v>
      </c>
      <c r="O32" s="665">
        <f t="shared" si="3"/>
        <v>155.21683792257784</v>
      </c>
      <c r="P32" s="666">
        <f t="shared" si="4"/>
        <v>15.521683792257786</v>
      </c>
      <c r="Q32" s="667"/>
      <c r="R32" s="668"/>
      <c r="S32" s="668">
        <v>32213</v>
      </c>
      <c r="T32" s="668"/>
      <c r="U32" s="668"/>
      <c r="V32" s="668"/>
      <c r="W32" s="668"/>
    </row>
    <row r="33" spans="1:23" s="669" customFormat="1" ht="18" customHeight="1">
      <c r="A33" s="699"/>
      <c r="B33" s="700" t="s">
        <v>134</v>
      </c>
      <c r="C33" s="657">
        <f t="shared" si="5"/>
        <v>0</v>
      </c>
      <c r="D33" s="701">
        <v>0</v>
      </c>
      <c r="E33" s="702">
        <v>0</v>
      </c>
      <c r="F33" s="701">
        <v>0</v>
      </c>
      <c r="G33" s="721">
        <v>0</v>
      </c>
      <c r="H33" s="721">
        <v>0</v>
      </c>
      <c r="I33" s="704">
        <v>57</v>
      </c>
      <c r="J33" s="705">
        <f t="shared" si="3"/>
        <v>0</v>
      </c>
      <c r="K33" s="706">
        <f t="shared" si="3"/>
        <v>0</v>
      </c>
      <c r="L33" s="707">
        <f t="shared" si="3"/>
        <v>0</v>
      </c>
      <c r="M33" s="708">
        <f t="shared" si="3"/>
        <v>0</v>
      </c>
      <c r="N33" s="705">
        <f t="shared" si="3"/>
        <v>0</v>
      </c>
      <c r="O33" s="665">
        <f t="shared" si="3"/>
        <v>0</v>
      </c>
      <c r="P33" s="709">
        <f t="shared" si="4"/>
        <v>170.16957248626701</v>
      </c>
      <c r="Q33" s="667"/>
      <c r="R33" s="668"/>
      <c r="S33" s="668">
        <v>33496</v>
      </c>
      <c r="T33" s="668"/>
      <c r="U33" s="668"/>
      <c r="V33" s="668"/>
      <c r="W33" s="668"/>
    </row>
    <row r="34" spans="1:23" s="669" customFormat="1" ht="18" customHeight="1">
      <c r="A34" s="690" t="s">
        <v>326</v>
      </c>
      <c r="B34" s="691" t="s">
        <v>136</v>
      </c>
      <c r="C34" s="692">
        <f t="shared" si="5"/>
        <v>560</v>
      </c>
      <c r="D34" s="670">
        <v>0</v>
      </c>
      <c r="E34" s="670">
        <v>0</v>
      </c>
      <c r="F34" s="670">
        <v>0</v>
      </c>
      <c r="G34" s="670">
        <v>0</v>
      </c>
      <c r="H34" s="670">
        <v>560</v>
      </c>
      <c r="I34" s="670">
        <v>162</v>
      </c>
      <c r="J34" s="693">
        <f t="shared" si="3"/>
        <v>587.0451710293208</v>
      </c>
      <c r="K34" s="693">
        <f t="shared" si="3"/>
        <v>0</v>
      </c>
      <c r="L34" s="693">
        <f t="shared" si="3"/>
        <v>0</v>
      </c>
      <c r="M34" s="693">
        <f t="shared" si="3"/>
        <v>0</v>
      </c>
      <c r="N34" s="693">
        <f t="shared" si="3"/>
        <v>0</v>
      </c>
      <c r="O34" s="694">
        <f t="shared" si="3"/>
        <v>587.0451710293208</v>
      </c>
      <c r="P34" s="695">
        <f>I34/$S34*100000</f>
        <v>169.82378161919638</v>
      </c>
      <c r="Q34" s="667"/>
      <c r="R34" s="668"/>
      <c r="S34" s="668">
        <v>95393</v>
      </c>
      <c r="T34" s="668"/>
      <c r="U34" s="668"/>
      <c r="V34" s="668"/>
      <c r="W34" s="668"/>
    </row>
    <row r="35" spans="1:23" s="644" customFormat="1" ht="18" customHeight="1">
      <c r="A35" s="722" t="s">
        <v>79</v>
      </c>
      <c r="B35" s="697"/>
      <c r="C35" s="723">
        <f>D35+E35+F35+G35+H35</f>
        <v>4442</v>
      </c>
      <c r="D35" s="637">
        <f aca="true" t="shared" si="10" ref="D35:I35">D36+D42+D45+D46</f>
        <v>847</v>
      </c>
      <c r="E35" s="637">
        <f t="shared" si="10"/>
        <v>6</v>
      </c>
      <c r="F35" s="637">
        <f t="shared" si="10"/>
        <v>50</v>
      </c>
      <c r="G35" s="638">
        <f t="shared" si="10"/>
        <v>1248</v>
      </c>
      <c r="H35" s="638">
        <f t="shared" si="10"/>
        <v>2291</v>
      </c>
      <c r="I35" s="637">
        <f t="shared" si="10"/>
        <v>260</v>
      </c>
      <c r="J35" s="677">
        <f t="shared" si="3"/>
        <v>1502.869052130136</v>
      </c>
      <c r="K35" s="678">
        <f t="shared" si="3"/>
        <v>286.5668813944676</v>
      </c>
      <c r="L35" s="679">
        <f t="shared" si="3"/>
        <v>2.029989714718779</v>
      </c>
      <c r="M35" s="680">
        <f t="shared" si="3"/>
        <v>16.916580955989826</v>
      </c>
      <c r="N35" s="677">
        <f t="shared" si="3"/>
        <v>422.237860661506</v>
      </c>
      <c r="O35" s="665">
        <f t="shared" si="3"/>
        <v>775.1177394034537</v>
      </c>
      <c r="P35" s="681">
        <f>I35/$S35*100000</f>
        <v>87.96622097114708</v>
      </c>
      <c r="Q35" s="653"/>
      <c r="R35" s="654"/>
      <c r="S35" s="643">
        <f>S36+S42+S45+S46</f>
        <v>295568</v>
      </c>
      <c r="T35" s="654"/>
      <c r="U35" s="654"/>
      <c r="V35" s="654"/>
      <c r="W35" s="654"/>
    </row>
    <row r="36" spans="1:23" s="669" customFormat="1" ht="18" customHeight="1">
      <c r="A36" s="711" t="s">
        <v>327</v>
      </c>
      <c r="B36" s="712"/>
      <c r="C36" s="657">
        <f t="shared" si="5"/>
        <v>600</v>
      </c>
      <c r="D36" s="713">
        <f aca="true" t="shared" si="11" ref="D36:I36">SUM(D37:D41)</f>
        <v>0</v>
      </c>
      <c r="E36" s="713">
        <f t="shared" si="11"/>
        <v>0</v>
      </c>
      <c r="F36" s="713">
        <f t="shared" si="11"/>
        <v>0</v>
      </c>
      <c r="G36" s="724">
        <f>SUM(G37:G41)</f>
        <v>60</v>
      </c>
      <c r="H36" s="724">
        <f>SUM(H37:H41)</f>
        <v>540</v>
      </c>
      <c r="I36" s="715">
        <f t="shared" si="11"/>
        <v>85</v>
      </c>
      <c r="J36" s="716">
        <f t="shared" si="3"/>
        <v>854.1290019502613</v>
      </c>
      <c r="K36" s="717">
        <f t="shared" si="3"/>
        <v>0</v>
      </c>
      <c r="L36" s="718">
        <f t="shared" si="3"/>
        <v>0</v>
      </c>
      <c r="M36" s="719">
        <f t="shared" si="3"/>
        <v>0</v>
      </c>
      <c r="N36" s="716">
        <f t="shared" si="3"/>
        <v>85.41290019502613</v>
      </c>
      <c r="O36" s="651">
        <f t="shared" si="3"/>
        <v>768.7161017552351</v>
      </c>
      <c r="P36" s="720">
        <f t="shared" si="4"/>
        <v>121.00160860962035</v>
      </c>
      <c r="Q36" s="667"/>
      <c r="R36" s="668"/>
      <c r="S36" s="668">
        <f>SUM(S37:S41)</f>
        <v>70247</v>
      </c>
      <c r="T36" s="668"/>
      <c r="U36" s="668"/>
      <c r="V36" s="668"/>
      <c r="W36" s="668"/>
    </row>
    <row r="37" spans="1:23" s="669" customFormat="1" ht="18" customHeight="1">
      <c r="A37" s="655"/>
      <c r="B37" s="656" t="s">
        <v>138</v>
      </c>
      <c r="C37" s="657">
        <f t="shared" si="5"/>
        <v>320</v>
      </c>
      <c r="D37" s="657">
        <v>0</v>
      </c>
      <c r="E37" s="658">
        <v>0</v>
      </c>
      <c r="F37" s="657">
        <v>0</v>
      </c>
      <c r="G37" s="657">
        <v>0</v>
      </c>
      <c r="H37" s="657">
        <v>320</v>
      </c>
      <c r="I37" s="658">
        <v>75</v>
      </c>
      <c r="J37" s="661">
        <f t="shared" si="3"/>
        <v>861.2800775152069</v>
      </c>
      <c r="K37" s="662">
        <f t="shared" si="3"/>
        <v>0</v>
      </c>
      <c r="L37" s="663">
        <f t="shared" si="3"/>
        <v>0</v>
      </c>
      <c r="M37" s="664">
        <f t="shared" si="3"/>
        <v>0</v>
      </c>
      <c r="N37" s="661">
        <f t="shared" si="3"/>
        <v>0</v>
      </c>
      <c r="O37" s="665">
        <f t="shared" si="3"/>
        <v>861.2800775152069</v>
      </c>
      <c r="P37" s="666">
        <f t="shared" si="4"/>
        <v>201.86251816762666</v>
      </c>
      <c r="Q37" s="667"/>
      <c r="R37" s="668"/>
      <c r="S37" s="668">
        <v>37154</v>
      </c>
      <c r="T37" s="668"/>
      <c r="U37" s="668"/>
      <c r="V37" s="668"/>
      <c r="W37" s="668"/>
    </row>
    <row r="38" spans="1:23" s="669" customFormat="1" ht="18" customHeight="1">
      <c r="A38" s="655"/>
      <c r="B38" s="656" t="s">
        <v>328</v>
      </c>
      <c r="C38" s="657">
        <f t="shared" si="5"/>
        <v>170</v>
      </c>
      <c r="D38" s="657">
        <v>0</v>
      </c>
      <c r="E38" s="658">
        <v>0</v>
      </c>
      <c r="F38" s="657">
        <v>0</v>
      </c>
      <c r="G38" s="659">
        <v>60</v>
      </c>
      <c r="H38" s="659">
        <v>110</v>
      </c>
      <c r="I38" s="659">
        <v>0</v>
      </c>
      <c r="J38" s="661">
        <f t="shared" si="3"/>
        <v>1457.725947521866</v>
      </c>
      <c r="K38" s="662">
        <f t="shared" si="3"/>
        <v>0</v>
      </c>
      <c r="L38" s="663">
        <f t="shared" si="3"/>
        <v>0</v>
      </c>
      <c r="M38" s="664">
        <f t="shared" si="3"/>
        <v>0</v>
      </c>
      <c r="N38" s="661">
        <f t="shared" si="3"/>
        <v>514.4915108900703</v>
      </c>
      <c r="O38" s="665">
        <f t="shared" si="3"/>
        <v>943.2344366317956</v>
      </c>
      <c r="P38" s="666">
        <f t="shared" si="4"/>
        <v>0</v>
      </c>
      <c r="Q38" s="667"/>
      <c r="R38" s="668"/>
      <c r="S38" s="668">
        <v>11662</v>
      </c>
      <c r="T38" s="668"/>
      <c r="U38" s="668"/>
      <c r="V38" s="668"/>
      <c r="W38" s="668"/>
    </row>
    <row r="39" spans="1:23" s="669" customFormat="1" ht="18" customHeight="1">
      <c r="A39" s="655"/>
      <c r="B39" s="656" t="s">
        <v>140</v>
      </c>
      <c r="C39" s="657">
        <f t="shared" si="5"/>
        <v>0</v>
      </c>
      <c r="D39" s="657">
        <v>0</v>
      </c>
      <c r="E39" s="658">
        <v>0</v>
      </c>
      <c r="F39" s="657">
        <v>0</v>
      </c>
      <c r="G39" s="659">
        <v>0</v>
      </c>
      <c r="H39" s="659">
        <v>0</v>
      </c>
      <c r="I39" s="660">
        <f>J39+K39</f>
        <v>0</v>
      </c>
      <c r="J39" s="661">
        <f t="shared" si="3"/>
        <v>0</v>
      </c>
      <c r="K39" s="662">
        <f t="shared" si="3"/>
        <v>0</v>
      </c>
      <c r="L39" s="663">
        <f t="shared" si="3"/>
        <v>0</v>
      </c>
      <c r="M39" s="664">
        <f t="shared" si="3"/>
        <v>0</v>
      </c>
      <c r="N39" s="661">
        <f t="shared" si="3"/>
        <v>0</v>
      </c>
      <c r="O39" s="665">
        <f t="shared" si="3"/>
        <v>0</v>
      </c>
      <c r="P39" s="666">
        <f t="shared" si="4"/>
        <v>0</v>
      </c>
      <c r="Q39" s="667"/>
      <c r="R39" s="668"/>
      <c r="S39" s="668">
        <v>7296</v>
      </c>
      <c r="T39" s="668"/>
      <c r="U39" s="668"/>
      <c r="V39" s="668"/>
      <c r="W39" s="668"/>
    </row>
    <row r="40" spans="1:23" s="669" customFormat="1" ht="18" customHeight="1">
      <c r="A40" s="655"/>
      <c r="B40" s="656" t="s">
        <v>141</v>
      </c>
      <c r="C40" s="657">
        <f t="shared" si="5"/>
        <v>0</v>
      </c>
      <c r="D40" s="657">
        <v>0</v>
      </c>
      <c r="E40" s="658">
        <v>0</v>
      </c>
      <c r="F40" s="657">
        <v>0</v>
      </c>
      <c r="G40" s="659">
        <v>0</v>
      </c>
      <c r="H40" s="659">
        <v>0</v>
      </c>
      <c r="I40" s="659">
        <v>0</v>
      </c>
      <c r="J40" s="661">
        <f t="shared" si="3"/>
        <v>0</v>
      </c>
      <c r="K40" s="662">
        <f t="shared" si="3"/>
        <v>0</v>
      </c>
      <c r="L40" s="663">
        <f t="shared" si="3"/>
        <v>0</v>
      </c>
      <c r="M40" s="664">
        <f t="shared" si="3"/>
        <v>0</v>
      </c>
      <c r="N40" s="661">
        <f t="shared" si="3"/>
        <v>0</v>
      </c>
      <c r="O40" s="665">
        <f t="shared" si="3"/>
        <v>0</v>
      </c>
      <c r="P40" s="666">
        <f t="shared" si="4"/>
        <v>0</v>
      </c>
      <c r="Q40" s="667"/>
      <c r="R40" s="668"/>
      <c r="S40" s="668">
        <v>6262</v>
      </c>
      <c r="T40" s="668"/>
      <c r="U40" s="668"/>
      <c r="V40" s="668"/>
      <c r="W40" s="668"/>
    </row>
    <row r="41" spans="1:23" s="669" customFormat="1" ht="18" customHeight="1">
      <c r="A41" s="699"/>
      <c r="B41" s="700" t="s">
        <v>142</v>
      </c>
      <c r="C41" s="683">
        <f t="shared" si="5"/>
        <v>110</v>
      </c>
      <c r="D41" s="701">
        <v>0</v>
      </c>
      <c r="E41" s="702">
        <v>0</v>
      </c>
      <c r="F41" s="701">
        <v>0</v>
      </c>
      <c r="G41" s="701">
        <v>0</v>
      </c>
      <c r="H41" s="701">
        <v>110</v>
      </c>
      <c r="I41" s="704">
        <v>10</v>
      </c>
      <c r="J41" s="705">
        <f t="shared" si="3"/>
        <v>1397.1802362504764</v>
      </c>
      <c r="K41" s="706">
        <f t="shared" si="3"/>
        <v>0</v>
      </c>
      <c r="L41" s="707">
        <f t="shared" si="3"/>
        <v>0</v>
      </c>
      <c r="M41" s="708">
        <f t="shared" si="3"/>
        <v>0</v>
      </c>
      <c r="N41" s="705">
        <f t="shared" si="3"/>
        <v>0</v>
      </c>
      <c r="O41" s="665">
        <f t="shared" si="3"/>
        <v>1397.1802362504764</v>
      </c>
      <c r="P41" s="709">
        <f t="shared" si="4"/>
        <v>127.01638511367966</v>
      </c>
      <c r="Q41" s="667"/>
      <c r="R41" s="668"/>
      <c r="S41" s="668">
        <v>7873</v>
      </c>
      <c r="T41" s="668"/>
      <c r="U41" s="668"/>
      <c r="V41" s="668"/>
      <c r="W41" s="668"/>
    </row>
    <row r="42" spans="1:23" s="669" customFormat="1" ht="18" customHeight="1">
      <c r="A42" s="655" t="s">
        <v>329</v>
      </c>
      <c r="B42" s="656"/>
      <c r="C42" s="657">
        <f t="shared" si="5"/>
        <v>1779</v>
      </c>
      <c r="D42" s="657">
        <f aca="true" t="shared" si="12" ref="D42:I42">SUM(D43:D44)</f>
        <v>445</v>
      </c>
      <c r="E42" s="657">
        <f t="shared" si="12"/>
        <v>0</v>
      </c>
      <c r="F42" s="657">
        <f t="shared" si="12"/>
        <v>0</v>
      </c>
      <c r="G42" s="724">
        <f>SUM(G43:G44)</f>
        <v>678</v>
      </c>
      <c r="H42" s="724">
        <f>SUM(H43:H44)</f>
        <v>656</v>
      </c>
      <c r="I42" s="660">
        <f t="shared" si="12"/>
        <v>35</v>
      </c>
      <c r="J42" s="661">
        <f t="shared" si="3"/>
        <v>2096.9871281059927</v>
      </c>
      <c r="K42" s="698">
        <f t="shared" si="3"/>
        <v>524.5414682446132</v>
      </c>
      <c r="L42" s="663">
        <f t="shared" si="3"/>
        <v>0</v>
      </c>
      <c r="M42" s="664">
        <f t="shared" si="3"/>
        <v>0</v>
      </c>
      <c r="N42" s="661">
        <f t="shared" si="3"/>
        <v>799.1890235277476</v>
      </c>
      <c r="O42" s="651">
        <f t="shared" si="3"/>
        <v>773.256636333632</v>
      </c>
      <c r="P42" s="666">
        <f t="shared" si="4"/>
        <v>41.25607053609317</v>
      </c>
      <c r="Q42" s="667"/>
      <c r="R42" s="668"/>
      <c r="S42" s="668">
        <f>SUM(S43:S44)</f>
        <v>84836</v>
      </c>
      <c r="T42" s="668"/>
      <c r="U42" s="668"/>
      <c r="V42" s="668"/>
      <c r="W42" s="668"/>
    </row>
    <row r="43" spans="1:23" s="669" customFormat="1" ht="18" customHeight="1">
      <c r="A43" s="655"/>
      <c r="B43" s="656" t="s">
        <v>144</v>
      </c>
      <c r="C43" s="657">
        <f t="shared" si="5"/>
        <v>1463</v>
      </c>
      <c r="D43" s="657">
        <v>445</v>
      </c>
      <c r="E43" s="658">
        <v>0</v>
      </c>
      <c r="F43" s="657">
        <v>0</v>
      </c>
      <c r="G43" s="659">
        <v>362</v>
      </c>
      <c r="H43" s="659">
        <v>656</v>
      </c>
      <c r="I43" s="660">
        <v>35</v>
      </c>
      <c r="J43" s="661">
        <f t="shared" si="3"/>
        <v>1941.6058394160582</v>
      </c>
      <c r="K43" s="662">
        <f t="shared" si="3"/>
        <v>590.5773059057731</v>
      </c>
      <c r="L43" s="663">
        <f t="shared" si="3"/>
        <v>0</v>
      </c>
      <c r="M43" s="664">
        <f t="shared" si="3"/>
        <v>0</v>
      </c>
      <c r="N43" s="661">
        <f t="shared" si="3"/>
        <v>480.42468480424685</v>
      </c>
      <c r="O43" s="665">
        <f t="shared" si="3"/>
        <v>870.6038487060384</v>
      </c>
      <c r="P43" s="666">
        <f t="shared" si="4"/>
        <v>46.44990046449901</v>
      </c>
      <c r="Q43" s="667"/>
      <c r="R43" s="668"/>
      <c r="S43" s="668">
        <v>75350</v>
      </c>
      <c r="T43" s="668"/>
      <c r="U43" s="668"/>
      <c r="V43" s="668"/>
      <c r="W43" s="668"/>
    </row>
    <row r="44" spans="1:23" s="669" customFormat="1" ht="18" customHeight="1">
      <c r="A44" s="655"/>
      <c r="B44" s="656" t="s">
        <v>145</v>
      </c>
      <c r="C44" s="683">
        <f t="shared" si="5"/>
        <v>316</v>
      </c>
      <c r="D44" s="657">
        <v>0</v>
      </c>
      <c r="E44" s="658">
        <v>0</v>
      </c>
      <c r="F44" s="657">
        <v>0</v>
      </c>
      <c r="G44" s="659">
        <v>316</v>
      </c>
      <c r="H44" s="660">
        <v>0</v>
      </c>
      <c r="I44" s="660">
        <v>0</v>
      </c>
      <c r="J44" s="661">
        <f t="shared" si="3"/>
        <v>3331.224963103521</v>
      </c>
      <c r="K44" s="662">
        <f t="shared" si="3"/>
        <v>0</v>
      </c>
      <c r="L44" s="663">
        <f t="shared" si="3"/>
        <v>0</v>
      </c>
      <c r="M44" s="664">
        <f t="shared" si="3"/>
        <v>0</v>
      </c>
      <c r="N44" s="661">
        <f t="shared" si="3"/>
        <v>3331.224963103521</v>
      </c>
      <c r="O44" s="665">
        <f t="shared" si="3"/>
        <v>0</v>
      </c>
      <c r="P44" s="666">
        <f t="shared" si="4"/>
        <v>0</v>
      </c>
      <c r="Q44" s="667"/>
      <c r="R44" s="668"/>
      <c r="S44" s="668">
        <v>9486</v>
      </c>
      <c r="T44" s="668"/>
      <c r="U44" s="668"/>
      <c r="V44" s="668"/>
      <c r="W44" s="668"/>
    </row>
    <row r="45" spans="1:23" s="669" customFormat="1" ht="18" customHeight="1">
      <c r="A45" s="684" t="s">
        <v>330</v>
      </c>
      <c r="B45" s="685" t="s">
        <v>331</v>
      </c>
      <c r="C45" s="683">
        <f t="shared" si="5"/>
        <v>474</v>
      </c>
      <c r="D45" s="687">
        <v>0</v>
      </c>
      <c r="E45" s="686">
        <v>6</v>
      </c>
      <c r="F45" s="687">
        <v>0</v>
      </c>
      <c r="G45" s="725">
        <v>120</v>
      </c>
      <c r="H45" s="725">
        <v>348</v>
      </c>
      <c r="I45" s="687">
        <v>19</v>
      </c>
      <c r="J45" s="688">
        <f t="shared" si="3"/>
        <v>941.2979585352291</v>
      </c>
      <c r="K45" s="688">
        <f t="shared" si="3"/>
        <v>0</v>
      </c>
      <c r="L45" s="688">
        <f t="shared" si="3"/>
        <v>11.915164032091509</v>
      </c>
      <c r="M45" s="688">
        <f t="shared" si="3"/>
        <v>0</v>
      </c>
      <c r="N45" s="688">
        <f t="shared" si="3"/>
        <v>238.30328064183016</v>
      </c>
      <c r="O45" s="651">
        <f t="shared" si="3"/>
        <v>691.0795138613075</v>
      </c>
      <c r="P45" s="689">
        <f t="shared" si="4"/>
        <v>37.731352768289774</v>
      </c>
      <c r="Q45" s="667"/>
      <c r="R45" s="668"/>
      <c r="S45" s="668">
        <v>50356</v>
      </c>
      <c r="T45" s="668"/>
      <c r="U45" s="668"/>
      <c r="V45" s="668"/>
      <c r="W45" s="668"/>
    </row>
    <row r="46" spans="1:23" s="669" customFormat="1" ht="18" customHeight="1">
      <c r="A46" s="655" t="s">
        <v>332</v>
      </c>
      <c r="B46" s="656"/>
      <c r="C46" s="657">
        <f t="shared" si="5"/>
        <v>1589</v>
      </c>
      <c r="D46" s="657">
        <f aca="true" t="shared" si="13" ref="D46:I46">SUM(D47:D50)</f>
        <v>402</v>
      </c>
      <c r="E46" s="658">
        <f t="shared" si="13"/>
        <v>0</v>
      </c>
      <c r="F46" s="657">
        <f t="shared" si="13"/>
        <v>50</v>
      </c>
      <c r="G46" s="724">
        <f>SUM(G47:G50)</f>
        <v>390</v>
      </c>
      <c r="H46" s="724">
        <f t="shared" si="13"/>
        <v>747</v>
      </c>
      <c r="I46" s="660">
        <f t="shared" si="13"/>
        <v>121</v>
      </c>
      <c r="J46" s="661">
        <f t="shared" si="3"/>
        <v>1763.0285479701315</v>
      </c>
      <c r="K46" s="698">
        <f t="shared" si="3"/>
        <v>446.02736078287785</v>
      </c>
      <c r="L46" s="663">
        <f t="shared" si="3"/>
        <v>0</v>
      </c>
      <c r="M46" s="664">
        <f t="shared" si="3"/>
        <v>55.476039898367894</v>
      </c>
      <c r="N46" s="661">
        <f t="shared" si="3"/>
        <v>432.71311120726955</v>
      </c>
      <c r="O46" s="651">
        <f t="shared" si="3"/>
        <v>828.8120360816163</v>
      </c>
      <c r="P46" s="666">
        <f t="shared" si="4"/>
        <v>134.2520165540503</v>
      </c>
      <c r="Q46" s="667"/>
      <c r="R46" s="668"/>
      <c r="S46" s="668">
        <f>SUM(S47:S50)</f>
        <v>90129</v>
      </c>
      <c r="T46" s="668"/>
      <c r="U46" s="668"/>
      <c r="V46" s="668"/>
      <c r="W46" s="668"/>
    </row>
    <row r="47" spans="1:23" s="669" customFormat="1" ht="18" customHeight="1">
      <c r="A47" s="655"/>
      <c r="B47" s="656" t="s">
        <v>149</v>
      </c>
      <c r="C47" s="657">
        <f t="shared" si="5"/>
        <v>870</v>
      </c>
      <c r="D47" s="657">
        <v>0</v>
      </c>
      <c r="E47" s="658">
        <v>0</v>
      </c>
      <c r="F47" s="657">
        <v>50</v>
      </c>
      <c r="G47" s="659">
        <v>340</v>
      </c>
      <c r="H47" s="659">
        <v>480</v>
      </c>
      <c r="I47" s="660">
        <v>86</v>
      </c>
      <c r="J47" s="661">
        <f t="shared" si="3"/>
        <v>1752.2658610271903</v>
      </c>
      <c r="K47" s="662">
        <f t="shared" si="3"/>
        <v>0</v>
      </c>
      <c r="L47" s="663">
        <f t="shared" si="3"/>
        <v>0</v>
      </c>
      <c r="M47" s="664">
        <f t="shared" si="3"/>
        <v>100.70493454179255</v>
      </c>
      <c r="N47" s="661">
        <f t="shared" si="3"/>
        <v>684.7935548841893</v>
      </c>
      <c r="O47" s="665">
        <f t="shared" si="3"/>
        <v>966.7673716012084</v>
      </c>
      <c r="P47" s="666">
        <f t="shared" si="4"/>
        <v>173.2124874118832</v>
      </c>
      <c r="Q47" s="667"/>
      <c r="R47" s="668"/>
      <c r="S47" s="668">
        <v>49650</v>
      </c>
      <c r="T47" s="668"/>
      <c r="U47" s="668"/>
      <c r="V47" s="668"/>
      <c r="W47" s="668"/>
    </row>
    <row r="48" spans="1:23" s="669" customFormat="1" ht="18" customHeight="1">
      <c r="A48" s="655"/>
      <c r="B48" s="656" t="s">
        <v>333</v>
      </c>
      <c r="C48" s="657">
        <f t="shared" si="5"/>
        <v>317</v>
      </c>
      <c r="D48" s="657">
        <v>0</v>
      </c>
      <c r="E48" s="658">
        <v>0</v>
      </c>
      <c r="F48" s="657">
        <v>0</v>
      </c>
      <c r="G48" s="659">
        <v>50</v>
      </c>
      <c r="H48" s="659">
        <v>267</v>
      </c>
      <c r="I48" s="660">
        <v>16</v>
      </c>
      <c r="J48" s="661">
        <f t="shared" si="3"/>
        <v>1480.6856929328787</v>
      </c>
      <c r="K48" s="662">
        <f t="shared" si="3"/>
        <v>0</v>
      </c>
      <c r="L48" s="663">
        <f t="shared" si="3"/>
        <v>0</v>
      </c>
      <c r="M48" s="664">
        <f t="shared" si="3"/>
        <v>0</v>
      </c>
      <c r="N48" s="661">
        <f t="shared" si="3"/>
        <v>233.546639263861</v>
      </c>
      <c r="O48" s="665">
        <f t="shared" si="3"/>
        <v>1247.1390536690178</v>
      </c>
      <c r="P48" s="666">
        <f t="shared" si="4"/>
        <v>74.73492456443552</v>
      </c>
      <c r="Q48" s="667"/>
      <c r="R48" s="668"/>
      <c r="S48" s="668">
        <v>21409</v>
      </c>
      <c r="T48" s="668"/>
      <c r="U48" s="668"/>
      <c r="V48" s="668"/>
      <c r="W48" s="668"/>
    </row>
    <row r="49" spans="1:23" s="669" customFormat="1" ht="18" customHeight="1">
      <c r="A49" s="655"/>
      <c r="B49" s="656" t="s">
        <v>151</v>
      </c>
      <c r="C49" s="657">
        <f t="shared" si="5"/>
        <v>402</v>
      </c>
      <c r="D49" s="657">
        <v>402</v>
      </c>
      <c r="E49" s="658">
        <v>0</v>
      </c>
      <c r="F49" s="657">
        <v>0</v>
      </c>
      <c r="G49" s="726">
        <v>0</v>
      </c>
      <c r="H49" s="726">
        <v>0</v>
      </c>
      <c r="I49" s="726">
        <v>0</v>
      </c>
      <c r="J49" s="661">
        <f t="shared" si="3"/>
        <v>3404.7598882019142</v>
      </c>
      <c r="K49" s="662">
        <f t="shared" si="3"/>
        <v>3404.7598882019142</v>
      </c>
      <c r="L49" s="663">
        <f t="shared" si="3"/>
        <v>0</v>
      </c>
      <c r="M49" s="664">
        <f t="shared" si="3"/>
        <v>0</v>
      </c>
      <c r="N49" s="661">
        <f t="shared" si="3"/>
        <v>0</v>
      </c>
      <c r="O49" s="665">
        <f t="shared" si="3"/>
        <v>0</v>
      </c>
      <c r="P49" s="666">
        <f t="shared" si="4"/>
        <v>0</v>
      </c>
      <c r="Q49" s="667"/>
      <c r="R49" s="668"/>
      <c r="S49" s="668">
        <v>11807</v>
      </c>
      <c r="T49" s="668"/>
      <c r="U49" s="668"/>
      <c r="V49" s="668"/>
      <c r="W49" s="668"/>
    </row>
    <row r="50" spans="1:23" s="669" customFormat="1" ht="18" customHeight="1">
      <c r="A50" s="727"/>
      <c r="B50" s="691" t="s">
        <v>152</v>
      </c>
      <c r="C50" s="670">
        <f t="shared" si="5"/>
        <v>0</v>
      </c>
      <c r="D50" s="670">
        <v>0</v>
      </c>
      <c r="E50" s="728">
        <v>0</v>
      </c>
      <c r="F50" s="670">
        <v>0</v>
      </c>
      <c r="G50" s="729">
        <v>0</v>
      </c>
      <c r="H50" s="729">
        <v>0</v>
      </c>
      <c r="I50" s="730">
        <v>19</v>
      </c>
      <c r="J50" s="693">
        <f t="shared" si="3"/>
        <v>0</v>
      </c>
      <c r="K50" s="731">
        <f t="shared" si="3"/>
        <v>0</v>
      </c>
      <c r="L50" s="732">
        <f t="shared" si="3"/>
        <v>0</v>
      </c>
      <c r="M50" s="733">
        <f t="shared" si="3"/>
        <v>0</v>
      </c>
      <c r="N50" s="693">
        <f t="shared" si="3"/>
        <v>0</v>
      </c>
      <c r="O50" s="671">
        <f t="shared" si="3"/>
        <v>0</v>
      </c>
      <c r="P50" s="695">
        <f t="shared" si="4"/>
        <v>261.59988985267796</v>
      </c>
      <c r="Q50" s="667"/>
      <c r="R50" s="668"/>
      <c r="S50" s="668">
        <v>7263</v>
      </c>
      <c r="T50" s="668"/>
      <c r="U50" s="668"/>
      <c r="V50" s="668"/>
      <c r="W50" s="668"/>
    </row>
    <row r="51" spans="1:23" s="644" customFormat="1" ht="18" customHeight="1">
      <c r="A51" s="722" t="s">
        <v>153</v>
      </c>
      <c r="B51" s="697"/>
      <c r="C51" s="637">
        <f>D51+E51+F51+G51+H51</f>
        <v>6792</v>
      </c>
      <c r="D51" s="637">
        <f aca="true" t="shared" si="14" ref="D51:I51">D52+D53</f>
        <v>1311</v>
      </c>
      <c r="E51" s="637">
        <f t="shared" si="14"/>
        <v>6</v>
      </c>
      <c r="F51" s="637">
        <f t="shared" si="14"/>
        <v>0</v>
      </c>
      <c r="G51" s="638">
        <f t="shared" si="14"/>
        <v>1395</v>
      </c>
      <c r="H51" s="638">
        <f t="shared" si="14"/>
        <v>4080</v>
      </c>
      <c r="I51" s="637">
        <f t="shared" si="14"/>
        <v>896</v>
      </c>
      <c r="J51" s="677">
        <f>C51/$S51*100000</f>
        <v>1174.0708729472774</v>
      </c>
      <c r="K51" s="678">
        <f t="shared" si="3"/>
        <v>226.62057044079515</v>
      </c>
      <c r="L51" s="679">
        <f>E51/$S51*100000</f>
        <v>1.0371650821089025</v>
      </c>
      <c r="M51" s="680">
        <f>F51/$S51*100000</f>
        <v>0</v>
      </c>
      <c r="N51" s="677">
        <f>G51/$S51*100000</f>
        <v>241.14088159031976</v>
      </c>
      <c r="O51" s="665">
        <f t="shared" si="3"/>
        <v>705.2722558340536</v>
      </c>
      <c r="P51" s="681">
        <f>I51/$S51*100000</f>
        <v>154.88331892826275</v>
      </c>
      <c r="Q51" s="653"/>
      <c r="R51" s="654"/>
      <c r="S51" s="643">
        <f>S52+S53</f>
        <v>578500</v>
      </c>
      <c r="T51" s="654"/>
      <c r="U51" s="654"/>
      <c r="V51" s="654"/>
      <c r="W51" s="654"/>
    </row>
    <row r="52" spans="1:23" s="669" customFormat="1" ht="18" customHeight="1">
      <c r="A52" s="684" t="s">
        <v>155</v>
      </c>
      <c r="B52" s="685" t="s">
        <v>155</v>
      </c>
      <c r="C52" s="686">
        <f t="shared" si="5"/>
        <v>6154</v>
      </c>
      <c r="D52" s="687">
        <v>982</v>
      </c>
      <c r="E52" s="686">
        <v>6</v>
      </c>
      <c r="F52" s="687">
        <v>0</v>
      </c>
      <c r="G52" s="687">
        <v>1241</v>
      </c>
      <c r="H52" s="687">
        <v>3925</v>
      </c>
      <c r="I52" s="687">
        <v>720</v>
      </c>
      <c r="J52" s="688">
        <f aca="true" t="shared" si="15" ref="J52:P67">C52/$S52*100000</f>
        <v>1280.2589643091926</v>
      </c>
      <c r="K52" s="688">
        <f t="shared" si="15"/>
        <v>204.29221692421632</v>
      </c>
      <c r="L52" s="688">
        <f t="shared" si="15"/>
        <v>1.2482212846693461</v>
      </c>
      <c r="M52" s="688">
        <f t="shared" si="15"/>
        <v>0</v>
      </c>
      <c r="N52" s="688">
        <f t="shared" si="15"/>
        <v>258.17376904577645</v>
      </c>
      <c r="O52" s="651">
        <f t="shared" si="15"/>
        <v>816.5447570545307</v>
      </c>
      <c r="P52" s="689">
        <f t="shared" si="15"/>
        <v>149.78655416032154</v>
      </c>
      <c r="Q52" s="667"/>
      <c r="R52" s="668"/>
      <c r="S52" s="668">
        <v>480684</v>
      </c>
      <c r="T52" s="668"/>
      <c r="U52" s="668"/>
      <c r="V52" s="668"/>
      <c r="W52" s="668"/>
    </row>
    <row r="53" spans="1:23" s="669" customFormat="1" ht="15.75" customHeight="1">
      <c r="A53" s="655" t="s">
        <v>334</v>
      </c>
      <c r="B53" s="656"/>
      <c r="C53" s="657">
        <f t="shared" si="5"/>
        <v>638</v>
      </c>
      <c r="D53" s="734">
        <f>SUM(D54:D60)</f>
        <v>329</v>
      </c>
      <c r="E53" s="734">
        <f>SUM(E54:E60)</f>
        <v>0</v>
      </c>
      <c r="F53" s="658">
        <f>SUM(F54:F60)</f>
        <v>0</v>
      </c>
      <c r="G53" s="724">
        <f>SUM(G54:G58)</f>
        <v>154</v>
      </c>
      <c r="H53" s="724">
        <f>SUM(H54:H58)</f>
        <v>155</v>
      </c>
      <c r="I53" s="713">
        <f>SUM(I54:I60)</f>
        <v>176</v>
      </c>
      <c r="J53" s="661">
        <f t="shared" si="15"/>
        <v>652.2450314876912</v>
      </c>
      <c r="K53" s="698">
        <f t="shared" si="15"/>
        <v>336.34579209945207</v>
      </c>
      <c r="L53" s="663">
        <f t="shared" si="15"/>
        <v>0</v>
      </c>
      <c r="M53" s="664">
        <f t="shared" si="15"/>
        <v>0</v>
      </c>
      <c r="N53" s="661">
        <f t="shared" si="15"/>
        <v>157.43845587633925</v>
      </c>
      <c r="O53" s="651">
        <f t="shared" si="15"/>
        <v>158.4607835118999</v>
      </c>
      <c r="P53" s="666">
        <f t="shared" si="15"/>
        <v>179.92966385867342</v>
      </c>
      <c r="Q53" s="667"/>
      <c r="R53" s="668"/>
      <c r="S53" s="668">
        <f>SUM(S54:S60)</f>
        <v>97816</v>
      </c>
      <c r="T53" s="668"/>
      <c r="U53" s="668"/>
      <c r="V53" s="668"/>
      <c r="W53" s="668"/>
    </row>
    <row r="54" spans="1:23" s="669" customFormat="1" ht="15.75" customHeight="1">
      <c r="A54" s="655"/>
      <c r="B54" s="656" t="s">
        <v>335</v>
      </c>
      <c r="C54" s="657">
        <f t="shared" si="5"/>
        <v>0</v>
      </c>
      <c r="D54" s="734">
        <v>0</v>
      </c>
      <c r="E54" s="734">
        <v>0</v>
      </c>
      <c r="F54" s="658">
        <v>0</v>
      </c>
      <c r="G54" s="659">
        <v>0</v>
      </c>
      <c r="H54" s="659">
        <v>0</v>
      </c>
      <c r="I54" s="657">
        <f>J54+K54</f>
        <v>0</v>
      </c>
      <c r="J54" s="661">
        <f t="shared" si="15"/>
        <v>0</v>
      </c>
      <c r="K54" s="662">
        <f t="shared" si="15"/>
        <v>0</v>
      </c>
      <c r="L54" s="663">
        <f t="shared" si="15"/>
        <v>0</v>
      </c>
      <c r="M54" s="664">
        <f t="shared" si="15"/>
        <v>0</v>
      </c>
      <c r="N54" s="661">
        <f t="shared" si="15"/>
        <v>0</v>
      </c>
      <c r="O54" s="665">
        <f t="shared" si="15"/>
        <v>0</v>
      </c>
      <c r="P54" s="666">
        <f t="shared" si="15"/>
        <v>0</v>
      </c>
      <c r="Q54" s="667"/>
      <c r="R54" s="668"/>
      <c r="S54" s="668">
        <v>8839</v>
      </c>
      <c r="T54" s="668"/>
      <c r="U54" s="668"/>
      <c r="V54" s="668"/>
      <c r="W54" s="668"/>
    </row>
    <row r="55" spans="1:23" s="669" customFormat="1" ht="15.75" customHeight="1">
      <c r="A55" s="655"/>
      <c r="B55" s="656" t="s">
        <v>158</v>
      </c>
      <c r="C55" s="657">
        <f t="shared" si="5"/>
        <v>52</v>
      </c>
      <c r="D55" s="734">
        <v>0</v>
      </c>
      <c r="E55" s="734">
        <v>0</v>
      </c>
      <c r="F55" s="658">
        <v>0</v>
      </c>
      <c r="G55" s="659">
        <v>52</v>
      </c>
      <c r="H55" s="659">
        <v>0</v>
      </c>
      <c r="I55" s="657">
        <v>37</v>
      </c>
      <c r="J55" s="661">
        <f t="shared" si="15"/>
        <v>240.5848061441658</v>
      </c>
      <c r="K55" s="662">
        <f t="shared" si="15"/>
        <v>0</v>
      </c>
      <c r="L55" s="663">
        <f t="shared" si="15"/>
        <v>0</v>
      </c>
      <c r="M55" s="664">
        <f t="shared" si="15"/>
        <v>0</v>
      </c>
      <c r="N55" s="661">
        <f t="shared" si="15"/>
        <v>240.5848061441658</v>
      </c>
      <c r="O55" s="665">
        <f t="shared" si="15"/>
        <v>0</v>
      </c>
      <c r="P55" s="666">
        <f t="shared" si="15"/>
        <v>171.18534283334876</v>
      </c>
      <c r="Q55" s="667"/>
      <c r="R55" s="668"/>
      <c r="S55" s="668">
        <v>21614</v>
      </c>
      <c r="T55" s="668"/>
      <c r="U55" s="668"/>
      <c r="V55" s="668"/>
      <c r="W55" s="668"/>
    </row>
    <row r="56" spans="1:23" s="669" customFormat="1" ht="15.75" customHeight="1">
      <c r="A56" s="655"/>
      <c r="B56" s="656" t="s">
        <v>159</v>
      </c>
      <c r="C56" s="657">
        <f t="shared" si="5"/>
        <v>155</v>
      </c>
      <c r="D56" s="734">
        <v>0</v>
      </c>
      <c r="E56" s="734">
        <v>0</v>
      </c>
      <c r="F56" s="658">
        <v>0</v>
      </c>
      <c r="G56" s="657">
        <v>0</v>
      </c>
      <c r="H56" s="657">
        <v>155</v>
      </c>
      <c r="I56" s="657">
        <v>0</v>
      </c>
      <c r="J56" s="661">
        <f t="shared" si="15"/>
        <v>1881.5246419033747</v>
      </c>
      <c r="K56" s="662">
        <f t="shared" si="15"/>
        <v>0</v>
      </c>
      <c r="L56" s="663">
        <f t="shared" si="15"/>
        <v>0</v>
      </c>
      <c r="M56" s="664">
        <f t="shared" si="15"/>
        <v>0</v>
      </c>
      <c r="N56" s="661">
        <f t="shared" si="15"/>
        <v>0</v>
      </c>
      <c r="O56" s="665">
        <f t="shared" si="15"/>
        <v>1881.5246419033747</v>
      </c>
      <c r="P56" s="666">
        <f t="shared" si="15"/>
        <v>0</v>
      </c>
      <c r="Q56" s="667"/>
      <c r="R56" s="668"/>
      <c r="S56" s="668">
        <v>8238</v>
      </c>
      <c r="T56" s="668"/>
      <c r="U56" s="668"/>
      <c r="V56" s="668"/>
      <c r="W56" s="668"/>
    </row>
    <row r="57" spans="1:23" s="669" customFormat="1" ht="15.75" customHeight="1">
      <c r="A57" s="655"/>
      <c r="B57" s="656" t="s">
        <v>160</v>
      </c>
      <c r="C57" s="657">
        <f t="shared" si="5"/>
        <v>0</v>
      </c>
      <c r="D57" s="734">
        <v>0</v>
      </c>
      <c r="E57" s="734">
        <v>0</v>
      </c>
      <c r="F57" s="658">
        <v>0</v>
      </c>
      <c r="G57" s="659">
        <v>0</v>
      </c>
      <c r="H57" s="659">
        <v>0</v>
      </c>
      <c r="I57" s="659">
        <v>0</v>
      </c>
      <c r="J57" s="661">
        <f t="shared" si="15"/>
        <v>0</v>
      </c>
      <c r="K57" s="662">
        <f t="shared" si="15"/>
        <v>0</v>
      </c>
      <c r="L57" s="663">
        <f t="shared" si="15"/>
        <v>0</v>
      </c>
      <c r="M57" s="664">
        <f t="shared" si="15"/>
        <v>0</v>
      </c>
      <c r="N57" s="661">
        <f t="shared" si="15"/>
        <v>0</v>
      </c>
      <c r="O57" s="665">
        <f t="shared" si="15"/>
        <v>0</v>
      </c>
      <c r="P57" s="666">
        <f t="shared" si="15"/>
        <v>0</v>
      </c>
      <c r="Q57" s="667"/>
      <c r="R57" s="668"/>
      <c r="S57" s="668">
        <v>14503</v>
      </c>
      <c r="T57" s="668"/>
      <c r="U57" s="668"/>
      <c r="V57" s="668"/>
      <c r="W57" s="668"/>
    </row>
    <row r="58" spans="1:23" s="669" customFormat="1" ht="15.75" customHeight="1">
      <c r="A58" s="655"/>
      <c r="B58" s="656" t="s">
        <v>161</v>
      </c>
      <c r="C58" s="657">
        <f t="shared" si="5"/>
        <v>431</v>
      </c>
      <c r="D58" s="734">
        <v>329</v>
      </c>
      <c r="E58" s="734">
        <v>0</v>
      </c>
      <c r="F58" s="658">
        <v>0</v>
      </c>
      <c r="G58" s="659">
        <v>102</v>
      </c>
      <c r="H58" s="659">
        <v>0</v>
      </c>
      <c r="I58" s="657">
        <v>84</v>
      </c>
      <c r="J58" s="661">
        <f t="shared" si="15"/>
        <v>2176.5478234521765</v>
      </c>
      <c r="K58" s="662">
        <f t="shared" si="15"/>
        <v>1661.4483385516614</v>
      </c>
      <c r="L58" s="663">
        <f t="shared" si="15"/>
        <v>0</v>
      </c>
      <c r="M58" s="664">
        <f t="shared" si="15"/>
        <v>0</v>
      </c>
      <c r="N58" s="661">
        <f t="shared" si="15"/>
        <v>515.0994849005151</v>
      </c>
      <c r="O58" s="665">
        <f t="shared" si="15"/>
        <v>0</v>
      </c>
      <c r="P58" s="666">
        <f t="shared" si="15"/>
        <v>424.1995758004242</v>
      </c>
      <c r="Q58" s="667"/>
      <c r="R58" s="668"/>
      <c r="S58" s="668">
        <v>19802</v>
      </c>
      <c r="T58" s="668"/>
      <c r="U58" s="668"/>
      <c r="V58" s="668"/>
      <c r="W58" s="668"/>
    </row>
    <row r="59" spans="1:23" s="669" customFormat="1" ht="15.75" customHeight="1">
      <c r="A59" s="655"/>
      <c r="B59" s="656" t="s">
        <v>162</v>
      </c>
      <c r="C59" s="657">
        <f t="shared" si="5"/>
        <v>0</v>
      </c>
      <c r="D59" s="734">
        <v>0</v>
      </c>
      <c r="E59" s="734">
        <v>0</v>
      </c>
      <c r="F59" s="658">
        <v>0</v>
      </c>
      <c r="G59" s="659">
        <v>0</v>
      </c>
      <c r="H59" s="659">
        <v>0</v>
      </c>
      <c r="I59" s="657">
        <v>55</v>
      </c>
      <c r="J59" s="661">
        <f t="shared" si="15"/>
        <v>0</v>
      </c>
      <c r="K59" s="662">
        <f t="shared" si="15"/>
        <v>0</v>
      </c>
      <c r="L59" s="663">
        <f t="shared" si="15"/>
        <v>0</v>
      </c>
      <c r="M59" s="664">
        <f t="shared" si="15"/>
        <v>0</v>
      </c>
      <c r="N59" s="661">
        <f t="shared" si="15"/>
        <v>0</v>
      </c>
      <c r="O59" s="665">
        <f t="shared" si="15"/>
        <v>0</v>
      </c>
      <c r="P59" s="666">
        <f t="shared" si="15"/>
        <v>280.5120620186668</v>
      </c>
      <c r="Q59" s="667"/>
      <c r="R59" s="668"/>
      <c r="S59" s="668">
        <v>19607</v>
      </c>
      <c r="T59" s="668"/>
      <c r="U59" s="668"/>
      <c r="V59" s="668"/>
      <c r="W59" s="668"/>
    </row>
    <row r="60" spans="1:23" s="669" customFormat="1" ht="15.75" customHeight="1">
      <c r="A60" s="727"/>
      <c r="B60" s="691" t="s">
        <v>163</v>
      </c>
      <c r="C60" s="670">
        <f t="shared" si="5"/>
        <v>0</v>
      </c>
      <c r="D60" s="735">
        <v>0</v>
      </c>
      <c r="E60" s="735">
        <v>0</v>
      </c>
      <c r="F60" s="728">
        <v>0</v>
      </c>
      <c r="G60" s="736">
        <v>0</v>
      </c>
      <c r="H60" s="736">
        <v>0</v>
      </c>
      <c r="I60" s="736">
        <v>0</v>
      </c>
      <c r="J60" s="693">
        <f t="shared" si="15"/>
        <v>0</v>
      </c>
      <c r="K60" s="731">
        <f t="shared" si="15"/>
        <v>0</v>
      </c>
      <c r="L60" s="732">
        <f t="shared" si="15"/>
        <v>0</v>
      </c>
      <c r="M60" s="733">
        <f t="shared" si="15"/>
        <v>0</v>
      </c>
      <c r="N60" s="693">
        <f t="shared" si="15"/>
        <v>0</v>
      </c>
      <c r="O60" s="671">
        <f t="shared" si="15"/>
        <v>0</v>
      </c>
      <c r="P60" s="695">
        <f t="shared" si="15"/>
        <v>0</v>
      </c>
      <c r="Q60" s="667"/>
      <c r="R60" s="668"/>
      <c r="S60" s="668">
        <v>5213</v>
      </c>
      <c r="T60" s="668"/>
      <c r="U60" s="668"/>
      <c r="V60" s="668"/>
      <c r="W60" s="668"/>
    </row>
    <row r="61" spans="1:23" s="644" customFormat="1" ht="15.75" customHeight="1">
      <c r="A61" s="722" t="s">
        <v>164</v>
      </c>
      <c r="B61" s="697"/>
      <c r="C61" s="647">
        <f>D61+E61+F61+G61+H61</f>
        <v>3524</v>
      </c>
      <c r="D61" s="737">
        <f aca="true" t="shared" si="16" ref="D61:I61">D62+D74+D78+D83</f>
        <v>918</v>
      </c>
      <c r="E61" s="737">
        <f t="shared" si="16"/>
        <v>0</v>
      </c>
      <c r="F61" s="737">
        <f t="shared" si="16"/>
        <v>0</v>
      </c>
      <c r="G61" s="738">
        <f t="shared" si="16"/>
        <v>634</v>
      </c>
      <c r="H61" s="738">
        <f t="shared" si="16"/>
        <v>1972</v>
      </c>
      <c r="I61" s="737">
        <f t="shared" si="16"/>
        <v>405</v>
      </c>
      <c r="J61" s="677">
        <f aca="true" t="shared" si="17" ref="J61:J67">C61/$S61*100000</f>
        <v>1215.9900622832595</v>
      </c>
      <c r="K61" s="678">
        <f t="shared" si="15"/>
        <v>316.76472110557097</v>
      </c>
      <c r="L61" s="679">
        <f t="shared" si="15"/>
        <v>0</v>
      </c>
      <c r="M61" s="680">
        <f t="shared" si="15"/>
        <v>0</v>
      </c>
      <c r="N61" s="677">
        <f t="shared" si="15"/>
        <v>218.7677921360915</v>
      </c>
      <c r="O61" s="665">
        <f t="shared" si="15"/>
        <v>680.457549041597</v>
      </c>
      <c r="P61" s="681">
        <f t="shared" si="15"/>
        <v>139.7491416642225</v>
      </c>
      <c r="Q61" s="653"/>
      <c r="R61" s="654"/>
      <c r="S61" s="643">
        <f>S62+S74+S78+S83</f>
        <v>289805</v>
      </c>
      <c r="T61" s="654"/>
      <c r="U61" s="654"/>
      <c r="V61" s="654"/>
      <c r="W61" s="654"/>
    </row>
    <row r="62" spans="1:23" s="669" customFormat="1" ht="18" customHeight="1">
      <c r="A62" s="711" t="s">
        <v>336</v>
      </c>
      <c r="B62" s="712"/>
      <c r="C62" s="739">
        <f t="shared" si="5"/>
        <v>1198</v>
      </c>
      <c r="D62" s="713">
        <f aca="true" t="shared" si="18" ref="D62:I62">SUM(D63:D67)</f>
        <v>360</v>
      </c>
      <c r="E62" s="714">
        <f t="shared" si="18"/>
        <v>0</v>
      </c>
      <c r="F62" s="713">
        <f t="shared" si="18"/>
        <v>0</v>
      </c>
      <c r="G62" s="724">
        <f>SUM(G63:G67)</f>
        <v>259</v>
      </c>
      <c r="H62" s="724">
        <f t="shared" si="18"/>
        <v>579</v>
      </c>
      <c r="I62" s="715">
        <f t="shared" si="18"/>
        <v>98</v>
      </c>
      <c r="J62" s="716">
        <f t="shared" si="17"/>
        <v>1043.6358251082402</v>
      </c>
      <c r="K62" s="717">
        <f t="shared" si="15"/>
        <v>313.6134365934612</v>
      </c>
      <c r="L62" s="718">
        <f t="shared" si="15"/>
        <v>0</v>
      </c>
      <c r="M62" s="719">
        <f t="shared" si="15"/>
        <v>0</v>
      </c>
      <c r="N62" s="716">
        <f t="shared" si="15"/>
        <v>225.62744466029568</v>
      </c>
      <c r="O62" s="651">
        <f t="shared" si="15"/>
        <v>504.3949438544834</v>
      </c>
      <c r="P62" s="720">
        <f t="shared" si="4"/>
        <v>85.37254662822</v>
      </c>
      <c r="Q62" s="667"/>
      <c r="R62" s="668"/>
      <c r="S62" s="668">
        <f>SUM(S63:S67)</f>
        <v>114791</v>
      </c>
      <c r="T62" s="668"/>
      <c r="U62" s="668"/>
      <c r="V62" s="668"/>
      <c r="W62" s="668"/>
    </row>
    <row r="63" spans="1:23" s="669" customFormat="1" ht="18" customHeight="1">
      <c r="A63" s="655"/>
      <c r="B63" s="656" t="s">
        <v>166</v>
      </c>
      <c r="C63" s="657">
        <f t="shared" si="5"/>
        <v>383</v>
      </c>
      <c r="D63" s="657">
        <v>0</v>
      </c>
      <c r="E63" s="658">
        <v>0</v>
      </c>
      <c r="F63" s="657">
        <v>0</v>
      </c>
      <c r="G63" s="659">
        <v>109</v>
      </c>
      <c r="H63" s="659">
        <v>274</v>
      </c>
      <c r="I63" s="660">
        <v>36</v>
      </c>
      <c r="J63" s="661">
        <f t="shared" si="17"/>
        <v>949.8536778929617</v>
      </c>
      <c r="K63" s="662">
        <f t="shared" si="15"/>
        <v>0</v>
      </c>
      <c r="L63" s="663">
        <f t="shared" si="15"/>
        <v>0</v>
      </c>
      <c r="M63" s="664">
        <f t="shared" si="15"/>
        <v>0</v>
      </c>
      <c r="N63" s="661">
        <f t="shared" si="15"/>
        <v>270.32389266405437</v>
      </c>
      <c r="O63" s="665">
        <f t="shared" si="15"/>
        <v>679.5297852289073</v>
      </c>
      <c r="P63" s="666">
        <f t="shared" si="4"/>
        <v>89.28128565051337</v>
      </c>
      <c r="Q63" s="667"/>
      <c r="R63" s="668"/>
      <c r="S63" s="668">
        <v>40322</v>
      </c>
      <c r="T63" s="668"/>
      <c r="U63" s="668"/>
      <c r="V63" s="668"/>
      <c r="W63" s="668"/>
    </row>
    <row r="64" spans="1:23" s="669" customFormat="1" ht="18" customHeight="1">
      <c r="A64" s="655"/>
      <c r="B64" s="656" t="s">
        <v>167</v>
      </c>
      <c r="C64" s="657">
        <f t="shared" si="5"/>
        <v>158</v>
      </c>
      <c r="D64" s="657">
        <v>0</v>
      </c>
      <c r="E64" s="658">
        <v>0</v>
      </c>
      <c r="F64" s="657">
        <v>0</v>
      </c>
      <c r="G64" s="659">
        <v>59</v>
      </c>
      <c r="H64" s="659">
        <v>99</v>
      </c>
      <c r="I64" s="660">
        <v>0</v>
      </c>
      <c r="J64" s="661">
        <f t="shared" si="17"/>
        <v>921.8740883365424</v>
      </c>
      <c r="K64" s="662">
        <f t="shared" si="15"/>
        <v>0</v>
      </c>
      <c r="L64" s="663">
        <f t="shared" si="15"/>
        <v>0</v>
      </c>
      <c r="M64" s="664">
        <f t="shared" si="15"/>
        <v>0</v>
      </c>
      <c r="N64" s="661">
        <f t="shared" si="15"/>
        <v>344.24412159402533</v>
      </c>
      <c r="O64" s="665">
        <f t="shared" si="15"/>
        <v>577.6299667425171</v>
      </c>
      <c r="P64" s="666">
        <f t="shared" si="4"/>
        <v>0</v>
      </c>
      <c r="Q64" s="667"/>
      <c r="R64" s="668"/>
      <c r="S64" s="668">
        <v>17139</v>
      </c>
      <c r="T64" s="668"/>
      <c r="U64" s="668"/>
      <c r="V64" s="668"/>
      <c r="W64" s="668"/>
    </row>
    <row r="65" spans="1:23" s="669" customFormat="1" ht="18" customHeight="1">
      <c r="A65" s="655"/>
      <c r="B65" s="656" t="s">
        <v>168</v>
      </c>
      <c r="C65" s="657">
        <f t="shared" si="5"/>
        <v>360</v>
      </c>
      <c r="D65" s="657">
        <v>360</v>
      </c>
      <c r="E65" s="658">
        <v>0</v>
      </c>
      <c r="F65" s="657">
        <v>0</v>
      </c>
      <c r="G65" s="726">
        <v>0</v>
      </c>
      <c r="H65" s="726">
        <v>0</v>
      </c>
      <c r="I65" s="660">
        <v>0</v>
      </c>
      <c r="J65" s="661">
        <f t="shared" si="17"/>
        <v>2791.1304078151647</v>
      </c>
      <c r="K65" s="662">
        <f t="shared" si="15"/>
        <v>2791.1304078151647</v>
      </c>
      <c r="L65" s="663">
        <f t="shared" si="15"/>
        <v>0</v>
      </c>
      <c r="M65" s="664">
        <f t="shared" si="15"/>
        <v>0</v>
      </c>
      <c r="N65" s="661">
        <f t="shared" si="15"/>
        <v>0</v>
      </c>
      <c r="O65" s="665">
        <f t="shared" si="15"/>
        <v>0</v>
      </c>
      <c r="P65" s="666">
        <f t="shared" si="4"/>
        <v>0</v>
      </c>
      <c r="Q65" s="667"/>
      <c r="R65" s="668"/>
      <c r="S65" s="668">
        <v>12898</v>
      </c>
      <c r="T65" s="668"/>
      <c r="U65" s="668"/>
      <c r="V65" s="668"/>
      <c r="W65" s="668"/>
    </row>
    <row r="66" spans="1:23" s="669" customFormat="1" ht="18" customHeight="1">
      <c r="A66" s="655"/>
      <c r="B66" s="656" t="s">
        <v>169</v>
      </c>
      <c r="C66" s="657">
        <f t="shared" si="5"/>
        <v>165</v>
      </c>
      <c r="D66" s="657">
        <v>0</v>
      </c>
      <c r="E66" s="658">
        <v>0</v>
      </c>
      <c r="F66" s="657">
        <v>0</v>
      </c>
      <c r="G66" s="726">
        <v>0</v>
      </c>
      <c r="H66" s="726">
        <v>165</v>
      </c>
      <c r="I66" s="660">
        <v>0</v>
      </c>
      <c r="J66" s="661">
        <f t="shared" si="17"/>
        <v>1378.906902891526</v>
      </c>
      <c r="K66" s="662">
        <f t="shared" si="15"/>
        <v>0</v>
      </c>
      <c r="L66" s="663">
        <f t="shared" si="15"/>
        <v>0</v>
      </c>
      <c r="M66" s="664">
        <f t="shared" si="15"/>
        <v>0</v>
      </c>
      <c r="N66" s="661">
        <f t="shared" si="15"/>
        <v>0</v>
      </c>
      <c r="O66" s="665">
        <f t="shared" si="15"/>
        <v>1378.906902891526</v>
      </c>
      <c r="P66" s="666">
        <f t="shared" si="4"/>
        <v>0</v>
      </c>
      <c r="Q66" s="667"/>
      <c r="R66" s="668"/>
      <c r="S66" s="668">
        <v>11966</v>
      </c>
      <c r="T66" s="668"/>
      <c r="U66" s="668"/>
      <c r="V66" s="668"/>
      <c r="W66" s="668"/>
    </row>
    <row r="67" spans="1:23" s="669" customFormat="1" ht="18" customHeight="1" thickBot="1">
      <c r="A67" s="740"/>
      <c r="B67" s="741" t="s">
        <v>170</v>
      </c>
      <c r="C67" s="742">
        <f t="shared" si="5"/>
        <v>132</v>
      </c>
      <c r="D67" s="742">
        <v>0</v>
      </c>
      <c r="E67" s="743">
        <v>0</v>
      </c>
      <c r="F67" s="742">
        <v>0</v>
      </c>
      <c r="G67" s="744">
        <v>91</v>
      </c>
      <c r="H67" s="744">
        <v>41</v>
      </c>
      <c r="I67" s="745">
        <v>62</v>
      </c>
      <c r="J67" s="746">
        <f t="shared" si="17"/>
        <v>406.5791905377934</v>
      </c>
      <c r="K67" s="747">
        <f t="shared" si="15"/>
        <v>0</v>
      </c>
      <c r="L67" s="748">
        <f t="shared" si="15"/>
        <v>0</v>
      </c>
      <c r="M67" s="747">
        <f t="shared" si="15"/>
        <v>0</v>
      </c>
      <c r="N67" s="746">
        <f t="shared" si="15"/>
        <v>280.2932298404485</v>
      </c>
      <c r="O67" s="749">
        <f t="shared" si="15"/>
        <v>126.28596069734492</v>
      </c>
      <c r="P67" s="750">
        <f t="shared" si="4"/>
        <v>190.96901373744842</v>
      </c>
      <c r="Q67" s="667"/>
      <c r="R67" s="668"/>
      <c r="S67" s="668">
        <v>32466</v>
      </c>
      <c r="T67" s="668"/>
      <c r="U67" s="668"/>
      <c r="V67" s="668"/>
      <c r="W67" s="668"/>
    </row>
    <row r="68" spans="1:23" s="669" customFormat="1" ht="0.75" customHeight="1">
      <c r="A68" s="751"/>
      <c r="B68" s="751"/>
      <c r="C68" s="658"/>
      <c r="D68" s="658"/>
      <c r="E68" s="658"/>
      <c r="F68" s="658"/>
      <c r="G68" s="658"/>
      <c r="H68" s="658"/>
      <c r="I68" s="658"/>
      <c r="J68" s="662"/>
      <c r="K68" s="662"/>
      <c r="L68" s="662"/>
      <c r="M68" s="662"/>
      <c r="N68" s="662"/>
      <c r="O68" s="752"/>
      <c r="P68" s="662"/>
      <c r="Q68" s="667"/>
      <c r="R68" s="668"/>
      <c r="S68" s="668"/>
      <c r="T68" s="668"/>
      <c r="U68" s="668"/>
      <c r="V68" s="668"/>
      <c r="W68" s="668"/>
    </row>
    <row r="69" spans="1:23" s="669" customFormat="1" ht="23.25" customHeight="1" thickBot="1">
      <c r="A69" s="753"/>
      <c r="B69" s="753"/>
      <c r="C69" s="658"/>
      <c r="D69" s="658"/>
      <c r="E69" s="658"/>
      <c r="F69" s="658"/>
      <c r="G69" s="658"/>
      <c r="H69" s="658"/>
      <c r="I69" s="658"/>
      <c r="J69" s="658"/>
      <c r="K69" s="891" t="s">
        <v>261</v>
      </c>
      <c r="L69" s="891"/>
      <c r="M69" s="891"/>
      <c r="N69" s="891"/>
      <c r="O69" s="891"/>
      <c r="P69" s="891"/>
      <c r="Q69" s="667"/>
      <c r="R69" s="668"/>
      <c r="S69" s="668"/>
      <c r="T69" s="668"/>
      <c r="U69" s="668"/>
      <c r="V69" s="668"/>
      <c r="W69" s="668"/>
    </row>
    <row r="70" spans="1:23" s="669" customFormat="1" ht="15.75" customHeight="1">
      <c r="A70" s="877" t="s">
        <v>301</v>
      </c>
      <c r="B70" s="899" t="s">
        <v>298</v>
      </c>
      <c r="C70" s="872" t="s">
        <v>299</v>
      </c>
      <c r="D70" s="873"/>
      <c r="E70" s="873"/>
      <c r="F70" s="873"/>
      <c r="G70" s="873"/>
      <c r="H70" s="873"/>
      <c r="I70" s="884"/>
      <c r="J70" s="872" t="s">
        <v>300</v>
      </c>
      <c r="K70" s="873"/>
      <c r="L70" s="873"/>
      <c r="M70" s="873"/>
      <c r="N70" s="873"/>
      <c r="O70" s="873"/>
      <c r="P70" s="874"/>
      <c r="Q70" s="667"/>
      <c r="R70" s="871"/>
      <c r="S70" s="871"/>
      <c r="T70" s="871"/>
      <c r="U70" s="871"/>
      <c r="V70" s="871"/>
      <c r="W70" s="871"/>
    </row>
    <row r="71" spans="1:23" s="669" customFormat="1" ht="15.75" customHeight="1">
      <c r="A71" s="878"/>
      <c r="B71" s="900"/>
      <c r="C71" s="903" t="s">
        <v>302</v>
      </c>
      <c r="D71" s="904"/>
      <c r="E71" s="904"/>
      <c r="F71" s="904"/>
      <c r="G71" s="904"/>
      <c r="H71" s="905"/>
      <c r="I71" s="888" t="s">
        <v>303</v>
      </c>
      <c r="J71" s="755" t="s">
        <v>302</v>
      </c>
      <c r="K71" s="756"/>
      <c r="L71" s="756"/>
      <c r="M71" s="756"/>
      <c r="N71" s="757"/>
      <c r="O71" s="758"/>
      <c r="P71" s="909" t="s">
        <v>303</v>
      </c>
      <c r="Q71" s="667"/>
      <c r="R71" s="754"/>
      <c r="S71" s="754"/>
      <c r="T71" s="754"/>
      <c r="U71" s="754"/>
      <c r="V71" s="754"/>
      <c r="W71" s="754"/>
    </row>
    <row r="72" spans="1:23" s="669" customFormat="1" ht="15.75" customHeight="1">
      <c r="A72" s="878"/>
      <c r="B72" s="901"/>
      <c r="C72" s="626"/>
      <c r="D72" s="759" t="s">
        <v>304</v>
      </c>
      <c r="E72" s="760" t="s">
        <v>91</v>
      </c>
      <c r="F72" s="626" t="s">
        <v>305</v>
      </c>
      <c r="G72" s="760" t="s">
        <v>306</v>
      </c>
      <c r="H72" s="761" t="s">
        <v>307</v>
      </c>
      <c r="I72" s="889"/>
      <c r="J72" s="762"/>
      <c r="K72" s="763" t="s">
        <v>351</v>
      </c>
      <c r="L72" s="625" t="s">
        <v>91</v>
      </c>
      <c r="M72" s="763" t="s">
        <v>305</v>
      </c>
      <c r="N72" s="763" t="s">
        <v>306</v>
      </c>
      <c r="O72" s="625" t="s">
        <v>307</v>
      </c>
      <c r="P72" s="910"/>
      <c r="Q72" s="667"/>
      <c r="R72" s="754"/>
      <c r="S72" s="754"/>
      <c r="T72" s="754"/>
      <c r="U72" s="754"/>
      <c r="V72" s="754"/>
      <c r="W72" s="754"/>
    </row>
    <row r="73" spans="1:23" s="669" customFormat="1" ht="15.75" customHeight="1" thickBot="1">
      <c r="A73" s="879"/>
      <c r="B73" s="902"/>
      <c r="C73" s="764"/>
      <c r="D73" s="632" t="s">
        <v>308</v>
      </c>
      <c r="E73" s="631" t="s">
        <v>309</v>
      </c>
      <c r="F73" s="632" t="s">
        <v>309</v>
      </c>
      <c r="G73" s="631" t="s">
        <v>309</v>
      </c>
      <c r="H73" s="765" t="s">
        <v>309</v>
      </c>
      <c r="I73" s="890"/>
      <c r="J73" s="631"/>
      <c r="K73" s="632" t="s">
        <v>308</v>
      </c>
      <c r="L73" s="631" t="s">
        <v>309</v>
      </c>
      <c r="M73" s="632" t="s">
        <v>309</v>
      </c>
      <c r="N73" s="631" t="s">
        <v>309</v>
      </c>
      <c r="O73" s="632" t="s">
        <v>309</v>
      </c>
      <c r="P73" s="911"/>
      <c r="Q73" s="667"/>
      <c r="R73" s="754"/>
      <c r="S73" s="754"/>
      <c r="T73" s="754"/>
      <c r="U73" s="754"/>
      <c r="V73" s="754"/>
      <c r="W73" s="754"/>
    </row>
    <row r="74" spans="1:23" s="669" customFormat="1" ht="18" customHeight="1">
      <c r="A74" s="655" t="s">
        <v>337</v>
      </c>
      <c r="B74" s="656"/>
      <c r="C74" s="657">
        <f aca="true" t="shared" si="19" ref="C74:C134">D74+E74+F74+G74+H74</f>
        <v>1759</v>
      </c>
      <c r="D74" s="657">
        <f aca="true" t="shared" si="20" ref="D74:I74">SUM(D75:D77)</f>
        <v>558</v>
      </c>
      <c r="E74" s="657">
        <f t="shared" si="20"/>
        <v>0</v>
      </c>
      <c r="F74" s="657">
        <f t="shared" si="20"/>
        <v>0</v>
      </c>
      <c r="G74" s="766">
        <f>SUM(G75:G77)</f>
        <v>232</v>
      </c>
      <c r="H74" s="766">
        <f t="shared" si="20"/>
        <v>969</v>
      </c>
      <c r="I74" s="767">
        <f t="shared" si="20"/>
        <v>254</v>
      </c>
      <c r="J74" s="661">
        <f aca="true" t="shared" si="21" ref="J74:P89">C74/$S74*100000</f>
        <v>1705.2835676199709</v>
      </c>
      <c r="K74" s="698">
        <f t="shared" si="21"/>
        <v>540.9597673291323</v>
      </c>
      <c r="L74" s="663">
        <f t="shared" si="21"/>
        <v>0</v>
      </c>
      <c r="M74" s="664">
        <f t="shared" si="21"/>
        <v>0</v>
      </c>
      <c r="N74" s="661">
        <f t="shared" si="21"/>
        <v>224.91517207949587</v>
      </c>
      <c r="O74" s="651">
        <f t="shared" si="21"/>
        <v>939.4086282113427</v>
      </c>
      <c r="P74" s="666">
        <f t="shared" si="21"/>
        <v>246.24333494910326</v>
      </c>
      <c r="Q74" s="667"/>
      <c r="R74" s="668"/>
      <c r="S74" s="668">
        <f>SUM(S75:S77)</f>
        <v>103150</v>
      </c>
      <c r="T74" s="668"/>
      <c r="U74" s="668"/>
      <c r="V74" s="668"/>
      <c r="W74" s="668"/>
    </row>
    <row r="75" spans="1:23" s="669" customFormat="1" ht="18" customHeight="1">
      <c r="A75" s="655"/>
      <c r="B75" s="656" t="s">
        <v>173</v>
      </c>
      <c r="C75" s="657">
        <f t="shared" si="19"/>
        <v>757</v>
      </c>
      <c r="D75" s="657">
        <v>311</v>
      </c>
      <c r="E75" s="658">
        <v>0</v>
      </c>
      <c r="F75" s="657">
        <v>0</v>
      </c>
      <c r="G75" s="659">
        <v>78</v>
      </c>
      <c r="H75" s="659">
        <v>368</v>
      </c>
      <c r="I75" s="660">
        <v>35</v>
      </c>
      <c r="J75" s="661">
        <f t="shared" si="21"/>
        <v>2279.6398349745537</v>
      </c>
      <c r="K75" s="662">
        <f t="shared" si="21"/>
        <v>936.5495226909989</v>
      </c>
      <c r="L75" s="663">
        <f t="shared" si="21"/>
        <v>0</v>
      </c>
      <c r="M75" s="664">
        <f t="shared" si="21"/>
        <v>0</v>
      </c>
      <c r="N75" s="661">
        <f t="shared" si="21"/>
        <v>234.89023398681002</v>
      </c>
      <c r="O75" s="665">
        <f t="shared" si="21"/>
        <v>1108.2000782967446</v>
      </c>
      <c r="P75" s="666">
        <f t="shared" si="21"/>
        <v>105.39946396844039</v>
      </c>
      <c r="Q75" s="667"/>
      <c r="R75" s="668"/>
      <c r="S75" s="668">
        <v>33207</v>
      </c>
      <c r="T75" s="668"/>
      <c r="U75" s="668"/>
      <c r="V75" s="668"/>
      <c r="W75" s="668"/>
    </row>
    <row r="76" spans="1:23" s="669" customFormat="1" ht="18" customHeight="1">
      <c r="A76" s="655"/>
      <c r="B76" s="656" t="s">
        <v>174</v>
      </c>
      <c r="C76" s="657">
        <f t="shared" si="19"/>
        <v>1002</v>
      </c>
      <c r="D76" s="657">
        <v>247</v>
      </c>
      <c r="E76" s="657">
        <v>0</v>
      </c>
      <c r="F76" s="657">
        <v>0</v>
      </c>
      <c r="G76" s="659">
        <v>154</v>
      </c>
      <c r="H76" s="659">
        <v>601</v>
      </c>
      <c r="I76" s="660">
        <v>142</v>
      </c>
      <c r="J76" s="661">
        <f t="shared" si="21"/>
        <v>1929.557665273739</v>
      </c>
      <c r="K76" s="662">
        <f t="shared" si="21"/>
        <v>475.6494444337461</v>
      </c>
      <c r="L76" s="663">
        <f t="shared" si="21"/>
        <v>0</v>
      </c>
      <c r="M76" s="664">
        <f t="shared" si="21"/>
        <v>0</v>
      </c>
      <c r="N76" s="661">
        <f t="shared" si="21"/>
        <v>296.55876292630325</v>
      </c>
      <c r="O76" s="665">
        <f t="shared" si="21"/>
        <v>1157.3494579136898</v>
      </c>
      <c r="P76" s="666">
        <f t="shared" si="21"/>
        <v>273.4502878930848</v>
      </c>
      <c r="Q76" s="667"/>
      <c r="R76" s="668"/>
      <c r="S76" s="668">
        <v>51929</v>
      </c>
      <c r="T76" s="668"/>
      <c r="U76" s="668"/>
      <c r="V76" s="668"/>
      <c r="W76" s="668"/>
    </row>
    <row r="77" spans="1:23" s="669" customFormat="1" ht="18" customHeight="1">
      <c r="A77" s="655"/>
      <c r="B77" s="656" t="s">
        <v>175</v>
      </c>
      <c r="C77" s="683">
        <f t="shared" si="19"/>
        <v>0</v>
      </c>
      <c r="D77" s="657">
        <v>0</v>
      </c>
      <c r="E77" s="658">
        <v>0</v>
      </c>
      <c r="F77" s="657">
        <v>0</v>
      </c>
      <c r="G77" s="721">
        <v>0</v>
      </c>
      <c r="H77" s="721">
        <v>0</v>
      </c>
      <c r="I77" s="660">
        <v>77</v>
      </c>
      <c r="J77" s="661">
        <f t="shared" si="21"/>
        <v>0</v>
      </c>
      <c r="K77" s="662">
        <f t="shared" si="21"/>
        <v>0</v>
      </c>
      <c r="L77" s="663">
        <f t="shared" si="21"/>
        <v>0</v>
      </c>
      <c r="M77" s="664">
        <f t="shared" si="21"/>
        <v>0</v>
      </c>
      <c r="N77" s="661">
        <f t="shared" si="21"/>
        <v>0</v>
      </c>
      <c r="O77" s="665">
        <f t="shared" si="21"/>
        <v>0</v>
      </c>
      <c r="P77" s="666">
        <f t="shared" si="21"/>
        <v>427.44532030642836</v>
      </c>
      <c r="Q77" s="667"/>
      <c r="R77" s="668"/>
      <c r="S77" s="668">
        <v>18014</v>
      </c>
      <c r="T77" s="668"/>
      <c r="U77" s="668"/>
      <c r="V77" s="668"/>
      <c r="W77" s="668"/>
    </row>
    <row r="78" spans="1:23" s="669" customFormat="1" ht="15.75" customHeight="1">
      <c r="A78" s="711" t="s">
        <v>338</v>
      </c>
      <c r="B78" s="712"/>
      <c r="C78" s="657">
        <f t="shared" si="19"/>
        <v>362</v>
      </c>
      <c r="D78" s="713">
        <f aca="true" t="shared" si="22" ref="D78:I78">SUM(D79:D82)</f>
        <v>0</v>
      </c>
      <c r="E78" s="713">
        <f t="shared" si="22"/>
        <v>0</v>
      </c>
      <c r="F78" s="713">
        <f t="shared" si="22"/>
        <v>0</v>
      </c>
      <c r="G78" s="768">
        <f>SUM(G79:G82)</f>
        <v>143</v>
      </c>
      <c r="H78" s="768">
        <f t="shared" si="22"/>
        <v>219</v>
      </c>
      <c r="I78" s="713">
        <f t="shared" si="22"/>
        <v>5</v>
      </c>
      <c r="J78" s="716">
        <f t="shared" si="21"/>
        <v>1674.840381234385</v>
      </c>
      <c r="K78" s="717">
        <f t="shared" si="21"/>
        <v>0</v>
      </c>
      <c r="L78" s="718">
        <f t="shared" si="21"/>
        <v>0</v>
      </c>
      <c r="M78" s="719">
        <f t="shared" si="21"/>
        <v>0</v>
      </c>
      <c r="N78" s="716">
        <f t="shared" si="21"/>
        <v>661.608216896456</v>
      </c>
      <c r="O78" s="651">
        <f t="shared" si="21"/>
        <v>1013.232164337929</v>
      </c>
      <c r="P78" s="720">
        <f t="shared" si="21"/>
        <v>23.13315443693902</v>
      </c>
      <c r="Q78" s="667"/>
      <c r="R78" s="668"/>
      <c r="S78" s="668">
        <f>SUM(S79:S82)</f>
        <v>21614</v>
      </c>
      <c r="T78" s="668"/>
      <c r="U78" s="668"/>
      <c r="V78" s="668"/>
      <c r="W78" s="668"/>
    </row>
    <row r="79" spans="1:23" s="669" customFormat="1" ht="15.75" customHeight="1">
      <c r="A79" s="655"/>
      <c r="B79" s="656" t="s">
        <v>177</v>
      </c>
      <c r="C79" s="657">
        <f t="shared" si="19"/>
        <v>297</v>
      </c>
      <c r="D79" s="734">
        <v>0</v>
      </c>
      <c r="E79" s="734">
        <v>0</v>
      </c>
      <c r="F79" s="658">
        <v>0</v>
      </c>
      <c r="G79" s="659">
        <v>103</v>
      </c>
      <c r="H79" s="659">
        <v>194</v>
      </c>
      <c r="I79" s="657">
        <v>5</v>
      </c>
      <c r="J79" s="661">
        <f t="shared" si="21"/>
        <v>3498.2332155477034</v>
      </c>
      <c r="K79" s="662">
        <f t="shared" si="21"/>
        <v>0</v>
      </c>
      <c r="L79" s="663">
        <f t="shared" si="21"/>
        <v>0</v>
      </c>
      <c r="M79" s="664">
        <f t="shared" si="21"/>
        <v>0</v>
      </c>
      <c r="N79" s="661">
        <f t="shared" si="21"/>
        <v>1213.1919905771497</v>
      </c>
      <c r="O79" s="665">
        <f t="shared" si="21"/>
        <v>2285.0412249705532</v>
      </c>
      <c r="P79" s="666">
        <f t="shared" si="21"/>
        <v>58.89281507656065</v>
      </c>
      <c r="Q79" s="667"/>
      <c r="R79" s="668"/>
      <c r="S79" s="668">
        <v>8490</v>
      </c>
      <c r="T79" s="668"/>
      <c r="U79" s="668"/>
      <c r="V79" s="668"/>
      <c r="W79" s="668"/>
    </row>
    <row r="80" spans="1:23" s="669" customFormat="1" ht="15.75" customHeight="1">
      <c r="A80" s="655"/>
      <c r="B80" s="656" t="s">
        <v>178</v>
      </c>
      <c r="C80" s="657">
        <f t="shared" si="19"/>
        <v>0</v>
      </c>
      <c r="D80" s="734">
        <v>0</v>
      </c>
      <c r="E80" s="734">
        <v>0</v>
      </c>
      <c r="F80" s="658">
        <v>0</v>
      </c>
      <c r="G80" s="659">
        <v>0</v>
      </c>
      <c r="H80" s="659">
        <v>0</v>
      </c>
      <c r="I80" s="659">
        <v>0</v>
      </c>
      <c r="J80" s="661">
        <f t="shared" si="21"/>
        <v>0</v>
      </c>
      <c r="K80" s="662">
        <f t="shared" si="21"/>
        <v>0</v>
      </c>
      <c r="L80" s="663">
        <f t="shared" si="21"/>
        <v>0</v>
      </c>
      <c r="M80" s="664">
        <f t="shared" si="21"/>
        <v>0</v>
      </c>
      <c r="N80" s="661">
        <f t="shared" si="21"/>
        <v>0</v>
      </c>
      <c r="O80" s="665">
        <f t="shared" si="21"/>
        <v>0</v>
      </c>
      <c r="P80" s="666">
        <f t="shared" si="21"/>
        <v>0</v>
      </c>
      <c r="Q80" s="667"/>
      <c r="R80" s="668"/>
      <c r="S80" s="668">
        <v>5387</v>
      </c>
      <c r="T80" s="668"/>
      <c r="U80" s="668"/>
      <c r="V80" s="668"/>
      <c r="W80" s="668"/>
    </row>
    <row r="81" spans="1:23" s="669" customFormat="1" ht="15.75" customHeight="1">
      <c r="A81" s="655"/>
      <c r="B81" s="656" t="s">
        <v>179</v>
      </c>
      <c r="C81" s="657">
        <f t="shared" si="19"/>
        <v>65</v>
      </c>
      <c r="D81" s="734">
        <v>0</v>
      </c>
      <c r="E81" s="734">
        <v>0</v>
      </c>
      <c r="F81" s="658">
        <v>0</v>
      </c>
      <c r="G81" s="659">
        <v>40</v>
      </c>
      <c r="H81" s="659">
        <v>25</v>
      </c>
      <c r="I81" s="657">
        <v>0</v>
      </c>
      <c r="J81" s="661">
        <f t="shared" si="21"/>
        <v>1466.606498194946</v>
      </c>
      <c r="K81" s="662">
        <f t="shared" si="21"/>
        <v>0</v>
      </c>
      <c r="L81" s="663">
        <f t="shared" si="21"/>
        <v>0</v>
      </c>
      <c r="M81" s="664">
        <f t="shared" si="21"/>
        <v>0</v>
      </c>
      <c r="N81" s="661">
        <f t="shared" si="21"/>
        <v>902.5270758122743</v>
      </c>
      <c r="O81" s="665">
        <f t="shared" si="21"/>
        <v>564.0794223826715</v>
      </c>
      <c r="P81" s="666">
        <f t="shared" si="21"/>
        <v>0</v>
      </c>
      <c r="Q81" s="667"/>
      <c r="R81" s="668"/>
      <c r="S81" s="668">
        <v>4432</v>
      </c>
      <c r="T81" s="668"/>
      <c r="U81" s="668"/>
      <c r="V81" s="668"/>
      <c r="W81" s="668"/>
    </row>
    <row r="82" spans="1:23" s="669" customFormat="1" ht="15.75" customHeight="1">
      <c r="A82" s="699"/>
      <c r="B82" s="700" t="s">
        <v>180</v>
      </c>
      <c r="C82" s="769">
        <f t="shared" si="19"/>
        <v>0</v>
      </c>
      <c r="D82" s="770">
        <v>0</v>
      </c>
      <c r="E82" s="770">
        <v>0</v>
      </c>
      <c r="F82" s="702">
        <v>0</v>
      </c>
      <c r="G82" s="703">
        <v>0</v>
      </c>
      <c r="H82" s="703">
        <v>0</v>
      </c>
      <c r="I82" s="701">
        <f>J82+K82</f>
        <v>0</v>
      </c>
      <c r="J82" s="705">
        <f t="shared" si="21"/>
        <v>0</v>
      </c>
      <c r="K82" s="706">
        <f t="shared" si="21"/>
        <v>0</v>
      </c>
      <c r="L82" s="707">
        <f t="shared" si="21"/>
        <v>0</v>
      </c>
      <c r="M82" s="708">
        <f t="shared" si="21"/>
        <v>0</v>
      </c>
      <c r="N82" s="705">
        <f t="shared" si="21"/>
        <v>0</v>
      </c>
      <c r="O82" s="665">
        <f t="shared" si="21"/>
        <v>0</v>
      </c>
      <c r="P82" s="709">
        <f t="shared" si="21"/>
        <v>0</v>
      </c>
      <c r="Q82" s="667"/>
      <c r="R82" s="668"/>
      <c r="S82" s="668">
        <v>3305</v>
      </c>
      <c r="T82" s="668"/>
      <c r="U82" s="668"/>
      <c r="V82" s="668"/>
      <c r="W82" s="668"/>
    </row>
    <row r="83" spans="1:23" s="669" customFormat="1" ht="15.75" customHeight="1">
      <c r="A83" s="655" t="s">
        <v>339</v>
      </c>
      <c r="B83" s="656"/>
      <c r="C83" s="657">
        <f t="shared" si="19"/>
        <v>205</v>
      </c>
      <c r="D83" s="657">
        <f aca="true" t="shared" si="23" ref="D83:I83">SUM(D84:D88)</f>
        <v>0</v>
      </c>
      <c r="E83" s="657">
        <f t="shared" si="23"/>
        <v>0</v>
      </c>
      <c r="F83" s="658">
        <f t="shared" si="23"/>
        <v>0</v>
      </c>
      <c r="G83" s="659">
        <f>SUM(G84:G88)</f>
        <v>0</v>
      </c>
      <c r="H83" s="659">
        <f t="shared" si="23"/>
        <v>205</v>
      </c>
      <c r="I83" s="657">
        <f t="shared" si="23"/>
        <v>48</v>
      </c>
      <c r="J83" s="661">
        <f t="shared" si="21"/>
        <v>407.9601990049751</v>
      </c>
      <c r="K83" s="698">
        <f t="shared" si="21"/>
        <v>0</v>
      </c>
      <c r="L83" s="663">
        <f t="shared" si="21"/>
        <v>0</v>
      </c>
      <c r="M83" s="664">
        <f t="shared" si="21"/>
        <v>0</v>
      </c>
      <c r="N83" s="661">
        <f t="shared" si="21"/>
        <v>0</v>
      </c>
      <c r="O83" s="651">
        <f t="shared" si="21"/>
        <v>407.9601990049751</v>
      </c>
      <c r="P83" s="666">
        <f t="shared" si="21"/>
        <v>95.5223880597015</v>
      </c>
      <c r="Q83" s="667"/>
      <c r="R83" s="668"/>
      <c r="S83" s="668">
        <f>SUM(S84:S88)</f>
        <v>50250</v>
      </c>
      <c r="T83" s="668"/>
      <c r="U83" s="668"/>
      <c r="V83" s="668"/>
      <c r="W83" s="668"/>
    </row>
    <row r="84" spans="1:23" s="669" customFormat="1" ht="15.75" customHeight="1">
      <c r="A84" s="655"/>
      <c r="B84" s="656" t="s">
        <v>182</v>
      </c>
      <c r="C84" s="657">
        <f t="shared" si="19"/>
        <v>205</v>
      </c>
      <c r="D84" s="734">
        <v>0</v>
      </c>
      <c r="E84" s="734">
        <v>0</v>
      </c>
      <c r="F84" s="658">
        <v>0</v>
      </c>
      <c r="G84" s="659">
        <v>0</v>
      </c>
      <c r="H84" s="659">
        <v>205</v>
      </c>
      <c r="I84" s="657">
        <v>38</v>
      </c>
      <c r="J84" s="661">
        <f t="shared" si="21"/>
        <v>799.8751414413359</v>
      </c>
      <c r="K84" s="662">
        <f t="shared" si="21"/>
        <v>0</v>
      </c>
      <c r="L84" s="663">
        <f t="shared" si="21"/>
        <v>0</v>
      </c>
      <c r="M84" s="664">
        <f t="shared" si="21"/>
        <v>0</v>
      </c>
      <c r="N84" s="661">
        <f t="shared" si="21"/>
        <v>0</v>
      </c>
      <c r="O84" s="665">
        <f t="shared" si="21"/>
        <v>799.8751414413359</v>
      </c>
      <c r="P84" s="666">
        <f t="shared" si="21"/>
        <v>148.26953841351596</v>
      </c>
      <c r="Q84" s="667"/>
      <c r="R84" s="668"/>
      <c r="S84" s="668">
        <v>25629</v>
      </c>
      <c r="T84" s="668"/>
      <c r="U84" s="668"/>
      <c r="V84" s="668"/>
      <c r="W84" s="668"/>
    </row>
    <row r="85" spans="1:23" s="669" customFormat="1" ht="15.75" customHeight="1">
      <c r="A85" s="655"/>
      <c r="B85" s="656" t="s">
        <v>183</v>
      </c>
      <c r="C85" s="657">
        <f t="shared" si="19"/>
        <v>0</v>
      </c>
      <c r="D85" s="734">
        <v>0</v>
      </c>
      <c r="E85" s="734">
        <v>0</v>
      </c>
      <c r="F85" s="658">
        <v>0</v>
      </c>
      <c r="G85" s="659">
        <v>0</v>
      </c>
      <c r="H85" s="659">
        <v>0</v>
      </c>
      <c r="I85" s="657">
        <f>J85+K85</f>
        <v>0</v>
      </c>
      <c r="J85" s="661">
        <f t="shared" si="21"/>
        <v>0</v>
      </c>
      <c r="K85" s="662">
        <f t="shared" si="21"/>
        <v>0</v>
      </c>
      <c r="L85" s="663">
        <f t="shared" si="21"/>
        <v>0</v>
      </c>
      <c r="M85" s="664">
        <f t="shared" si="21"/>
        <v>0</v>
      </c>
      <c r="N85" s="661">
        <f t="shared" si="21"/>
        <v>0</v>
      </c>
      <c r="O85" s="665">
        <f t="shared" si="21"/>
        <v>0</v>
      </c>
      <c r="P85" s="666">
        <f t="shared" si="21"/>
        <v>0</v>
      </c>
      <c r="Q85" s="667"/>
      <c r="R85" s="668"/>
      <c r="S85" s="668">
        <v>5818</v>
      </c>
      <c r="T85" s="668"/>
      <c r="U85" s="668"/>
      <c r="V85" s="668"/>
      <c r="W85" s="668"/>
    </row>
    <row r="86" spans="1:23" s="669" customFormat="1" ht="15.75" customHeight="1">
      <c r="A86" s="655"/>
      <c r="B86" s="656" t="s">
        <v>184</v>
      </c>
      <c r="C86" s="657">
        <f t="shared" si="19"/>
        <v>0</v>
      </c>
      <c r="D86" s="734">
        <v>0</v>
      </c>
      <c r="E86" s="734">
        <v>0</v>
      </c>
      <c r="F86" s="658">
        <v>0</v>
      </c>
      <c r="G86" s="659">
        <v>0</v>
      </c>
      <c r="H86" s="659">
        <v>0</v>
      </c>
      <c r="I86" s="657">
        <v>6</v>
      </c>
      <c r="J86" s="661">
        <f t="shared" si="21"/>
        <v>0</v>
      </c>
      <c r="K86" s="662">
        <f t="shared" si="21"/>
        <v>0</v>
      </c>
      <c r="L86" s="663">
        <f t="shared" si="21"/>
        <v>0</v>
      </c>
      <c r="M86" s="664">
        <f t="shared" si="21"/>
        <v>0</v>
      </c>
      <c r="N86" s="661">
        <f t="shared" si="21"/>
        <v>0</v>
      </c>
      <c r="O86" s="665">
        <f t="shared" si="21"/>
        <v>0</v>
      </c>
      <c r="P86" s="666">
        <f t="shared" si="21"/>
        <v>58.61664712778428</v>
      </c>
      <c r="Q86" s="667"/>
      <c r="R86" s="668"/>
      <c r="S86" s="668">
        <v>10236</v>
      </c>
      <c r="T86" s="668"/>
      <c r="U86" s="668"/>
      <c r="V86" s="668"/>
      <c r="W86" s="668"/>
    </row>
    <row r="87" spans="1:23" s="669" customFormat="1" ht="15.75" customHeight="1">
      <c r="A87" s="655"/>
      <c r="B87" s="656" t="s">
        <v>185</v>
      </c>
      <c r="C87" s="657">
        <f t="shared" si="19"/>
        <v>0</v>
      </c>
      <c r="D87" s="734">
        <v>0</v>
      </c>
      <c r="E87" s="734">
        <v>0</v>
      </c>
      <c r="F87" s="658">
        <v>0</v>
      </c>
      <c r="G87" s="659">
        <v>0</v>
      </c>
      <c r="H87" s="659">
        <v>0</v>
      </c>
      <c r="I87" s="657">
        <v>4</v>
      </c>
      <c r="J87" s="661">
        <f t="shared" si="21"/>
        <v>0</v>
      </c>
      <c r="K87" s="662">
        <f t="shared" si="21"/>
        <v>0</v>
      </c>
      <c r="L87" s="663">
        <f t="shared" si="21"/>
        <v>0</v>
      </c>
      <c r="M87" s="664">
        <f t="shared" si="21"/>
        <v>0</v>
      </c>
      <c r="N87" s="661">
        <f t="shared" si="21"/>
        <v>0</v>
      </c>
      <c r="O87" s="665">
        <f t="shared" si="21"/>
        <v>0</v>
      </c>
      <c r="P87" s="666">
        <f t="shared" si="21"/>
        <v>85.26966531656363</v>
      </c>
      <c r="Q87" s="667"/>
      <c r="R87" s="668"/>
      <c r="S87" s="668">
        <v>4691</v>
      </c>
      <c r="T87" s="668"/>
      <c r="U87" s="668"/>
      <c r="V87" s="668"/>
      <c r="W87" s="668"/>
    </row>
    <row r="88" spans="1:23" s="669" customFormat="1" ht="15.75" customHeight="1">
      <c r="A88" s="727"/>
      <c r="B88" s="691" t="s">
        <v>186</v>
      </c>
      <c r="C88" s="729">
        <f t="shared" si="19"/>
        <v>0</v>
      </c>
      <c r="D88" s="735">
        <v>0</v>
      </c>
      <c r="E88" s="735">
        <v>0</v>
      </c>
      <c r="F88" s="728">
        <v>0</v>
      </c>
      <c r="G88" s="736">
        <v>0</v>
      </c>
      <c r="H88" s="736">
        <v>0</v>
      </c>
      <c r="I88" s="736">
        <v>0</v>
      </c>
      <c r="J88" s="693">
        <f t="shared" si="21"/>
        <v>0</v>
      </c>
      <c r="K88" s="731">
        <f t="shared" si="21"/>
        <v>0</v>
      </c>
      <c r="L88" s="732">
        <f t="shared" si="21"/>
        <v>0</v>
      </c>
      <c r="M88" s="733">
        <f t="shared" si="21"/>
        <v>0</v>
      </c>
      <c r="N88" s="693">
        <f t="shared" si="21"/>
        <v>0</v>
      </c>
      <c r="O88" s="671">
        <f t="shared" si="21"/>
        <v>0</v>
      </c>
      <c r="P88" s="695">
        <f t="shared" si="21"/>
        <v>0</v>
      </c>
      <c r="Q88" s="667"/>
      <c r="R88" s="668"/>
      <c r="S88" s="668">
        <v>3876</v>
      </c>
      <c r="T88" s="668"/>
      <c r="U88" s="668"/>
      <c r="V88" s="668"/>
      <c r="W88" s="668"/>
    </row>
    <row r="89" spans="1:23" s="644" customFormat="1" ht="15.75" customHeight="1">
      <c r="A89" s="722" t="s">
        <v>187</v>
      </c>
      <c r="B89" s="697"/>
      <c r="C89" s="637">
        <f>D89+E89+F89+G89+H89</f>
        <v>2411</v>
      </c>
      <c r="D89" s="771">
        <f aca="true" t="shared" si="24" ref="D89:I89">D90+D98+D103</f>
        <v>645</v>
      </c>
      <c r="E89" s="771">
        <f t="shared" si="24"/>
        <v>8</v>
      </c>
      <c r="F89" s="771">
        <f t="shared" si="24"/>
        <v>20</v>
      </c>
      <c r="G89" s="772">
        <f t="shared" si="24"/>
        <v>206</v>
      </c>
      <c r="H89" s="772">
        <f t="shared" si="24"/>
        <v>1532</v>
      </c>
      <c r="I89" s="637">
        <f t="shared" si="24"/>
        <v>128</v>
      </c>
      <c r="J89" s="677">
        <f>C89/$S89*100000</f>
        <v>1226.497639589777</v>
      </c>
      <c r="K89" s="678">
        <f t="shared" si="21"/>
        <v>328.1173693635032</v>
      </c>
      <c r="L89" s="679">
        <f t="shared" si="21"/>
        <v>4.069672798307016</v>
      </c>
      <c r="M89" s="680">
        <f t="shared" si="21"/>
        <v>10.17418199576754</v>
      </c>
      <c r="N89" s="677">
        <f t="shared" si="21"/>
        <v>104.79407455640568</v>
      </c>
      <c r="O89" s="665">
        <f t="shared" si="21"/>
        <v>779.3423408757936</v>
      </c>
      <c r="P89" s="681">
        <f t="shared" si="21"/>
        <v>65.11476477291225</v>
      </c>
      <c r="Q89" s="653"/>
      <c r="R89" s="654"/>
      <c r="S89" s="643">
        <f>S90+S98+S103</f>
        <v>196576</v>
      </c>
      <c r="T89" s="654"/>
      <c r="U89" s="654"/>
      <c r="V89" s="654"/>
      <c r="W89" s="654"/>
    </row>
    <row r="90" spans="1:23" s="669" customFormat="1" ht="15.75" customHeight="1">
      <c r="A90" s="711" t="s">
        <v>340</v>
      </c>
      <c r="B90" s="712"/>
      <c r="C90" s="773">
        <f t="shared" si="19"/>
        <v>964</v>
      </c>
      <c r="D90" s="774">
        <f aca="true" t="shared" si="25" ref="D90:I90">SUM(D91:D97)</f>
        <v>100</v>
      </c>
      <c r="E90" s="774">
        <f t="shared" si="25"/>
        <v>4</v>
      </c>
      <c r="F90" s="714">
        <f t="shared" si="25"/>
        <v>0</v>
      </c>
      <c r="G90" s="768">
        <f>SUM(G91:G97)</f>
        <v>0</v>
      </c>
      <c r="H90" s="768">
        <f t="shared" si="25"/>
        <v>860</v>
      </c>
      <c r="I90" s="713">
        <f t="shared" si="25"/>
        <v>85</v>
      </c>
      <c r="J90" s="716">
        <f aca="true" t="shared" si="26" ref="J90:P126">C90/$S90*100000</f>
        <v>920.6643299874889</v>
      </c>
      <c r="K90" s="717">
        <f t="shared" si="26"/>
        <v>95.50459854642001</v>
      </c>
      <c r="L90" s="718">
        <f t="shared" si="26"/>
        <v>3.8201839418568</v>
      </c>
      <c r="M90" s="719">
        <f t="shared" si="26"/>
        <v>0</v>
      </c>
      <c r="N90" s="716">
        <f t="shared" si="26"/>
        <v>0</v>
      </c>
      <c r="O90" s="651">
        <f t="shared" si="26"/>
        <v>821.339547499212</v>
      </c>
      <c r="P90" s="720">
        <f t="shared" si="26"/>
        <v>81.17890876445702</v>
      </c>
      <c r="Q90" s="667"/>
      <c r="R90" s="668"/>
      <c r="S90" s="668">
        <f>SUM(S91:S97)</f>
        <v>104707</v>
      </c>
      <c r="T90" s="668"/>
      <c r="U90" s="668"/>
      <c r="V90" s="668"/>
      <c r="W90" s="668"/>
    </row>
    <row r="91" spans="1:23" s="669" customFormat="1" ht="15.75" customHeight="1">
      <c r="A91" s="655"/>
      <c r="B91" s="656" t="s">
        <v>189</v>
      </c>
      <c r="C91" s="657">
        <f t="shared" si="19"/>
        <v>657</v>
      </c>
      <c r="D91" s="734">
        <v>100</v>
      </c>
      <c r="E91" s="734">
        <v>4</v>
      </c>
      <c r="F91" s="658">
        <v>0</v>
      </c>
      <c r="G91" s="657">
        <v>0</v>
      </c>
      <c r="H91" s="657">
        <v>553</v>
      </c>
      <c r="I91" s="657">
        <v>79</v>
      </c>
      <c r="J91" s="661">
        <f t="shared" si="26"/>
        <v>1408.3299393367772</v>
      </c>
      <c r="K91" s="662">
        <f t="shared" si="26"/>
        <v>214.35767722020964</v>
      </c>
      <c r="L91" s="663">
        <f t="shared" si="26"/>
        <v>8.574307088808386</v>
      </c>
      <c r="M91" s="664">
        <f t="shared" si="26"/>
        <v>0</v>
      </c>
      <c r="N91" s="661">
        <f t="shared" si="26"/>
        <v>0</v>
      </c>
      <c r="O91" s="665">
        <f t="shared" si="26"/>
        <v>1185.3979550277593</v>
      </c>
      <c r="P91" s="666">
        <f t="shared" si="26"/>
        <v>169.3425650039656</v>
      </c>
      <c r="Q91" s="667"/>
      <c r="R91" s="668"/>
      <c r="S91" s="668">
        <v>46651</v>
      </c>
      <c r="T91" s="668"/>
      <c r="U91" s="668"/>
      <c r="V91" s="668"/>
      <c r="W91" s="668"/>
    </row>
    <row r="92" spans="1:23" s="669" customFormat="1" ht="15.75" customHeight="1">
      <c r="A92" s="655"/>
      <c r="B92" s="656" t="s">
        <v>190</v>
      </c>
      <c r="C92" s="657">
        <f t="shared" si="19"/>
        <v>0</v>
      </c>
      <c r="D92" s="734">
        <v>0</v>
      </c>
      <c r="E92" s="734">
        <v>0</v>
      </c>
      <c r="F92" s="658">
        <v>0</v>
      </c>
      <c r="G92" s="657">
        <v>0</v>
      </c>
      <c r="H92" s="657">
        <v>0</v>
      </c>
      <c r="I92" s="657">
        <f>J92+K92</f>
        <v>0</v>
      </c>
      <c r="J92" s="661">
        <f t="shared" si="26"/>
        <v>0</v>
      </c>
      <c r="K92" s="662">
        <f t="shared" si="26"/>
        <v>0</v>
      </c>
      <c r="L92" s="663">
        <f t="shared" si="26"/>
        <v>0</v>
      </c>
      <c r="M92" s="664">
        <f t="shared" si="26"/>
        <v>0</v>
      </c>
      <c r="N92" s="661">
        <f t="shared" si="26"/>
        <v>0</v>
      </c>
      <c r="O92" s="665">
        <f t="shared" si="26"/>
        <v>0</v>
      </c>
      <c r="P92" s="666">
        <f t="shared" si="26"/>
        <v>0</v>
      </c>
      <c r="Q92" s="667"/>
      <c r="R92" s="668"/>
      <c r="S92" s="668">
        <v>4169</v>
      </c>
      <c r="T92" s="668"/>
      <c r="U92" s="668"/>
      <c r="V92" s="668"/>
      <c r="W92" s="668"/>
    </row>
    <row r="93" spans="1:23" s="669" customFormat="1" ht="15.75" customHeight="1">
      <c r="A93" s="655"/>
      <c r="B93" s="656" t="s">
        <v>191</v>
      </c>
      <c r="C93" s="657">
        <f t="shared" si="19"/>
        <v>0</v>
      </c>
      <c r="D93" s="734">
        <v>0</v>
      </c>
      <c r="E93" s="734">
        <v>0</v>
      </c>
      <c r="F93" s="658">
        <v>0</v>
      </c>
      <c r="G93" s="657">
        <v>0</v>
      </c>
      <c r="H93" s="657">
        <v>0</v>
      </c>
      <c r="I93" s="657">
        <f>J93+K93</f>
        <v>0</v>
      </c>
      <c r="J93" s="661">
        <f t="shared" si="26"/>
        <v>0</v>
      </c>
      <c r="K93" s="662">
        <f t="shared" si="26"/>
        <v>0</v>
      </c>
      <c r="L93" s="663">
        <f t="shared" si="26"/>
        <v>0</v>
      </c>
      <c r="M93" s="664">
        <f t="shared" si="26"/>
        <v>0</v>
      </c>
      <c r="N93" s="661">
        <f t="shared" si="26"/>
        <v>0</v>
      </c>
      <c r="O93" s="665">
        <f t="shared" si="26"/>
        <v>0</v>
      </c>
      <c r="P93" s="666">
        <f t="shared" si="26"/>
        <v>0</v>
      </c>
      <c r="Q93" s="667"/>
      <c r="R93" s="668"/>
      <c r="S93" s="668">
        <v>5685</v>
      </c>
      <c r="T93" s="668"/>
      <c r="U93" s="668"/>
      <c r="V93" s="668"/>
      <c r="W93" s="668"/>
    </row>
    <row r="94" spans="1:23" s="669" customFormat="1" ht="15.75" customHeight="1">
      <c r="A94" s="655"/>
      <c r="B94" s="656" t="s">
        <v>192</v>
      </c>
      <c r="C94" s="657">
        <f t="shared" si="19"/>
        <v>102</v>
      </c>
      <c r="D94" s="734">
        <v>0</v>
      </c>
      <c r="E94" s="734">
        <v>0</v>
      </c>
      <c r="F94" s="658">
        <v>0</v>
      </c>
      <c r="G94" s="657">
        <v>0</v>
      </c>
      <c r="H94" s="657">
        <v>102</v>
      </c>
      <c r="I94" s="657">
        <v>0</v>
      </c>
      <c r="J94" s="661">
        <f t="shared" si="26"/>
        <v>754.4936755677195</v>
      </c>
      <c r="K94" s="662">
        <f t="shared" si="26"/>
        <v>0</v>
      </c>
      <c r="L94" s="663">
        <f t="shared" si="26"/>
        <v>0</v>
      </c>
      <c r="M94" s="664">
        <f t="shared" si="26"/>
        <v>0</v>
      </c>
      <c r="N94" s="661">
        <f t="shared" si="26"/>
        <v>0</v>
      </c>
      <c r="O94" s="665">
        <f t="shared" si="26"/>
        <v>754.4936755677195</v>
      </c>
      <c r="P94" s="666">
        <f t="shared" si="26"/>
        <v>0</v>
      </c>
      <c r="Q94" s="667"/>
      <c r="R94" s="668"/>
      <c r="S94" s="668">
        <v>13519</v>
      </c>
      <c r="T94" s="668"/>
      <c r="U94" s="668"/>
      <c r="V94" s="668"/>
      <c r="W94" s="668"/>
    </row>
    <row r="95" spans="1:23" s="669" customFormat="1" ht="15.75" customHeight="1">
      <c r="A95" s="655"/>
      <c r="B95" s="656" t="s">
        <v>193</v>
      </c>
      <c r="C95" s="657">
        <f t="shared" si="19"/>
        <v>150</v>
      </c>
      <c r="D95" s="734">
        <v>0</v>
      </c>
      <c r="E95" s="734">
        <v>0</v>
      </c>
      <c r="F95" s="658">
        <v>0</v>
      </c>
      <c r="G95" s="657">
        <v>0</v>
      </c>
      <c r="H95" s="657">
        <v>150</v>
      </c>
      <c r="I95" s="657">
        <v>0</v>
      </c>
      <c r="J95" s="661">
        <f t="shared" si="26"/>
        <v>829.5542528481362</v>
      </c>
      <c r="K95" s="662">
        <f t="shared" si="26"/>
        <v>0</v>
      </c>
      <c r="L95" s="663">
        <f t="shared" si="26"/>
        <v>0</v>
      </c>
      <c r="M95" s="664">
        <f t="shared" si="26"/>
        <v>0</v>
      </c>
      <c r="N95" s="661">
        <f t="shared" si="26"/>
        <v>0</v>
      </c>
      <c r="O95" s="665">
        <f t="shared" si="26"/>
        <v>829.5542528481362</v>
      </c>
      <c r="P95" s="666">
        <f t="shared" si="26"/>
        <v>0</v>
      </c>
      <c r="Q95" s="667"/>
      <c r="R95" s="668"/>
      <c r="S95" s="668">
        <v>18082</v>
      </c>
      <c r="T95" s="668"/>
      <c r="U95" s="668"/>
      <c r="V95" s="668"/>
      <c r="W95" s="668"/>
    </row>
    <row r="96" spans="1:23" s="669" customFormat="1" ht="15.75" customHeight="1">
      <c r="A96" s="655"/>
      <c r="B96" s="656" t="s">
        <v>194</v>
      </c>
      <c r="C96" s="657">
        <f t="shared" si="19"/>
        <v>55</v>
      </c>
      <c r="D96" s="734">
        <v>0</v>
      </c>
      <c r="E96" s="734">
        <v>0</v>
      </c>
      <c r="F96" s="658">
        <v>0</v>
      </c>
      <c r="G96" s="657">
        <v>0</v>
      </c>
      <c r="H96" s="657">
        <v>55</v>
      </c>
      <c r="I96" s="657">
        <v>0</v>
      </c>
      <c r="J96" s="661">
        <f t="shared" si="26"/>
        <v>496.4346962722267</v>
      </c>
      <c r="K96" s="662">
        <f t="shared" si="26"/>
        <v>0</v>
      </c>
      <c r="L96" s="663">
        <f t="shared" si="26"/>
        <v>0</v>
      </c>
      <c r="M96" s="664">
        <f t="shared" si="26"/>
        <v>0</v>
      </c>
      <c r="N96" s="661">
        <f t="shared" si="26"/>
        <v>0</v>
      </c>
      <c r="O96" s="665">
        <f t="shared" si="26"/>
        <v>496.4346962722267</v>
      </c>
      <c r="P96" s="666">
        <f t="shared" si="26"/>
        <v>0</v>
      </c>
      <c r="Q96" s="667"/>
      <c r="R96" s="668"/>
      <c r="S96" s="668">
        <v>11079</v>
      </c>
      <c r="T96" s="668"/>
      <c r="U96" s="668"/>
      <c r="V96" s="668"/>
      <c r="W96" s="668"/>
    </row>
    <row r="97" spans="1:23" s="669" customFormat="1" ht="15.75" customHeight="1">
      <c r="A97" s="699"/>
      <c r="B97" s="700" t="s">
        <v>195</v>
      </c>
      <c r="C97" s="769">
        <f t="shared" si="19"/>
        <v>0</v>
      </c>
      <c r="D97" s="770">
        <v>0</v>
      </c>
      <c r="E97" s="770">
        <v>0</v>
      </c>
      <c r="F97" s="702">
        <v>0</v>
      </c>
      <c r="G97" s="703">
        <v>0</v>
      </c>
      <c r="H97" s="703">
        <v>0</v>
      </c>
      <c r="I97" s="701">
        <v>6</v>
      </c>
      <c r="J97" s="705">
        <f t="shared" si="26"/>
        <v>0</v>
      </c>
      <c r="K97" s="706">
        <f t="shared" si="26"/>
        <v>0</v>
      </c>
      <c r="L97" s="707">
        <f t="shared" si="26"/>
        <v>0</v>
      </c>
      <c r="M97" s="708">
        <f t="shared" si="26"/>
        <v>0</v>
      </c>
      <c r="N97" s="705">
        <f t="shared" si="26"/>
        <v>0</v>
      </c>
      <c r="O97" s="665">
        <f t="shared" si="26"/>
        <v>0</v>
      </c>
      <c r="P97" s="709">
        <f t="shared" si="26"/>
        <v>108.65628395508872</v>
      </c>
      <c r="Q97" s="667"/>
      <c r="R97" s="668"/>
      <c r="S97" s="668">
        <v>5522</v>
      </c>
      <c r="T97" s="668"/>
      <c r="U97" s="668"/>
      <c r="V97" s="668"/>
      <c r="W97" s="668"/>
    </row>
    <row r="98" spans="1:23" s="669" customFormat="1" ht="15.75" customHeight="1">
      <c r="A98" s="655" t="s">
        <v>341</v>
      </c>
      <c r="B98" s="656"/>
      <c r="C98" s="773">
        <f t="shared" si="19"/>
        <v>330</v>
      </c>
      <c r="D98" s="734">
        <f aca="true" t="shared" si="27" ref="D98:I98">SUM(D99:D102)</f>
        <v>0</v>
      </c>
      <c r="E98" s="734">
        <f t="shared" si="27"/>
        <v>0</v>
      </c>
      <c r="F98" s="658">
        <f t="shared" si="27"/>
        <v>0</v>
      </c>
      <c r="G98" s="659">
        <f>SUM(G99:G102)</f>
        <v>170</v>
      </c>
      <c r="H98" s="659">
        <f t="shared" si="27"/>
        <v>160</v>
      </c>
      <c r="I98" s="657">
        <f t="shared" si="27"/>
        <v>19</v>
      </c>
      <c r="J98" s="661">
        <f t="shared" si="26"/>
        <v>1230.6544844303562</v>
      </c>
      <c r="K98" s="698">
        <f t="shared" si="26"/>
        <v>0</v>
      </c>
      <c r="L98" s="663">
        <f t="shared" si="26"/>
        <v>0</v>
      </c>
      <c r="M98" s="664">
        <f t="shared" si="26"/>
        <v>0</v>
      </c>
      <c r="N98" s="661">
        <f t="shared" si="26"/>
        <v>633.9735222823047</v>
      </c>
      <c r="O98" s="651">
        <f t="shared" si="26"/>
        <v>596.6809621480514</v>
      </c>
      <c r="P98" s="666">
        <f t="shared" si="26"/>
        <v>70.85586425508112</v>
      </c>
      <c r="Q98" s="667"/>
      <c r="R98" s="668"/>
      <c r="S98" s="668">
        <f>SUM(S99:S102)</f>
        <v>26815</v>
      </c>
      <c r="T98" s="668"/>
      <c r="U98" s="668"/>
      <c r="V98" s="668"/>
      <c r="W98" s="668"/>
    </row>
    <row r="99" spans="1:23" s="669" customFormat="1" ht="15.75" customHeight="1">
      <c r="A99" s="655"/>
      <c r="B99" s="656" t="s">
        <v>197</v>
      </c>
      <c r="C99" s="657">
        <f t="shared" si="19"/>
        <v>50</v>
      </c>
      <c r="D99" s="734">
        <v>0</v>
      </c>
      <c r="E99" s="734">
        <v>0</v>
      </c>
      <c r="F99" s="658">
        <v>0</v>
      </c>
      <c r="G99" s="657">
        <v>0</v>
      </c>
      <c r="H99" s="657">
        <v>50</v>
      </c>
      <c r="I99" s="657">
        <v>19</v>
      </c>
      <c r="J99" s="661">
        <f t="shared" si="26"/>
        <v>784.9293563579278</v>
      </c>
      <c r="K99" s="662">
        <f t="shared" si="26"/>
        <v>0</v>
      </c>
      <c r="L99" s="663">
        <f t="shared" si="26"/>
        <v>0</v>
      </c>
      <c r="M99" s="664">
        <f t="shared" si="26"/>
        <v>0</v>
      </c>
      <c r="N99" s="661">
        <f t="shared" si="26"/>
        <v>0</v>
      </c>
      <c r="O99" s="665">
        <f t="shared" si="26"/>
        <v>784.9293563579278</v>
      </c>
      <c r="P99" s="666">
        <f t="shared" si="26"/>
        <v>298.27315541601257</v>
      </c>
      <c r="Q99" s="667"/>
      <c r="R99" s="668"/>
      <c r="S99" s="668">
        <v>6370</v>
      </c>
      <c r="T99" s="668"/>
      <c r="U99" s="668"/>
      <c r="V99" s="668"/>
      <c r="W99" s="668"/>
    </row>
    <row r="100" spans="1:23" s="669" customFormat="1" ht="15.75" customHeight="1">
      <c r="A100" s="655"/>
      <c r="B100" s="656" t="s">
        <v>198</v>
      </c>
      <c r="C100" s="657">
        <f t="shared" si="19"/>
        <v>190</v>
      </c>
      <c r="D100" s="734">
        <v>0</v>
      </c>
      <c r="E100" s="734">
        <v>0</v>
      </c>
      <c r="F100" s="658">
        <v>0</v>
      </c>
      <c r="G100" s="659">
        <v>80</v>
      </c>
      <c r="H100" s="659">
        <v>110</v>
      </c>
      <c r="I100" s="657">
        <v>0</v>
      </c>
      <c r="J100" s="661">
        <f t="shared" si="26"/>
        <v>1753.576372865713</v>
      </c>
      <c r="K100" s="662">
        <f t="shared" si="26"/>
        <v>0</v>
      </c>
      <c r="L100" s="663">
        <f t="shared" si="26"/>
        <v>0</v>
      </c>
      <c r="M100" s="664">
        <f t="shared" si="26"/>
        <v>0</v>
      </c>
      <c r="N100" s="661">
        <f t="shared" si="26"/>
        <v>738.3479464697739</v>
      </c>
      <c r="O100" s="665">
        <f t="shared" si="26"/>
        <v>1015.228426395939</v>
      </c>
      <c r="P100" s="666">
        <f t="shared" si="26"/>
        <v>0</v>
      </c>
      <c r="Q100" s="667"/>
      <c r="R100" s="668"/>
      <c r="S100" s="668">
        <v>10835</v>
      </c>
      <c r="T100" s="668"/>
      <c r="U100" s="668"/>
      <c r="V100" s="668"/>
      <c r="W100" s="668"/>
    </row>
    <row r="101" spans="1:23" s="669" customFormat="1" ht="15.75" customHeight="1">
      <c r="A101" s="655"/>
      <c r="B101" s="656" t="s">
        <v>199</v>
      </c>
      <c r="C101" s="657">
        <f t="shared" si="19"/>
        <v>0</v>
      </c>
      <c r="D101" s="734">
        <v>0</v>
      </c>
      <c r="E101" s="734">
        <v>0</v>
      </c>
      <c r="F101" s="658">
        <v>0</v>
      </c>
      <c r="G101" s="659">
        <v>0</v>
      </c>
      <c r="H101" s="659">
        <v>0</v>
      </c>
      <c r="I101" s="659">
        <v>0</v>
      </c>
      <c r="J101" s="661">
        <f t="shared" si="26"/>
        <v>0</v>
      </c>
      <c r="K101" s="662">
        <f t="shared" si="26"/>
        <v>0</v>
      </c>
      <c r="L101" s="663">
        <f t="shared" si="26"/>
        <v>0</v>
      </c>
      <c r="M101" s="664">
        <f t="shared" si="26"/>
        <v>0</v>
      </c>
      <c r="N101" s="661">
        <f t="shared" si="26"/>
        <v>0</v>
      </c>
      <c r="O101" s="665">
        <f t="shared" si="26"/>
        <v>0</v>
      </c>
      <c r="P101" s="666">
        <f t="shared" si="26"/>
        <v>0</v>
      </c>
      <c r="Q101" s="667"/>
      <c r="R101" s="668"/>
      <c r="S101" s="668">
        <v>2523</v>
      </c>
      <c r="T101" s="668"/>
      <c r="U101" s="668"/>
      <c r="V101" s="668"/>
      <c r="W101" s="668"/>
    </row>
    <row r="102" spans="1:23" s="669" customFormat="1" ht="15.75" customHeight="1">
      <c r="A102" s="655"/>
      <c r="B102" s="656" t="s">
        <v>200</v>
      </c>
      <c r="C102" s="657">
        <f t="shared" si="19"/>
        <v>90</v>
      </c>
      <c r="D102" s="734">
        <v>0</v>
      </c>
      <c r="E102" s="734">
        <v>0</v>
      </c>
      <c r="F102" s="658">
        <v>0</v>
      </c>
      <c r="G102" s="659">
        <v>90</v>
      </c>
      <c r="H102" s="659">
        <v>0</v>
      </c>
      <c r="I102" s="657">
        <v>0</v>
      </c>
      <c r="J102" s="661">
        <f t="shared" si="26"/>
        <v>1269.9308593198814</v>
      </c>
      <c r="K102" s="662">
        <f t="shared" si="26"/>
        <v>0</v>
      </c>
      <c r="L102" s="663">
        <f t="shared" si="26"/>
        <v>0</v>
      </c>
      <c r="M102" s="664">
        <f t="shared" si="26"/>
        <v>0</v>
      </c>
      <c r="N102" s="661">
        <f t="shared" si="26"/>
        <v>1269.9308593198814</v>
      </c>
      <c r="O102" s="665">
        <f t="shared" si="26"/>
        <v>0</v>
      </c>
      <c r="P102" s="666">
        <f t="shared" si="26"/>
        <v>0</v>
      </c>
      <c r="Q102" s="667"/>
      <c r="R102" s="668"/>
      <c r="S102" s="668">
        <v>7087</v>
      </c>
      <c r="T102" s="668"/>
      <c r="U102" s="668"/>
      <c r="V102" s="668"/>
      <c r="W102" s="668"/>
    </row>
    <row r="103" spans="1:23" s="669" customFormat="1" ht="15.75" customHeight="1">
      <c r="A103" s="711" t="s">
        <v>342</v>
      </c>
      <c r="B103" s="712"/>
      <c r="C103" s="773">
        <f t="shared" si="19"/>
        <v>1117</v>
      </c>
      <c r="D103" s="774">
        <f aca="true" t="shared" si="28" ref="D103:I103">SUM(D104:D111)</f>
        <v>545</v>
      </c>
      <c r="E103" s="774">
        <f t="shared" si="28"/>
        <v>4</v>
      </c>
      <c r="F103" s="714">
        <f t="shared" si="28"/>
        <v>20</v>
      </c>
      <c r="G103" s="768">
        <f>SUM(G104:G111)</f>
        <v>36</v>
      </c>
      <c r="H103" s="768">
        <f t="shared" si="28"/>
        <v>512</v>
      </c>
      <c r="I103" s="713">
        <f t="shared" si="28"/>
        <v>24</v>
      </c>
      <c r="J103" s="716">
        <f t="shared" si="26"/>
        <v>1717.0350785501275</v>
      </c>
      <c r="K103" s="717">
        <f t="shared" si="26"/>
        <v>837.7655486211454</v>
      </c>
      <c r="L103" s="718">
        <f t="shared" si="26"/>
        <v>6.148737971531343</v>
      </c>
      <c r="M103" s="719">
        <f t="shared" si="26"/>
        <v>30.74368985765672</v>
      </c>
      <c r="N103" s="716">
        <f t="shared" si="26"/>
        <v>55.338641743782084</v>
      </c>
      <c r="O103" s="651">
        <f t="shared" si="26"/>
        <v>787.0384603560119</v>
      </c>
      <c r="P103" s="720">
        <f t="shared" si="26"/>
        <v>36.89242782918806</v>
      </c>
      <c r="Q103" s="667"/>
      <c r="R103" s="668"/>
      <c r="S103" s="668">
        <f>SUM(S104:S111)</f>
        <v>65054</v>
      </c>
      <c r="T103" s="668"/>
      <c r="U103" s="668"/>
      <c r="V103" s="668"/>
      <c r="W103" s="668"/>
    </row>
    <row r="104" spans="1:23" s="669" customFormat="1" ht="15.75" customHeight="1">
      <c r="A104" s="655"/>
      <c r="B104" s="656" t="s">
        <v>202</v>
      </c>
      <c r="C104" s="657">
        <f t="shared" si="19"/>
        <v>678</v>
      </c>
      <c r="D104" s="734">
        <v>295</v>
      </c>
      <c r="E104" s="734">
        <v>4</v>
      </c>
      <c r="F104" s="658">
        <v>20</v>
      </c>
      <c r="G104" s="659">
        <v>0</v>
      </c>
      <c r="H104" s="659">
        <v>359</v>
      </c>
      <c r="I104" s="657">
        <v>0</v>
      </c>
      <c r="J104" s="661">
        <f t="shared" si="26"/>
        <v>5804.29757726222</v>
      </c>
      <c r="K104" s="662">
        <f t="shared" si="26"/>
        <v>2525.4687098707304</v>
      </c>
      <c r="L104" s="663">
        <f t="shared" si="26"/>
        <v>34.24364352367092</v>
      </c>
      <c r="M104" s="664">
        <f t="shared" si="26"/>
        <v>171.21821761835457</v>
      </c>
      <c r="N104" s="661">
        <f t="shared" si="26"/>
        <v>0</v>
      </c>
      <c r="O104" s="665">
        <f t="shared" si="26"/>
        <v>3073.367006249465</v>
      </c>
      <c r="P104" s="666">
        <f t="shared" si="26"/>
        <v>0</v>
      </c>
      <c r="Q104" s="667"/>
      <c r="R104" s="668"/>
      <c r="S104" s="668">
        <v>11681</v>
      </c>
      <c r="T104" s="668"/>
      <c r="U104" s="668"/>
      <c r="V104" s="668"/>
      <c r="W104" s="668"/>
    </row>
    <row r="105" spans="1:23" s="669" customFormat="1" ht="15.75" customHeight="1">
      <c r="A105" s="655"/>
      <c r="B105" s="656" t="s">
        <v>203</v>
      </c>
      <c r="C105" s="657">
        <f t="shared" si="19"/>
        <v>0</v>
      </c>
      <c r="D105" s="734">
        <v>0</v>
      </c>
      <c r="E105" s="734">
        <v>0</v>
      </c>
      <c r="F105" s="658">
        <v>0</v>
      </c>
      <c r="G105" s="659">
        <v>0</v>
      </c>
      <c r="H105" s="659">
        <v>0</v>
      </c>
      <c r="I105" s="657">
        <v>19</v>
      </c>
      <c r="J105" s="661">
        <f t="shared" si="26"/>
        <v>0</v>
      </c>
      <c r="K105" s="662">
        <f t="shared" si="26"/>
        <v>0</v>
      </c>
      <c r="L105" s="663">
        <f t="shared" si="26"/>
        <v>0</v>
      </c>
      <c r="M105" s="664">
        <f t="shared" si="26"/>
        <v>0</v>
      </c>
      <c r="N105" s="661">
        <f t="shared" si="26"/>
        <v>0</v>
      </c>
      <c r="O105" s="665">
        <f t="shared" si="26"/>
        <v>0</v>
      </c>
      <c r="P105" s="666">
        <f t="shared" si="26"/>
        <v>221.1359404096834</v>
      </c>
      <c r="Q105" s="667"/>
      <c r="R105" s="668"/>
      <c r="S105" s="668">
        <v>8592</v>
      </c>
      <c r="T105" s="668"/>
      <c r="U105" s="668"/>
      <c r="V105" s="668"/>
      <c r="W105" s="668"/>
    </row>
    <row r="106" spans="1:23" s="669" customFormat="1" ht="15.75" customHeight="1">
      <c r="A106" s="655"/>
      <c r="B106" s="656" t="s">
        <v>204</v>
      </c>
      <c r="C106" s="657">
        <f t="shared" si="19"/>
        <v>0</v>
      </c>
      <c r="D106" s="734">
        <v>0</v>
      </c>
      <c r="E106" s="734">
        <v>0</v>
      </c>
      <c r="F106" s="658">
        <v>0</v>
      </c>
      <c r="G106" s="659">
        <v>0</v>
      </c>
      <c r="H106" s="659">
        <v>0</v>
      </c>
      <c r="I106" s="657">
        <v>0</v>
      </c>
      <c r="J106" s="661">
        <f t="shared" si="26"/>
        <v>0</v>
      </c>
      <c r="K106" s="662">
        <f t="shared" si="26"/>
        <v>0</v>
      </c>
      <c r="L106" s="663">
        <f t="shared" si="26"/>
        <v>0</v>
      </c>
      <c r="M106" s="664">
        <f t="shared" si="26"/>
        <v>0</v>
      </c>
      <c r="N106" s="661">
        <f t="shared" si="26"/>
        <v>0</v>
      </c>
      <c r="O106" s="665">
        <f t="shared" si="26"/>
        <v>0</v>
      </c>
      <c r="P106" s="666">
        <f t="shared" si="26"/>
        <v>0</v>
      </c>
      <c r="Q106" s="667"/>
      <c r="R106" s="668"/>
      <c r="S106" s="668">
        <v>4557</v>
      </c>
      <c r="T106" s="668"/>
      <c r="U106" s="668"/>
      <c r="V106" s="668"/>
      <c r="W106" s="668"/>
    </row>
    <row r="107" spans="1:23" s="669" customFormat="1" ht="15.75" customHeight="1">
      <c r="A107" s="655"/>
      <c r="B107" s="656" t="s">
        <v>205</v>
      </c>
      <c r="C107" s="657">
        <f t="shared" si="19"/>
        <v>0</v>
      </c>
      <c r="D107" s="734">
        <v>0</v>
      </c>
      <c r="E107" s="734">
        <v>0</v>
      </c>
      <c r="F107" s="658">
        <v>0</v>
      </c>
      <c r="G107" s="659">
        <v>0</v>
      </c>
      <c r="H107" s="659">
        <v>0</v>
      </c>
      <c r="I107" s="657">
        <v>0</v>
      </c>
      <c r="J107" s="661">
        <f t="shared" si="26"/>
        <v>0</v>
      </c>
      <c r="K107" s="662">
        <f t="shared" si="26"/>
        <v>0</v>
      </c>
      <c r="L107" s="663">
        <f t="shared" si="26"/>
        <v>0</v>
      </c>
      <c r="M107" s="664">
        <f t="shared" si="26"/>
        <v>0</v>
      </c>
      <c r="N107" s="661">
        <f t="shared" si="26"/>
        <v>0</v>
      </c>
      <c r="O107" s="665">
        <f t="shared" si="26"/>
        <v>0</v>
      </c>
      <c r="P107" s="666">
        <f t="shared" si="26"/>
        <v>0</v>
      </c>
      <c r="Q107" s="667"/>
      <c r="R107" s="668"/>
      <c r="S107" s="668">
        <v>4446</v>
      </c>
      <c r="T107" s="668"/>
      <c r="U107" s="668"/>
      <c r="V107" s="668"/>
      <c r="W107" s="668"/>
    </row>
    <row r="108" spans="1:23" s="669" customFormat="1" ht="15.75" customHeight="1">
      <c r="A108" s="655"/>
      <c r="B108" s="656" t="s">
        <v>206</v>
      </c>
      <c r="C108" s="657">
        <f t="shared" si="19"/>
        <v>0</v>
      </c>
      <c r="D108" s="734">
        <v>0</v>
      </c>
      <c r="E108" s="734">
        <v>0</v>
      </c>
      <c r="F108" s="658">
        <v>0</v>
      </c>
      <c r="G108" s="659">
        <v>0</v>
      </c>
      <c r="H108" s="659">
        <v>0</v>
      </c>
      <c r="I108" s="657">
        <v>0</v>
      </c>
      <c r="J108" s="661">
        <f t="shared" si="26"/>
        <v>0</v>
      </c>
      <c r="K108" s="662">
        <f t="shared" si="26"/>
        <v>0</v>
      </c>
      <c r="L108" s="663">
        <f t="shared" si="26"/>
        <v>0</v>
      </c>
      <c r="M108" s="664">
        <f t="shared" si="26"/>
        <v>0</v>
      </c>
      <c r="N108" s="661">
        <f t="shared" si="26"/>
        <v>0</v>
      </c>
      <c r="O108" s="665">
        <f t="shared" si="26"/>
        <v>0</v>
      </c>
      <c r="P108" s="666">
        <f t="shared" si="26"/>
        <v>0</v>
      </c>
      <c r="Q108" s="667"/>
      <c r="R108" s="668"/>
      <c r="S108" s="668">
        <v>4872</v>
      </c>
      <c r="T108" s="668"/>
      <c r="U108" s="668"/>
      <c r="V108" s="668"/>
      <c r="W108" s="668"/>
    </row>
    <row r="109" spans="1:23" s="669" customFormat="1" ht="15.75" customHeight="1">
      <c r="A109" s="655"/>
      <c r="B109" s="656" t="s">
        <v>207</v>
      </c>
      <c r="C109" s="657">
        <f t="shared" si="19"/>
        <v>139</v>
      </c>
      <c r="D109" s="734">
        <v>0</v>
      </c>
      <c r="E109" s="734">
        <v>0</v>
      </c>
      <c r="F109" s="658">
        <v>0</v>
      </c>
      <c r="G109" s="659">
        <v>36</v>
      </c>
      <c r="H109" s="659">
        <v>103</v>
      </c>
      <c r="I109" s="657">
        <v>0</v>
      </c>
      <c r="J109" s="661">
        <f t="shared" si="26"/>
        <v>811.4892871737987</v>
      </c>
      <c r="K109" s="662">
        <f t="shared" si="26"/>
        <v>0</v>
      </c>
      <c r="L109" s="663">
        <f t="shared" si="26"/>
        <v>0</v>
      </c>
      <c r="M109" s="664">
        <f t="shared" si="26"/>
        <v>0</v>
      </c>
      <c r="N109" s="661">
        <f t="shared" si="26"/>
        <v>210.1698873255882</v>
      </c>
      <c r="O109" s="665">
        <f t="shared" si="26"/>
        <v>601.3193998482107</v>
      </c>
      <c r="P109" s="666">
        <f t="shared" si="26"/>
        <v>0</v>
      </c>
      <c r="Q109" s="667"/>
      <c r="R109" s="668"/>
      <c r="S109" s="668">
        <v>17129</v>
      </c>
      <c r="T109" s="668"/>
      <c r="U109" s="668"/>
      <c r="V109" s="668"/>
      <c r="W109" s="668"/>
    </row>
    <row r="110" spans="1:23" s="669" customFormat="1" ht="15.75" customHeight="1">
      <c r="A110" s="655"/>
      <c r="B110" s="656" t="s">
        <v>208</v>
      </c>
      <c r="C110" s="657">
        <f t="shared" si="19"/>
        <v>50</v>
      </c>
      <c r="D110" s="734">
        <v>0</v>
      </c>
      <c r="E110" s="734">
        <v>0</v>
      </c>
      <c r="F110" s="658">
        <v>0</v>
      </c>
      <c r="G110" s="659">
        <v>0</v>
      </c>
      <c r="H110" s="659">
        <v>50</v>
      </c>
      <c r="I110" s="657">
        <v>0</v>
      </c>
      <c r="J110" s="661">
        <f t="shared" si="26"/>
        <v>790.5138339920948</v>
      </c>
      <c r="K110" s="662">
        <f t="shared" si="26"/>
        <v>0</v>
      </c>
      <c r="L110" s="663">
        <f t="shared" si="26"/>
        <v>0</v>
      </c>
      <c r="M110" s="664">
        <f t="shared" si="26"/>
        <v>0</v>
      </c>
      <c r="N110" s="661">
        <f t="shared" si="26"/>
        <v>0</v>
      </c>
      <c r="O110" s="665">
        <f t="shared" si="26"/>
        <v>790.5138339920948</v>
      </c>
      <c r="P110" s="666">
        <f t="shared" si="26"/>
        <v>0</v>
      </c>
      <c r="Q110" s="667"/>
      <c r="R110" s="668"/>
      <c r="S110" s="668">
        <v>6325</v>
      </c>
      <c r="T110" s="668"/>
      <c r="U110" s="668"/>
      <c r="V110" s="668"/>
      <c r="W110" s="668"/>
    </row>
    <row r="111" spans="1:23" s="669" customFormat="1" ht="15.75" customHeight="1">
      <c r="A111" s="727"/>
      <c r="B111" s="691" t="s">
        <v>209</v>
      </c>
      <c r="C111" s="729">
        <f t="shared" si="19"/>
        <v>250</v>
      </c>
      <c r="D111" s="735">
        <v>250</v>
      </c>
      <c r="E111" s="735">
        <v>0</v>
      </c>
      <c r="F111" s="728">
        <v>0</v>
      </c>
      <c r="G111" s="670">
        <v>0</v>
      </c>
      <c r="H111" s="670">
        <v>0</v>
      </c>
      <c r="I111" s="670">
        <v>5</v>
      </c>
      <c r="J111" s="693">
        <f t="shared" si="26"/>
        <v>3354.804079441761</v>
      </c>
      <c r="K111" s="731">
        <f t="shared" si="26"/>
        <v>3354.804079441761</v>
      </c>
      <c r="L111" s="732">
        <f t="shared" si="26"/>
        <v>0</v>
      </c>
      <c r="M111" s="733">
        <f t="shared" si="26"/>
        <v>0</v>
      </c>
      <c r="N111" s="693">
        <f t="shared" si="26"/>
        <v>0</v>
      </c>
      <c r="O111" s="671">
        <f t="shared" si="26"/>
        <v>0</v>
      </c>
      <c r="P111" s="695">
        <f t="shared" si="26"/>
        <v>67.09608158883522</v>
      </c>
      <c r="Q111" s="667"/>
      <c r="R111" s="668"/>
      <c r="S111" s="668">
        <v>7452</v>
      </c>
      <c r="T111" s="668"/>
      <c r="U111" s="668"/>
      <c r="V111" s="668"/>
      <c r="W111" s="668"/>
    </row>
    <row r="112" spans="1:23" s="644" customFormat="1" ht="15.75" customHeight="1">
      <c r="A112" s="722" t="s">
        <v>210</v>
      </c>
      <c r="B112" s="697"/>
      <c r="C112" s="637">
        <f>D112+E112+F112+G112+H112</f>
        <v>1559</v>
      </c>
      <c r="D112" s="771">
        <f aca="true" t="shared" si="29" ref="D112:I112">D113+D120</f>
        <v>266</v>
      </c>
      <c r="E112" s="771">
        <f t="shared" si="29"/>
        <v>4</v>
      </c>
      <c r="F112" s="771">
        <f t="shared" si="29"/>
        <v>50</v>
      </c>
      <c r="G112" s="772">
        <f t="shared" si="29"/>
        <v>381</v>
      </c>
      <c r="H112" s="772">
        <f t="shared" si="29"/>
        <v>858</v>
      </c>
      <c r="I112" s="637">
        <f t="shared" si="29"/>
        <v>108</v>
      </c>
      <c r="J112" s="677">
        <f>C112/$S112*100000</f>
        <v>1321.4440102731887</v>
      </c>
      <c r="K112" s="678">
        <f t="shared" si="26"/>
        <v>225.46767590293024</v>
      </c>
      <c r="L112" s="679">
        <f t="shared" si="26"/>
        <v>3.3904913669613572</v>
      </c>
      <c r="M112" s="680">
        <f t="shared" si="26"/>
        <v>42.38114208701696</v>
      </c>
      <c r="N112" s="677">
        <f t="shared" si="26"/>
        <v>322.94430270306924</v>
      </c>
      <c r="O112" s="775">
        <f t="shared" si="26"/>
        <v>727.260398213211</v>
      </c>
      <c r="P112" s="681">
        <f t="shared" si="26"/>
        <v>91.54326690795664</v>
      </c>
      <c r="Q112" s="653"/>
      <c r="R112" s="654"/>
      <c r="S112" s="643">
        <f>S113+S120</f>
        <v>117977</v>
      </c>
      <c r="T112" s="654"/>
      <c r="U112" s="654"/>
      <c r="V112" s="654"/>
      <c r="W112" s="654"/>
    </row>
    <row r="113" spans="1:23" s="669" customFormat="1" ht="15.75" customHeight="1">
      <c r="A113" s="711" t="s">
        <v>343</v>
      </c>
      <c r="B113" s="712"/>
      <c r="C113" s="773">
        <f t="shared" si="19"/>
        <v>1202</v>
      </c>
      <c r="D113" s="774">
        <f aca="true" t="shared" si="30" ref="D113:I113">SUM(D114:D119)</f>
        <v>266</v>
      </c>
      <c r="E113" s="774">
        <f t="shared" si="30"/>
        <v>4</v>
      </c>
      <c r="F113" s="714">
        <f t="shared" si="30"/>
        <v>50</v>
      </c>
      <c r="G113" s="713">
        <f t="shared" si="30"/>
        <v>268</v>
      </c>
      <c r="H113" s="714">
        <f t="shared" si="30"/>
        <v>614</v>
      </c>
      <c r="I113" s="713">
        <f t="shared" si="30"/>
        <v>49</v>
      </c>
      <c r="J113" s="716">
        <f t="shared" si="26"/>
        <v>1675.191281200786</v>
      </c>
      <c r="K113" s="717">
        <f t="shared" si="26"/>
        <v>370.71620698786114</v>
      </c>
      <c r="L113" s="718">
        <f t="shared" si="26"/>
        <v>5.574679804328739</v>
      </c>
      <c r="M113" s="719">
        <f t="shared" si="26"/>
        <v>69.68349755410924</v>
      </c>
      <c r="N113" s="716">
        <f t="shared" si="26"/>
        <v>373.50354689002546</v>
      </c>
      <c r="O113" s="665">
        <f t="shared" si="26"/>
        <v>855.7133499644614</v>
      </c>
      <c r="P113" s="720">
        <f t="shared" si="26"/>
        <v>68.28982760302705</v>
      </c>
      <c r="Q113" s="667"/>
      <c r="R113" s="668"/>
      <c r="S113" s="668">
        <f>SUM(S114:S119)</f>
        <v>71753</v>
      </c>
      <c r="T113" s="668"/>
      <c r="U113" s="668"/>
      <c r="V113" s="668"/>
      <c r="W113" s="668"/>
    </row>
    <row r="114" spans="1:23" s="669" customFormat="1" ht="15.75" customHeight="1">
      <c r="A114" s="655"/>
      <c r="B114" s="656" t="s">
        <v>212</v>
      </c>
      <c r="C114" s="657">
        <f t="shared" si="19"/>
        <v>575</v>
      </c>
      <c r="D114" s="734">
        <v>0</v>
      </c>
      <c r="E114" s="734">
        <v>4</v>
      </c>
      <c r="F114" s="658">
        <v>50</v>
      </c>
      <c r="G114" s="659">
        <v>0</v>
      </c>
      <c r="H114" s="659">
        <v>521</v>
      </c>
      <c r="I114" s="657">
        <v>34</v>
      </c>
      <c r="J114" s="661">
        <f t="shared" si="26"/>
        <v>5690.2523503216225</v>
      </c>
      <c r="K114" s="662">
        <f t="shared" si="26"/>
        <v>0</v>
      </c>
      <c r="L114" s="663">
        <f t="shared" si="26"/>
        <v>39.584364176150416</v>
      </c>
      <c r="M114" s="664">
        <f t="shared" si="26"/>
        <v>494.8045522018802</v>
      </c>
      <c r="N114" s="661">
        <f t="shared" si="26"/>
        <v>0</v>
      </c>
      <c r="O114" s="665">
        <f t="shared" si="26"/>
        <v>5155.863433943592</v>
      </c>
      <c r="P114" s="666">
        <f t="shared" si="26"/>
        <v>336.4670954972786</v>
      </c>
      <c r="Q114" s="667"/>
      <c r="R114" s="668"/>
      <c r="S114" s="668">
        <v>10105</v>
      </c>
      <c r="T114" s="668"/>
      <c r="U114" s="668"/>
      <c r="V114" s="668"/>
      <c r="W114" s="668"/>
    </row>
    <row r="115" spans="1:23" s="669" customFormat="1" ht="15.75" customHeight="1">
      <c r="A115" s="655"/>
      <c r="B115" s="656" t="s">
        <v>213</v>
      </c>
      <c r="C115" s="657">
        <f t="shared" si="19"/>
        <v>627</v>
      </c>
      <c r="D115" s="734">
        <v>266</v>
      </c>
      <c r="E115" s="734">
        <v>0</v>
      </c>
      <c r="F115" s="658">
        <v>0</v>
      </c>
      <c r="G115" s="659">
        <v>268</v>
      </c>
      <c r="H115" s="659">
        <v>93</v>
      </c>
      <c r="I115" s="657">
        <v>7</v>
      </c>
      <c r="J115" s="661">
        <f t="shared" si="26"/>
        <v>3290.9930715935334</v>
      </c>
      <c r="K115" s="662">
        <f t="shared" si="26"/>
        <v>1396.1788788578626</v>
      </c>
      <c r="L115" s="663">
        <f t="shared" si="26"/>
        <v>0</v>
      </c>
      <c r="M115" s="664">
        <f t="shared" si="26"/>
        <v>0</v>
      </c>
      <c r="N115" s="661">
        <f t="shared" si="26"/>
        <v>1406.676464413185</v>
      </c>
      <c r="O115" s="665">
        <f t="shared" si="26"/>
        <v>488.1377283224859</v>
      </c>
      <c r="P115" s="666">
        <f t="shared" si="26"/>
        <v>36.74154944362796</v>
      </c>
      <c r="Q115" s="667"/>
      <c r="R115" s="668"/>
      <c r="S115" s="668">
        <v>19052</v>
      </c>
      <c r="T115" s="668"/>
      <c r="U115" s="668"/>
      <c r="V115" s="668"/>
      <c r="W115" s="668"/>
    </row>
    <row r="116" spans="1:23" s="669" customFormat="1" ht="15.75" customHeight="1">
      <c r="A116" s="655"/>
      <c r="B116" s="656" t="s">
        <v>214</v>
      </c>
      <c r="C116" s="657">
        <f t="shared" si="19"/>
        <v>0</v>
      </c>
      <c r="D116" s="734">
        <v>0</v>
      </c>
      <c r="E116" s="734">
        <v>0</v>
      </c>
      <c r="F116" s="658">
        <v>0</v>
      </c>
      <c r="G116" s="659">
        <v>0</v>
      </c>
      <c r="H116" s="659">
        <v>0</v>
      </c>
      <c r="I116" s="657">
        <v>8</v>
      </c>
      <c r="J116" s="661">
        <f t="shared" si="26"/>
        <v>0</v>
      </c>
      <c r="K116" s="662">
        <f t="shared" si="26"/>
        <v>0</v>
      </c>
      <c r="L116" s="663">
        <f t="shared" si="26"/>
        <v>0</v>
      </c>
      <c r="M116" s="664">
        <f t="shared" si="26"/>
        <v>0</v>
      </c>
      <c r="N116" s="661">
        <f t="shared" si="26"/>
        <v>0</v>
      </c>
      <c r="O116" s="665">
        <f t="shared" si="26"/>
        <v>0</v>
      </c>
      <c r="P116" s="666">
        <f t="shared" si="26"/>
        <v>111.71624074849882</v>
      </c>
      <c r="Q116" s="667"/>
      <c r="R116" s="668"/>
      <c r="S116" s="668">
        <v>7161</v>
      </c>
      <c r="T116" s="668"/>
      <c r="U116" s="668"/>
      <c r="V116" s="668"/>
      <c r="W116" s="668"/>
    </row>
    <row r="117" spans="1:23" s="669" customFormat="1" ht="15.75" customHeight="1">
      <c r="A117" s="655"/>
      <c r="B117" s="656" t="s">
        <v>215</v>
      </c>
      <c r="C117" s="657">
        <f t="shared" si="19"/>
        <v>0</v>
      </c>
      <c r="D117" s="734">
        <v>0</v>
      </c>
      <c r="E117" s="734">
        <v>0</v>
      </c>
      <c r="F117" s="658">
        <v>0</v>
      </c>
      <c r="G117" s="659">
        <v>0</v>
      </c>
      <c r="H117" s="659">
        <v>0</v>
      </c>
      <c r="I117" s="659">
        <v>0</v>
      </c>
      <c r="J117" s="661">
        <f t="shared" si="26"/>
        <v>0</v>
      </c>
      <c r="K117" s="662">
        <f t="shared" si="26"/>
        <v>0</v>
      </c>
      <c r="L117" s="663">
        <f t="shared" si="26"/>
        <v>0</v>
      </c>
      <c r="M117" s="664">
        <f t="shared" si="26"/>
        <v>0</v>
      </c>
      <c r="N117" s="661">
        <f t="shared" si="26"/>
        <v>0</v>
      </c>
      <c r="O117" s="665">
        <f t="shared" si="26"/>
        <v>0</v>
      </c>
      <c r="P117" s="666">
        <f t="shared" si="26"/>
        <v>0</v>
      </c>
      <c r="Q117" s="667"/>
      <c r="R117" s="668"/>
      <c r="S117" s="668">
        <v>12099</v>
      </c>
      <c r="T117" s="668"/>
      <c r="U117" s="668"/>
      <c r="V117" s="668"/>
      <c r="W117" s="668"/>
    </row>
    <row r="118" spans="1:23" s="669" customFormat="1" ht="15.75" customHeight="1">
      <c r="A118" s="655"/>
      <c r="B118" s="656" t="s">
        <v>216</v>
      </c>
      <c r="C118" s="657">
        <f t="shared" si="19"/>
        <v>0</v>
      </c>
      <c r="D118" s="734">
        <v>0</v>
      </c>
      <c r="E118" s="734">
        <v>0</v>
      </c>
      <c r="F118" s="658">
        <v>0</v>
      </c>
      <c r="G118" s="659">
        <v>0</v>
      </c>
      <c r="H118" s="659">
        <v>0</v>
      </c>
      <c r="I118" s="657">
        <v>0</v>
      </c>
      <c r="J118" s="661">
        <f t="shared" si="26"/>
        <v>0</v>
      </c>
      <c r="K118" s="662">
        <f t="shared" si="26"/>
        <v>0</v>
      </c>
      <c r="L118" s="663">
        <f t="shared" si="26"/>
        <v>0</v>
      </c>
      <c r="M118" s="664">
        <f t="shared" si="26"/>
        <v>0</v>
      </c>
      <c r="N118" s="661">
        <f t="shared" si="26"/>
        <v>0</v>
      </c>
      <c r="O118" s="665">
        <f t="shared" si="26"/>
        <v>0</v>
      </c>
      <c r="P118" s="666">
        <f t="shared" si="26"/>
        <v>0</v>
      </c>
      <c r="Q118" s="667"/>
      <c r="R118" s="668"/>
      <c r="S118" s="668">
        <v>13268</v>
      </c>
      <c r="T118" s="668"/>
      <c r="U118" s="668"/>
      <c r="V118" s="668"/>
      <c r="W118" s="668"/>
    </row>
    <row r="119" spans="1:23" s="669" customFormat="1" ht="15.75" customHeight="1">
      <c r="A119" s="699"/>
      <c r="B119" s="700" t="s">
        <v>217</v>
      </c>
      <c r="C119" s="769">
        <f t="shared" si="19"/>
        <v>0</v>
      </c>
      <c r="D119" s="770">
        <v>0</v>
      </c>
      <c r="E119" s="770">
        <v>0</v>
      </c>
      <c r="F119" s="702">
        <v>0</v>
      </c>
      <c r="G119" s="703">
        <v>0</v>
      </c>
      <c r="H119" s="703">
        <v>0</v>
      </c>
      <c r="I119" s="701">
        <v>0</v>
      </c>
      <c r="J119" s="705">
        <f t="shared" si="26"/>
        <v>0</v>
      </c>
      <c r="K119" s="706">
        <f t="shared" si="26"/>
        <v>0</v>
      </c>
      <c r="L119" s="707">
        <f t="shared" si="26"/>
        <v>0</v>
      </c>
      <c r="M119" s="708">
        <f t="shared" si="26"/>
        <v>0</v>
      </c>
      <c r="N119" s="705">
        <f t="shared" si="26"/>
        <v>0</v>
      </c>
      <c r="O119" s="665">
        <f t="shared" si="26"/>
        <v>0</v>
      </c>
      <c r="P119" s="709">
        <f t="shared" si="26"/>
        <v>0</v>
      </c>
      <c r="Q119" s="667"/>
      <c r="R119" s="668"/>
      <c r="S119" s="668">
        <v>10068</v>
      </c>
      <c r="T119" s="668"/>
      <c r="U119" s="668"/>
      <c r="V119" s="668"/>
      <c r="W119" s="668"/>
    </row>
    <row r="120" spans="1:23" s="669" customFormat="1" ht="15.75" customHeight="1">
      <c r="A120" s="690" t="s">
        <v>344</v>
      </c>
      <c r="B120" s="691" t="s">
        <v>345</v>
      </c>
      <c r="C120" s="776">
        <f t="shared" si="19"/>
        <v>357</v>
      </c>
      <c r="D120" s="735">
        <v>0</v>
      </c>
      <c r="E120" s="735">
        <v>0</v>
      </c>
      <c r="F120" s="728">
        <v>0</v>
      </c>
      <c r="G120" s="736">
        <v>113</v>
      </c>
      <c r="H120" s="736">
        <v>244</v>
      </c>
      <c r="I120" s="670">
        <v>59</v>
      </c>
      <c r="J120" s="693">
        <f t="shared" si="26"/>
        <v>772.3260643821391</v>
      </c>
      <c r="K120" s="777">
        <f t="shared" si="26"/>
        <v>0</v>
      </c>
      <c r="L120" s="693">
        <f t="shared" si="26"/>
        <v>0</v>
      </c>
      <c r="M120" s="733">
        <f t="shared" si="26"/>
        <v>0</v>
      </c>
      <c r="N120" s="693">
        <f t="shared" si="26"/>
        <v>244.46175147109727</v>
      </c>
      <c r="O120" s="651">
        <f t="shared" si="26"/>
        <v>527.8643129110419</v>
      </c>
      <c r="P120" s="695">
        <f t="shared" si="26"/>
        <v>127.6393215645552</v>
      </c>
      <c r="Q120" s="667"/>
      <c r="R120" s="668"/>
      <c r="S120" s="668">
        <v>46224</v>
      </c>
      <c r="T120" s="668"/>
      <c r="U120" s="668"/>
      <c r="V120" s="668"/>
      <c r="W120" s="668"/>
    </row>
    <row r="121" spans="1:23" s="644" customFormat="1" ht="15.75" customHeight="1">
      <c r="A121" s="696" t="s">
        <v>220</v>
      </c>
      <c r="B121" s="697"/>
      <c r="C121" s="637">
        <f>D121+E121+F121+G121+H121</f>
        <v>2077</v>
      </c>
      <c r="D121" s="771">
        <f aca="true" t="shared" si="31" ref="D121:I121">D122+D123+D130</f>
        <v>393</v>
      </c>
      <c r="E121" s="771">
        <f t="shared" si="31"/>
        <v>4</v>
      </c>
      <c r="F121" s="771">
        <f t="shared" si="31"/>
        <v>26</v>
      </c>
      <c r="G121" s="772">
        <f t="shared" si="31"/>
        <v>928</v>
      </c>
      <c r="H121" s="772">
        <f t="shared" si="31"/>
        <v>726</v>
      </c>
      <c r="I121" s="637">
        <f t="shared" si="31"/>
        <v>233</v>
      </c>
      <c r="J121" s="677">
        <f>C121/$S121*100000</f>
        <v>1335.7256778309409</v>
      </c>
      <c r="K121" s="678">
        <f t="shared" si="26"/>
        <v>252.73962031177652</v>
      </c>
      <c r="L121" s="679">
        <f t="shared" si="26"/>
        <v>2.5724134382878017</v>
      </c>
      <c r="M121" s="680">
        <f t="shared" si="26"/>
        <v>16.72068734887071</v>
      </c>
      <c r="N121" s="677">
        <f t="shared" si="26"/>
        <v>596.79991768277</v>
      </c>
      <c r="O121" s="651">
        <f t="shared" si="26"/>
        <v>466.893039049236</v>
      </c>
      <c r="P121" s="681">
        <f t="shared" si="26"/>
        <v>149.84308278026444</v>
      </c>
      <c r="Q121" s="653"/>
      <c r="R121" s="654"/>
      <c r="S121" s="643">
        <f>S122+S123+S130</f>
        <v>155496</v>
      </c>
      <c r="T121" s="654"/>
      <c r="U121" s="654"/>
      <c r="V121" s="654"/>
      <c r="W121" s="654"/>
    </row>
    <row r="122" spans="1:23" s="669" customFormat="1" ht="15.75" customHeight="1">
      <c r="A122" s="684" t="s">
        <v>346</v>
      </c>
      <c r="B122" s="685" t="s">
        <v>347</v>
      </c>
      <c r="C122" s="778">
        <f t="shared" si="19"/>
        <v>865</v>
      </c>
      <c r="D122" s="779">
        <v>308</v>
      </c>
      <c r="E122" s="779">
        <v>4</v>
      </c>
      <c r="F122" s="780">
        <v>26</v>
      </c>
      <c r="G122" s="725">
        <v>100</v>
      </c>
      <c r="H122" s="725">
        <v>427</v>
      </c>
      <c r="I122" s="687">
        <v>92</v>
      </c>
      <c r="J122" s="688">
        <f t="shared" si="26"/>
        <v>2156.1931350798914</v>
      </c>
      <c r="K122" s="781">
        <f t="shared" si="26"/>
        <v>767.7543186180422</v>
      </c>
      <c r="L122" s="688">
        <f t="shared" si="26"/>
        <v>9.970835306727821</v>
      </c>
      <c r="M122" s="782">
        <f t="shared" si="26"/>
        <v>64.81042949373084</v>
      </c>
      <c r="N122" s="688">
        <f t="shared" si="26"/>
        <v>249.27088266819553</v>
      </c>
      <c r="O122" s="651">
        <f t="shared" si="26"/>
        <v>1064.386668993195</v>
      </c>
      <c r="P122" s="689">
        <f t="shared" si="26"/>
        <v>229.3292120547399</v>
      </c>
      <c r="Q122" s="667"/>
      <c r="R122" s="668"/>
      <c r="S122" s="668">
        <v>40117</v>
      </c>
      <c r="T122" s="668"/>
      <c r="U122" s="668"/>
      <c r="V122" s="668"/>
      <c r="W122" s="668"/>
    </row>
    <row r="123" spans="1:23" s="669" customFormat="1" ht="15.75" customHeight="1">
      <c r="A123" s="655" t="s">
        <v>348</v>
      </c>
      <c r="B123" s="656"/>
      <c r="C123" s="657">
        <f t="shared" si="19"/>
        <v>582</v>
      </c>
      <c r="D123" s="734">
        <f aca="true" t="shared" si="32" ref="D123:I123">SUM(D124:D129)</f>
        <v>0</v>
      </c>
      <c r="E123" s="734">
        <f t="shared" si="32"/>
        <v>0</v>
      </c>
      <c r="F123" s="658">
        <f t="shared" si="32"/>
        <v>0</v>
      </c>
      <c r="G123" s="659">
        <f>SUM(G124:G129)</f>
        <v>324</v>
      </c>
      <c r="H123" s="659">
        <f t="shared" si="32"/>
        <v>258</v>
      </c>
      <c r="I123" s="657">
        <f t="shared" si="32"/>
        <v>113</v>
      </c>
      <c r="J123" s="661">
        <f t="shared" si="26"/>
        <v>942.6475113781765</v>
      </c>
      <c r="K123" s="698">
        <f t="shared" si="26"/>
        <v>0</v>
      </c>
      <c r="L123" s="663">
        <f t="shared" si="26"/>
        <v>0</v>
      </c>
      <c r="M123" s="664">
        <f t="shared" si="26"/>
        <v>0</v>
      </c>
      <c r="N123" s="661">
        <f t="shared" si="26"/>
        <v>524.772841385789</v>
      </c>
      <c r="O123" s="651">
        <f t="shared" si="26"/>
        <v>417.87466999238757</v>
      </c>
      <c r="P123" s="666">
        <f t="shared" si="26"/>
        <v>183.0226267796116</v>
      </c>
      <c r="Q123" s="667"/>
      <c r="R123" s="668"/>
      <c r="S123" s="668">
        <f>SUM(S124:S129)</f>
        <v>61741</v>
      </c>
      <c r="T123" s="668"/>
      <c r="U123" s="668"/>
      <c r="V123" s="668"/>
      <c r="W123" s="668"/>
    </row>
    <row r="124" spans="1:23" s="669" customFormat="1" ht="15.75" customHeight="1">
      <c r="A124" s="655"/>
      <c r="B124" s="656" t="s">
        <v>223</v>
      </c>
      <c r="C124" s="657">
        <f t="shared" si="19"/>
        <v>172</v>
      </c>
      <c r="D124" s="734">
        <v>0</v>
      </c>
      <c r="E124" s="734">
        <v>0</v>
      </c>
      <c r="F124" s="658">
        <v>0</v>
      </c>
      <c r="G124" s="659">
        <v>60</v>
      </c>
      <c r="H124" s="659">
        <v>112</v>
      </c>
      <c r="I124" s="657">
        <v>38</v>
      </c>
      <c r="J124" s="661">
        <f t="shared" si="26"/>
        <v>1049.1003354681307</v>
      </c>
      <c r="K124" s="662">
        <f t="shared" si="26"/>
        <v>0</v>
      </c>
      <c r="L124" s="663">
        <f t="shared" si="26"/>
        <v>0</v>
      </c>
      <c r="M124" s="664">
        <f t="shared" si="26"/>
        <v>0</v>
      </c>
      <c r="N124" s="661">
        <f t="shared" si="26"/>
        <v>365.9652333028362</v>
      </c>
      <c r="O124" s="665">
        <f t="shared" si="26"/>
        <v>683.1351021652943</v>
      </c>
      <c r="P124" s="666">
        <f t="shared" si="26"/>
        <v>231.77798109179628</v>
      </c>
      <c r="Q124" s="667"/>
      <c r="R124" s="668"/>
      <c r="S124" s="668">
        <v>16395</v>
      </c>
      <c r="T124" s="668"/>
      <c r="U124" s="668"/>
      <c r="V124" s="668"/>
      <c r="W124" s="668"/>
    </row>
    <row r="125" spans="1:23" s="669" customFormat="1" ht="15.75" customHeight="1">
      <c r="A125" s="655"/>
      <c r="B125" s="656" t="s">
        <v>224</v>
      </c>
      <c r="C125" s="657">
        <f t="shared" si="19"/>
        <v>152</v>
      </c>
      <c r="D125" s="734">
        <v>0</v>
      </c>
      <c r="E125" s="734">
        <v>0</v>
      </c>
      <c r="F125" s="658">
        <v>0</v>
      </c>
      <c r="G125" s="659">
        <v>50</v>
      </c>
      <c r="H125" s="659">
        <v>102</v>
      </c>
      <c r="I125" s="657">
        <v>0</v>
      </c>
      <c r="J125" s="661">
        <f t="shared" si="26"/>
        <v>2307.9259034315214</v>
      </c>
      <c r="K125" s="662">
        <f t="shared" si="26"/>
        <v>0</v>
      </c>
      <c r="L125" s="663">
        <f t="shared" si="26"/>
        <v>0</v>
      </c>
      <c r="M125" s="664">
        <f t="shared" si="26"/>
        <v>0</v>
      </c>
      <c r="N125" s="661">
        <f t="shared" si="26"/>
        <v>759.1861524445794</v>
      </c>
      <c r="O125" s="665">
        <f t="shared" si="26"/>
        <v>1548.739750986942</v>
      </c>
      <c r="P125" s="666">
        <f t="shared" si="26"/>
        <v>0</v>
      </c>
      <c r="Q125" s="667"/>
      <c r="R125" s="668"/>
      <c r="S125" s="668">
        <v>6586</v>
      </c>
      <c r="T125" s="668"/>
      <c r="U125" s="668"/>
      <c r="V125" s="668"/>
      <c r="W125" s="668"/>
    </row>
    <row r="126" spans="1:23" s="669" customFormat="1" ht="15.75" customHeight="1">
      <c r="A126" s="655"/>
      <c r="B126" s="656" t="s">
        <v>225</v>
      </c>
      <c r="C126" s="657">
        <f t="shared" si="19"/>
        <v>0</v>
      </c>
      <c r="D126" s="734">
        <v>0</v>
      </c>
      <c r="E126" s="734">
        <v>0</v>
      </c>
      <c r="F126" s="658">
        <v>0</v>
      </c>
      <c r="G126" s="657">
        <v>0</v>
      </c>
      <c r="H126" s="657">
        <v>0</v>
      </c>
      <c r="I126" s="657">
        <v>29</v>
      </c>
      <c r="J126" s="661">
        <f t="shared" si="26"/>
        <v>0</v>
      </c>
      <c r="K126" s="662">
        <f t="shared" si="26"/>
        <v>0</v>
      </c>
      <c r="L126" s="663">
        <f t="shared" si="26"/>
        <v>0</v>
      </c>
      <c r="M126" s="664">
        <f t="shared" si="26"/>
        <v>0</v>
      </c>
      <c r="N126" s="661">
        <f t="shared" si="26"/>
        <v>0</v>
      </c>
      <c r="O126" s="665">
        <f aca="true" t="shared" si="33" ref="O126:O134">H126/$S126*100000</f>
        <v>0</v>
      </c>
      <c r="P126" s="666">
        <f aca="true" t="shared" si="34" ref="P126:P134">I126/$S126*100000</f>
        <v>292.42714530604013</v>
      </c>
      <c r="Q126" s="667"/>
      <c r="R126" s="668"/>
      <c r="S126" s="668">
        <v>9917</v>
      </c>
      <c r="T126" s="668"/>
      <c r="U126" s="668"/>
      <c r="V126" s="668"/>
      <c r="W126" s="668"/>
    </row>
    <row r="127" spans="1:23" s="669" customFormat="1" ht="15.75" customHeight="1">
      <c r="A127" s="655"/>
      <c r="B127" s="656" t="s">
        <v>184</v>
      </c>
      <c r="C127" s="657">
        <f t="shared" si="19"/>
        <v>58</v>
      </c>
      <c r="D127" s="734">
        <v>0</v>
      </c>
      <c r="E127" s="734">
        <v>0</v>
      </c>
      <c r="F127" s="658">
        <v>0</v>
      </c>
      <c r="G127" s="659">
        <v>58</v>
      </c>
      <c r="H127" s="657">
        <v>0</v>
      </c>
      <c r="I127" s="657">
        <v>0</v>
      </c>
      <c r="J127" s="661">
        <f aca="true" t="shared" si="35" ref="J127:N134">C127/$S127*100000</f>
        <v>649.4233568469376</v>
      </c>
      <c r="K127" s="662">
        <f t="shared" si="35"/>
        <v>0</v>
      </c>
      <c r="L127" s="663">
        <f t="shared" si="35"/>
        <v>0</v>
      </c>
      <c r="M127" s="664">
        <f t="shared" si="35"/>
        <v>0</v>
      </c>
      <c r="N127" s="661">
        <f t="shared" si="35"/>
        <v>649.4233568469376</v>
      </c>
      <c r="O127" s="665">
        <f t="shared" si="33"/>
        <v>0</v>
      </c>
      <c r="P127" s="666">
        <f t="shared" si="34"/>
        <v>0</v>
      </c>
      <c r="Q127" s="667"/>
      <c r="R127" s="668"/>
      <c r="S127" s="668">
        <v>8931</v>
      </c>
      <c r="T127" s="668"/>
      <c r="U127" s="668"/>
      <c r="V127" s="668"/>
      <c r="W127" s="668"/>
    </row>
    <row r="128" spans="1:23" s="669" customFormat="1" ht="15.75" customHeight="1">
      <c r="A128" s="655"/>
      <c r="B128" s="656" t="s">
        <v>226</v>
      </c>
      <c r="C128" s="657">
        <f t="shared" si="19"/>
        <v>0</v>
      </c>
      <c r="D128" s="734">
        <v>0</v>
      </c>
      <c r="E128" s="734">
        <v>0</v>
      </c>
      <c r="F128" s="658">
        <v>0</v>
      </c>
      <c r="G128" s="657">
        <v>0</v>
      </c>
      <c r="H128" s="657">
        <v>0</v>
      </c>
      <c r="I128" s="657">
        <v>46</v>
      </c>
      <c r="J128" s="661">
        <f t="shared" si="35"/>
        <v>0</v>
      </c>
      <c r="K128" s="662">
        <f t="shared" si="35"/>
        <v>0</v>
      </c>
      <c r="L128" s="663">
        <f t="shared" si="35"/>
        <v>0</v>
      </c>
      <c r="M128" s="664">
        <f t="shared" si="35"/>
        <v>0</v>
      </c>
      <c r="N128" s="661">
        <f t="shared" si="35"/>
        <v>0</v>
      </c>
      <c r="O128" s="665">
        <f t="shared" si="33"/>
        <v>0</v>
      </c>
      <c r="P128" s="666">
        <f t="shared" si="34"/>
        <v>412.8152203176882</v>
      </c>
      <c r="Q128" s="667"/>
      <c r="R128" s="668"/>
      <c r="S128" s="668">
        <v>11143</v>
      </c>
      <c r="T128" s="668"/>
      <c r="U128" s="668"/>
      <c r="V128" s="668"/>
      <c r="W128" s="668"/>
    </row>
    <row r="129" spans="1:23" s="669" customFormat="1" ht="15.75" customHeight="1">
      <c r="A129" s="655"/>
      <c r="B129" s="656" t="s">
        <v>227</v>
      </c>
      <c r="C129" s="657">
        <f t="shared" si="19"/>
        <v>200</v>
      </c>
      <c r="D129" s="734">
        <v>0</v>
      </c>
      <c r="E129" s="734">
        <v>0</v>
      </c>
      <c r="F129" s="658">
        <v>0</v>
      </c>
      <c r="G129" s="659">
        <v>156</v>
      </c>
      <c r="H129" s="659">
        <v>44</v>
      </c>
      <c r="I129" s="657">
        <v>0</v>
      </c>
      <c r="J129" s="661">
        <f t="shared" si="35"/>
        <v>2280.761774432661</v>
      </c>
      <c r="K129" s="662">
        <f t="shared" si="35"/>
        <v>0</v>
      </c>
      <c r="L129" s="663">
        <f t="shared" si="35"/>
        <v>0</v>
      </c>
      <c r="M129" s="664">
        <f t="shared" si="35"/>
        <v>0</v>
      </c>
      <c r="N129" s="661">
        <f t="shared" si="35"/>
        <v>1778.9941840574752</v>
      </c>
      <c r="O129" s="665">
        <f t="shared" si="33"/>
        <v>501.7675903751853</v>
      </c>
      <c r="P129" s="666">
        <f t="shared" si="34"/>
        <v>0</v>
      </c>
      <c r="Q129" s="667"/>
      <c r="R129" s="668"/>
      <c r="S129" s="668">
        <v>8769</v>
      </c>
      <c r="T129" s="668"/>
      <c r="U129" s="668"/>
      <c r="V129" s="668"/>
      <c r="W129" s="668"/>
    </row>
    <row r="130" spans="1:23" s="669" customFormat="1" ht="15.75" customHeight="1">
      <c r="A130" s="711" t="s">
        <v>349</v>
      </c>
      <c r="B130" s="712"/>
      <c r="C130" s="773">
        <f t="shared" si="19"/>
        <v>630</v>
      </c>
      <c r="D130" s="774">
        <f aca="true" t="shared" si="36" ref="D130:I130">SUM(D131:D134)</f>
        <v>85</v>
      </c>
      <c r="E130" s="774">
        <f t="shared" si="36"/>
        <v>0</v>
      </c>
      <c r="F130" s="714">
        <f t="shared" si="36"/>
        <v>0</v>
      </c>
      <c r="G130" s="768">
        <f>SUM(G131:G134)</f>
        <v>504</v>
      </c>
      <c r="H130" s="768">
        <f t="shared" si="36"/>
        <v>41</v>
      </c>
      <c r="I130" s="713">
        <f t="shared" si="36"/>
        <v>28</v>
      </c>
      <c r="J130" s="716">
        <f t="shared" si="35"/>
        <v>1174.540437749357</v>
      </c>
      <c r="K130" s="717">
        <f t="shared" si="35"/>
        <v>158.4697416011037</v>
      </c>
      <c r="L130" s="718">
        <f t="shared" si="35"/>
        <v>0</v>
      </c>
      <c r="M130" s="719">
        <f t="shared" si="35"/>
        <v>0</v>
      </c>
      <c r="N130" s="716">
        <f t="shared" si="35"/>
        <v>939.6323501994855</v>
      </c>
      <c r="O130" s="651">
        <f t="shared" si="33"/>
        <v>76.43834594876766</v>
      </c>
      <c r="P130" s="720">
        <f t="shared" si="34"/>
        <v>52.201797233304745</v>
      </c>
      <c r="Q130" s="667"/>
      <c r="R130" s="668"/>
      <c r="S130" s="668">
        <f>SUM(S131:S134)</f>
        <v>53638</v>
      </c>
      <c r="T130" s="668"/>
      <c r="U130" s="668"/>
      <c r="V130" s="668"/>
      <c r="W130" s="668"/>
    </row>
    <row r="131" spans="1:23" s="669" customFormat="1" ht="15.75" customHeight="1">
      <c r="A131" s="655"/>
      <c r="B131" s="656" t="s">
        <v>350</v>
      </c>
      <c r="C131" s="657">
        <f t="shared" si="19"/>
        <v>119</v>
      </c>
      <c r="D131" s="734">
        <v>0</v>
      </c>
      <c r="E131" s="734">
        <v>0</v>
      </c>
      <c r="F131" s="658">
        <v>0</v>
      </c>
      <c r="G131" s="659">
        <v>119</v>
      </c>
      <c r="H131" s="659">
        <v>0</v>
      </c>
      <c r="I131" s="659">
        <v>16</v>
      </c>
      <c r="J131" s="661">
        <f t="shared" si="35"/>
        <v>1918.7358916478554</v>
      </c>
      <c r="K131" s="662">
        <f t="shared" si="35"/>
        <v>0</v>
      </c>
      <c r="L131" s="663">
        <f t="shared" si="35"/>
        <v>0</v>
      </c>
      <c r="M131" s="664">
        <f t="shared" si="35"/>
        <v>0</v>
      </c>
      <c r="N131" s="661">
        <f t="shared" si="35"/>
        <v>1918.7358916478554</v>
      </c>
      <c r="O131" s="665">
        <f t="shared" si="33"/>
        <v>0</v>
      </c>
      <c r="P131" s="666">
        <f t="shared" si="34"/>
        <v>257.9812963560142</v>
      </c>
      <c r="Q131" s="667"/>
      <c r="R131" s="668"/>
      <c r="S131" s="668">
        <v>6202</v>
      </c>
      <c r="T131" s="668"/>
      <c r="U131" s="668"/>
      <c r="V131" s="668"/>
      <c r="W131" s="668"/>
    </row>
    <row r="132" spans="1:23" s="669" customFormat="1" ht="15.75" customHeight="1">
      <c r="A132" s="655"/>
      <c r="B132" s="656" t="s">
        <v>229</v>
      </c>
      <c r="C132" s="657">
        <f t="shared" si="19"/>
        <v>0</v>
      </c>
      <c r="D132" s="734">
        <v>0</v>
      </c>
      <c r="E132" s="734">
        <v>0</v>
      </c>
      <c r="F132" s="658">
        <v>0</v>
      </c>
      <c r="G132" s="659">
        <v>0</v>
      </c>
      <c r="H132" s="659">
        <v>0</v>
      </c>
      <c r="I132" s="657">
        <v>0</v>
      </c>
      <c r="J132" s="661">
        <f t="shared" si="35"/>
        <v>0</v>
      </c>
      <c r="K132" s="662">
        <f t="shared" si="35"/>
        <v>0</v>
      </c>
      <c r="L132" s="663">
        <f t="shared" si="35"/>
        <v>0</v>
      </c>
      <c r="M132" s="664">
        <f t="shared" si="35"/>
        <v>0</v>
      </c>
      <c r="N132" s="661">
        <f t="shared" si="35"/>
        <v>0</v>
      </c>
      <c r="O132" s="665">
        <f t="shared" si="33"/>
        <v>0</v>
      </c>
      <c r="P132" s="666">
        <f t="shared" si="34"/>
        <v>0</v>
      </c>
      <c r="Q132" s="667"/>
      <c r="R132" s="668"/>
      <c r="S132" s="668">
        <v>12004</v>
      </c>
      <c r="T132" s="668"/>
      <c r="U132" s="668"/>
      <c r="V132" s="668"/>
      <c r="W132" s="668"/>
    </row>
    <row r="133" spans="1:23" s="669" customFormat="1" ht="15.75" customHeight="1">
      <c r="A133" s="655"/>
      <c r="B133" s="656" t="s">
        <v>230</v>
      </c>
      <c r="C133" s="657">
        <f t="shared" si="19"/>
        <v>341</v>
      </c>
      <c r="D133" s="734">
        <v>0</v>
      </c>
      <c r="E133" s="734">
        <v>0</v>
      </c>
      <c r="F133" s="658">
        <v>0</v>
      </c>
      <c r="G133" s="659">
        <v>300</v>
      </c>
      <c r="H133" s="659">
        <v>41</v>
      </c>
      <c r="I133" s="657">
        <v>9</v>
      </c>
      <c r="J133" s="661">
        <f t="shared" si="35"/>
        <v>2065.2898067954698</v>
      </c>
      <c r="K133" s="662">
        <f t="shared" si="35"/>
        <v>0</v>
      </c>
      <c r="L133" s="663">
        <f t="shared" si="35"/>
        <v>0</v>
      </c>
      <c r="M133" s="664">
        <f t="shared" si="35"/>
        <v>0</v>
      </c>
      <c r="N133" s="661">
        <f t="shared" si="35"/>
        <v>1816.9705045121436</v>
      </c>
      <c r="O133" s="665">
        <f t="shared" si="33"/>
        <v>248.31930228332624</v>
      </c>
      <c r="P133" s="666">
        <f t="shared" si="34"/>
        <v>54.5091151353643</v>
      </c>
      <c r="Q133" s="667"/>
      <c r="R133" s="668"/>
      <c r="S133" s="668">
        <v>16511</v>
      </c>
      <c r="T133" s="668"/>
      <c r="U133" s="668"/>
      <c r="V133" s="668"/>
      <c r="W133" s="668"/>
    </row>
    <row r="134" spans="1:23" s="669" customFormat="1" ht="15.75" customHeight="1" thickBot="1">
      <c r="A134" s="740"/>
      <c r="B134" s="741" t="s">
        <v>231</v>
      </c>
      <c r="C134" s="783">
        <f t="shared" si="19"/>
        <v>170</v>
      </c>
      <c r="D134" s="784">
        <v>85</v>
      </c>
      <c r="E134" s="784">
        <v>0</v>
      </c>
      <c r="F134" s="743">
        <v>0</v>
      </c>
      <c r="G134" s="744">
        <v>85</v>
      </c>
      <c r="H134" s="742">
        <v>0</v>
      </c>
      <c r="I134" s="785">
        <v>3</v>
      </c>
      <c r="J134" s="746">
        <f t="shared" si="35"/>
        <v>898.4725965858041</v>
      </c>
      <c r="K134" s="786">
        <f t="shared" si="35"/>
        <v>449.23629829290206</v>
      </c>
      <c r="L134" s="748">
        <f t="shared" si="35"/>
        <v>0</v>
      </c>
      <c r="M134" s="747">
        <f t="shared" si="35"/>
        <v>0</v>
      </c>
      <c r="N134" s="746">
        <f t="shared" si="35"/>
        <v>449.23629829290206</v>
      </c>
      <c r="O134" s="749">
        <f t="shared" si="33"/>
        <v>0</v>
      </c>
      <c r="P134" s="750">
        <f t="shared" si="34"/>
        <v>15.855398763278897</v>
      </c>
      <c r="Q134" s="667"/>
      <c r="R134" s="668"/>
      <c r="S134" s="668">
        <v>18921</v>
      </c>
      <c r="T134" s="668"/>
      <c r="U134" s="668"/>
      <c r="V134" s="668"/>
      <c r="W134" s="668"/>
    </row>
    <row r="135" spans="1:23" ht="14.25">
      <c r="A135" s="787"/>
      <c r="B135" s="787"/>
      <c r="C135" s="787"/>
      <c r="D135" s="788"/>
      <c r="E135" s="787"/>
      <c r="F135" s="787"/>
      <c r="G135" s="787"/>
      <c r="H135" s="787"/>
      <c r="I135" s="787"/>
      <c r="J135" s="787"/>
      <c r="K135" s="787"/>
      <c r="L135" s="787"/>
      <c r="M135" s="787"/>
      <c r="N135" s="787"/>
      <c r="O135" s="787"/>
      <c r="P135" s="787"/>
      <c r="R135" s="789"/>
      <c r="S135" s="790"/>
      <c r="T135" s="789"/>
      <c r="U135" s="789"/>
      <c r="V135" s="789"/>
      <c r="W135" s="789"/>
    </row>
    <row r="136" spans="1:23" ht="14.25">
      <c r="A136" s="619"/>
      <c r="B136" s="619"/>
      <c r="C136" s="619"/>
      <c r="D136" s="791"/>
      <c r="E136" s="619"/>
      <c r="F136" s="619"/>
      <c r="G136" s="619"/>
      <c r="H136" s="619"/>
      <c r="I136" s="619"/>
      <c r="J136" s="619"/>
      <c r="K136" s="792" t="s">
        <v>232</v>
      </c>
      <c r="L136" s="619"/>
      <c r="M136" s="619"/>
      <c r="N136" s="619"/>
      <c r="O136" s="619"/>
      <c r="P136" s="619"/>
      <c r="R136" s="793"/>
      <c r="S136" s="794"/>
      <c r="T136" s="793"/>
      <c r="U136" s="793"/>
      <c r="V136" s="793"/>
      <c r="W136" s="793"/>
    </row>
    <row r="137" spans="1:23" ht="14.25">
      <c r="A137" s="619"/>
      <c r="B137" s="619"/>
      <c r="C137" s="619"/>
      <c r="D137" s="619"/>
      <c r="E137" s="619"/>
      <c r="F137" s="619"/>
      <c r="G137" s="619"/>
      <c r="H137" s="619"/>
      <c r="I137" s="619"/>
      <c r="J137" s="619"/>
      <c r="K137" s="619"/>
      <c r="L137" s="619"/>
      <c r="M137" s="619"/>
      <c r="N137" s="619"/>
      <c r="O137" s="619"/>
      <c r="P137" s="619"/>
      <c r="R137" s="793"/>
      <c r="S137" s="793"/>
      <c r="T137" s="793"/>
      <c r="U137" s="793"/>
      <c r="V137" s="793"/>
      <c r="W137" s="793"/>
    </row>
    <row r="138" spans="1:23" ht="14.25">
      <c r="A138" s="619"/>
      <c r="B138" s="619"/>
      <c r="C138" s="619"/>
      <c r="D138" s="619"/>
      <c r="E138" s="619"/>
      <c r="F138" s="619"/>
      <c r="G138" s="619"/>
      <c r="H138" s="619"/>
      <c r="I138" s="619"/>
      <c r="J138" s="619"/>
      <c r="K138" s="619"/>
      <c r="L138" s="619"/>
      <c r="M138" s="619"/>
      <c r="N138" s="619"/>
      <c r="O138" s="619"/>
      <c r="P138" s="619"/>
      <c r="R138" s="793"/>
      <c r="S138" s="793"/>
      <c r="T138" s="793"/>
      <c r="U138" s="793"/>
      <c r="V138" s="793"/>
      <c r="W138" s="793"/>
    </row>
    <row r="139" spans="1:23" ht="14.25">
      <c r="A139" s="619"/>
      <c r="B139" s="619"/>
      <c r="C139" s="619"/>
      <c r="D139" s="619"/>
      <c r="E139" s="619"/>
      <c r="F139" s="619"/>
      <c r="G139" s="619"/>
      <c r="H139" s="619"/>
      <c r="I139" s="619"/>
      <c r="J139" s="619"/>
      <c r="K139" s="619"/>
      <c r="L139" s="619"/>
      <c r="M139" s="619"/>
      <c r="N139" s="619"/>
      <c r="O139" s="619"/>
      <c r="P139" s="619"/>
      <c r="R139" s="793"/>
      <c r="S139" s="793"/>
      <c r="T139" s="793"/>
      <c r="U139" s="793"/>
      <c r="V139" s="793"/>
      <c r="W139" s="793"/>
    </row>
    <row r="140" spans="1:23" ht="14.25">
      <c r="A140" s="619"/>
      <c r="B140" s="619"/>
      <c r="C140" s="619"/>
      <c r="D140" s="619"/>
      <c r="E140" s="619"/>
      <c r="F140" s="619"/>
      <c r="G140" s="619"/>
      <c r="H140" s="619"/>
      <c r="I140" s="619"/>
      <c r="J140" s="619"/>
      <c r="K140" s="619"/>
      <c r="L140" s="619"/>
      <c r="M140" s="619"/>
      <c r="N140" s="619"/>
      <c r="O140" s="619"/>
      <c r="P140" s="619"/>
      <c r="R140" s="793"/>
      <c r="S140" s="793"/>
      <c r="T140" s="793"/>
      <c r="U140" s="793"/>
      <c r="V140" s="793"/>
      <c r="W140" s="793"/>
    </row>
    <row r="141" spans="1:23" ht="14.25">
      <c r="A141" s="619"/>
      <c r="B141" s="619"/>
      <c r="C141" s="619"/>
      <c r="D141" s="619"/>
      <c r="E141" s="619"/>
      <c r="F141" s="619"/>
      <c r="G141" s="619"/>
      <c r="H141" s="619"/>
      <c r="I141" s="619"/>
      <c r="J141" s="619"/>
      <c r="K141" s="619"/>
      <c r="L141" s="619"/>
      <c r="M141" s="619"/>
      <c r="N141" s="619"/>
      <c r="O141" s="619"/>
      <c r="P141" s="619"/>
      <c r="R141" s="793"/>
      <c r="S141" s="793"/>
      <c r="T141" s="793"/>
      <c r="U141" s="793"/>
      <c r="V141" s="793"/>
      <c r="W141" s="793"/>
    </row>
    <row r="142" spans="1:23" ht="14.25">
      <c r="A142" s="619"/>
      <c r="B142" s="619"/>
      <c r="C142" s="619"/>
      <c r="D142" s="619"/>
      <c r="E142" s="619"/>
      <c r="F142" s="619"/>
      <c r="G142" s="619"/>
      <c r="H142" s="619"/>
      <c r="I142" s="619"/>
      <c r="J142" s="619"/>
      <c r="K142" s="619"/>
      <c r="L142" s="619"/>
      <c r="M142" s="619"/>
      <c r="N142" s="619"/>
      <c r="O142" s="619"/>
      <c r="P142" s="619"/>
      <c r="R142" s="793"/>
      <c r="S142" s="793"/>
      <c r="T142" s="793"/>
      <c r="U142" s="793"/>
      <c r="V142" s="793"/>
      <c r="W142" s="793"/>
    </row>
    <row r="143" spans="1:23" ht="14.25">
      <c r="A143" s="619"/>
      <c r="B143" s="619"/>
      <c r="C143" s="619"/>
      <c r="D143" s="619"/>
      <c r="E143" s="619"/>
      <c r="F143" s="619"/>
      <c r="G143" s="619"/>
      <c r="H143" s="619"/>
      <c r="I143" s="619"/>
      <c r="J143" s="619"/>
      <c r="K143" s="619"/>
      <c r="L143" s="619"/>
      <c r="M143" s="619"/>
      <c r="N143" s="619"/>
      <c r="O143" s="619"/>
      <c r="P143" s="619"/>
      <c r="R143" s="793"/>
      <c r="S143" s="793"/>
      <c r="T143" s="793"/>
      <c r="U143" s="793"/>
      <c r="V143" s="793"/>
      <c r="W143" s="793"/>
    </row>
    <row r="144" spans="1:23" ht="14.25">
      <c r="A144" s="619"/>
      <c r="B144" s="619"/>
      <c r="C144" s="619"/>
      <c r="D144" s="619"/>
      <c r="E144" s="619"/>
      <c r="F144" s="619"/>
      <c r="G144" s="619"/>
      <c r="H144" s="619"/>
      <c r="I144" s="619"/>
      <c r="J144" s="619"/>
      <c r="K144" s="619"/>
      <c r="L144" s="619"/>
      <c r="M144" s="619"/>
      <c r="N144" s="619"/>
      <c r="O144" s="619"/>
      <c r="P144" s="619"/>
      <c r="R144" s="793"/>
      <c r="S144" s="793"/>
      <c r="T144" s="793"/>
      <c r="U144" s="793"/>
      <c r="V144" s="793"/>
      <c r="W144" s="793"/>
    </row>
    <row r="145" spans="1:23" ht="14.25">
      <c r="A145" s="619"/>
      <c r="B145" s="619"/>
      <c r="C145" s="619"/>
      <c r="D145" s="619"/>
      <c r="E145" s="619"/>
      <c r="F145" s="619"/>
      <c r="G145" s="619"/>
      <c r="H145" s="619"/>
      <c r="I145" s="619"/>
      <c r="J145" s="619"/>
      <c r="K145" s="619"/>
      <c r="L145" s="619"/>
      <c r="M145" s="619"/>
      <c r="N145" s="619"/>
      <c r="O145" s="619"/>
      <c r="P145" s="619"/>
      <c r="R145" s="793"/>
      <c r="S145" s="793"/>
      <c r="T145" s="793"/>
      <c r="U145" s="793"/>
      <c r="V145" s="793"/>
      <c r="W145" s="793"/>
    </row>
  </sheetData>
  <mergeCells count="17">
    <mergeCell ref="B2:B5"/>
    <mergeCell ref="J2:P2"/>
    <mergeCell ref="B70:B73"/>
    <mergeCell ref="C71:H71"/>
    <mergeCell ref="P3:P5"/>
    <mergeCell ref="P71:P73"/>
    <mergeCell ref="C2:I2"/>
    <mergeCell ref="R70:W70"/>
    <mergeCell ref="J70:P70"/>
    <mergeCell ref="A3:A4"/>
    <mergeCell ref="A70:A73"/>
    <mergeCell ref="C3:H3"/>
    <mergeCell ref="J3:O3"/>
    <mergeCell ref="C70:I70"/>
    <mergeCell ref="I3:I5"/>
    <mergeCell ref="I71:I73"/>
    <mergeCell ref="K69:P69"/>
  </mergeCells>
  <printOptions horizontalCentered="1" verticalCentered="1"/>
  <pageMargins left="0.2" right="0.2" top="0.23" bottom="0.24" header="0" footer="0"/>
  <pageSetup horizontalDpi="300" verticalDpi="300" orientation="portrait" paperSize="9" scale="65" r:id="rId1"/>
  <rowBreaks count="2" manualBreakCount="2">
    <brk id="68" max="15" man="1"/>
    <brk id="1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9">
      <selection activeCell="K95" sqref="K95"/>
    </sheetView>
  </sheetViews>
  <sheetFormatPr defaultColWidth="9.00390625" defaultRowHeight="13.5"/>
  <sheetData/>
  <printOptions/>
  <pageMargins left="0.5905511811023623" right="0.1968503937007874" top="0.7874015748031497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2" sqref="A2"/>
    </sheetView>
  </sheetViews>
  <sheetFormatPr defaultColWidth="9.00390625" defaultRowHeight="13.5"/>
  <cols>
    <col min="1" max="1" width="24.375" style="0" customWidth="1"/>
    <col min="2" max="5" width="10.625" style="0" customWidth="1"/>
    <col min="6" max="6" width="11.625" style="0" customWidth="1"/>
    <col min="7" max="8" width="10.625" style="0" customWidth="1"/>
  </cols>
  <sheetData>
    <row r="1" ht="21" customHeight="1">
      <c r="A1" s="2" t="s">
        <v>17</v>
      </c>
    </row>
    <row r="2" spans="1:8" ht="15" customHeight="1">
      <c r="A2" s="3"/>
      <c r="B2" s="3"/>
      <c r="C2" s="3"/>
      <c r="D2" s="3"/>
      <c r="E2" s="3"/>
      <c r="F2" s="3"/>
      <c r="G2" s="3" t="s">
        <v>18</v>
      </c>
      <c r="H2" s="3"/>
    </row>
    <row r="3" spans="1:8" ht="15" customHeight="1">
      <c r="A3" s="808" t="s">
        <v>19</v>
      </c>
      <c r="B3" s="802" t="s">
        <v>20</v>
      </c>
      <c r="C3" s="803"/>
      <c r="D3" s="803"/>
      <c r="E3" s="804"/>
      <c r="F3" s="5" t="s">
        <v>21</v>
      </c>
      <c r="G3" s="802" t="s">
        <v>22</v>
      </c>
      <c r="H3" s="805"/>
    </row>
    <row r="4" spans="1:8" ht="15" customHeight="1">
      <c r="A4" s="809"/>
      <c r="B4" s="7" t="s">
        <v>23</v>
      </c>
      <c r="C4" s="6" t="s">
        <v>24</v>
      </c>
      <c r="D4" s="7" t="s">
        <v>25</v>
      </c>
      <c r="E4" s="7" t="s">
        <v>26</v>
      </c>
      <c r="F4" s="8" t="s">
        <v>27</v>
      </c>
      <c r="G4" s="7" t="s">
        <v>25</v>
      </c>
      <c r="H4" s="7" t="s">
        <v>26</v>
      </c>
    </row>
    <row r="5" spans="1:8" ht="15" customHeight="1">
      <c r="A5" s="9" t="s">
        <v>28</v>
      </c>
      <c r="B5" s="10">
        <f>B7+B14+B19</f>
        <v>7571</v>
      </c>
      <c r="C5" s="10">
        <f>C7+C14+C19</f>
        <v>7702</v>
      </c>
      <c r="D5" s="11">
        <f>D7+D14+D19</f>
        <v>7783</v>
      </c>
      <c r="E5" s="11">
        <f>E7+E14+E19</f>
        <v>7913</v>
      </c>
      <c r="F5" s="12">
        <f>+E5-D5</f>
        <v>130</v>
      </c>
      <c r="G5" s="13">
        <v>1</v>
      </c>
      <c r="H5" s="13">
        <v>1</v>
      </c>
    </row>
    <row r="6" spans="1:8" ht="15" customHeight="1">
      <c r="A6" s="9"/>
      <c r="B6" s="14"/>
      <c r="C6" s="14"/>
      <c r="D6" s="14"/>
      <c r="E6" s="14"/>
      <c r="F6" s="14"/>
      <c r="G6" s="15"/>
      <c r="H6" s="15"/>
    </row>
    <row r="7" spans="1:8" ht="15" customHeight="1">
      <c r="A7" s="9" t="s">
        <v>29</v>
      </c>
      <c r="B7" s="16">
        <f>SUM(B8:B9)</f>
        <v>346</v>
      </c>
      <c r="C7" s="16">
        <f>SUM(C8:C9)</f>
        <v>349</v>
      </c>
      <c r="D7" s="16">
        <f>SUM(D8:D9)</f>
        <v>349</v>
      </c>
      <c r="E7" s="16">
        <f>SUM(E8:E9)</f>
        <v>354</v>
      </c>
      <c r="F7" s="14">
        <f>+E7-D7</f>
        <v>5</v>
      </c>
      <c r="G7" s="17">
        <f>D7/7783</f>
        <v>0.04484132082744443</v>
      </c>
      <c r="H7" s="13">
        <f>E7/7913</f>
        <v>0.04473650954126122</v>
      </c>
    </row>
    <row r="8" spans="1:8" ht="15" customHeight="1">
      <c r="A8" s="9" t="s">
        <v>30</v>
      </c>
      <c r="B8" s="14">
        <v>30</v>
      </c>
      <c r="C8" s="14">
        <v>31</v>
      </c>
      <c r="D8" s="14">
        <v>32</v>
      </c>
      <c r="E8" s="14">
        <v>32</v>
      </c>
      <c r="F8" s="14">
        <f>+E8-D8</f>
        <v>0</v>
      </c>
      <c r="G8" s="17">
        <f>D8/7783</f>
        <v>0.004111525118848773</v>
      </c>
      <c r="H8" s="13">
        <f>E8/7913</f>
        <v>0.004043978263616833</v>
      </c>
    </row>
    <row r="9" spans="1:8" ht="15" customHeight="1">
      <c r="A9" s="9" t="s">
        <v>31</v>
      </c>
      <c r="B9" s="18">
        <v>316</v>
      </c>
      <c r="C9" s="18">
        <v>318</v>
      </c>
      <c r="D9" s="18">
        <v>317</v>
      </c>
      <c r="E9" s="18">
        <v>322</v>
      </c>
      <c r="F9" s="18">
        <v>5</v>
      </c>
      <c r="G9" s="17">
        <f>D9/7783</f>
        <v>0.04072979570859566</v>
      </c>
      <c r="H9" s="13">
        <f>E9/7913</f>
        <v>0.040692531277644384</v>
      </c>
    </row>
    <row r="10" spans="1:8" ht="15" customHeight="1">
      <c r="A10" s="19" t="s">
        <v>32</v>
      </c>
      <c r="B10" s="18" t="s">
        <v>33</v>
      </c>
      <c r="C10" s="18" t="s">
        <v>33</v>
      </c>
      <c r="D10" s="18" t="s">
        <v>33</v>
      </c>
      <c r="E10" s="18" t="s">
        <v>33</v>
      </c>
      <c r="F10" s="18" t="s">
        <v>33</v>
      </c>
      <c r="G10" s="18" t="s">
        <v>33</v>
      </c>
      <c r="H10" s="18" t="s">
        <v>33</v>
      </c>
    </row>
    <row r="11" spans="1:8" ht="15" customHeight="1">
      <c r="A11" s="19" t="s">
        <v>34</v>
      </c>
      <c r="B11" s="18">
        <v>127</v>
      </c>
      <c r="C11" s="14">
        <v>140</v>
      </c>
      <c r="D11" s="14">
        <v>153</v>
      </c>
      <c r="E11" s="14">
        <v>169</v>
      </c>
      <c r="F11" s="14">
        <v>16</v>
      </c>
      <c r="G11" s="17">
        <f>D11/7783</f>
        <v>0.019658229474495695</v>
      </c>
      <c r="H11" s="13">
        <f>E11/7913</f>
        <v>0.0213572602047264</v>
      </c>
    </row>
    <row r="12" spans="1:8" ht="15" customHeight="1">
      <c r="A12" s="19" t="s">
        <v>35</v>
      </c>
      <c r="B12" s="18">
        <v>8</v>
      </c>
      <c r="C12" s="18">
        <v>8</v>
      </c>
      <c r="D12" s="18">
        <v>9</v>
      </c>
      <c r="E12" s="18">
        <v>8</v>
      </c>
      <c r="F12" s="20" t="s">
        <v>36</v>
      </c>
      <c r="G12" s="17">
        <f>D12/7783</f>
        <v>0.0011563664396762173</v>
      </c>
      <c r="H12" s="17">
        <f>E12/7913</f>
        <v>0.0010109945659042083</v>
      </c>
    </row>
    <row r="13" spans="1:8" ht="15" customHeight="1">
      <c r="A13" s="21"/>
      <c r="B13" s="14"/>
      <c r="C13" s="14"/>
      <c r="D13" s="14"/>
      <c r="E13" s="14"/>
      <c r="F13" s="14"/>
      <c r="H13" s="21"/>
    </row>
    <row r="14" spans="1:8" ht="15" customHeight="1">
      <c r="A14" s="9" t="s">
        <v>37</v>
      </c>
      <c r="B14" s="16">
        <f>+B15+B17</f>
        <v>4481</v>
      </c>
      <c r="C14" s="11">
        <f>+C15+C17</f>
        <v>4578</v>
      </c>
      <c r="D14" s="11">
        <f>+D15+D17</f>
        <v>4631</v>
      </c>
      <c r="E14" s="11">
        <f>+E15+E17</f>
        <v>4712</v>
      </c>
      <c r="F14" s="14">
        <f>+E14-D14</f>
        <v>81</v>
      </c>
      <c r="G14" s="22">
        <f>D14/7783</f>
        <v>0.5950147757933959</v>
      </c>
      <c r="H14" s="13">
        <f>E14/7913</f>
        <v>0.5954757993175787</v>
      </c>
    </row>
    <row r="15" spans="1:8" ht="15" customHeight="1">
      <c r="A15" s="9" t="s">
        <v>38</v>
      </c>
      <c r="B15" s="14">
        <v>533</v>
      </c>
      <c r="C15" s="14">
        <v>512</v>
      </c>
      <c r="D15" s="23">
        <v>483</v>
      </c>
      <c r="E15" s="23">
        <v>454</v>
      </c>
      <c r="F15" s="20" t="s">
        <v>39</v>
      </c>
      <c r="G15" s="22">
        <f>D15/7783</f>
        <v>0.06205833226262367</v>
      </c>
      <c r="H15" s="13">
        <f>E15/7913</f>
        <v>0.05737394161506382</v>
      </c>
    </row>
    <row r="16" spans="1:8" ht="15" customHeight="1">
      <c r="A16" s="19" t="s">
        <v>40</v>
      </c>
      <c r="B16" s="14">
        <v>73</v>
      </c>
      <c r="C16" s="14">
        <v>76</v>
      </c>
      <c r="D16" s="14">
        <v>78</v>
      </c>
      <c r="E16" s="14">
        <v>77</v>
      </c>
      <c r="F16" s="20" t="s">
        <v>41</v>
      </c>
      <c r="G16" s="22">
        <f>D16/7783</f>
        <v>0.010021842477193885</v>
      </c>
      <c r="H16" s="13">
        <f>E16/7913</f>
        <v>0.009730822696828005</v>
      </c>
    </row>
    <row r="17" spans="1:8" ht="15" customHeight="1">
      <c r="A17" s="9" t="s">
        <v>42</v>
      </c>
      <c r="B17" s="14">
        <v>3948</v>
      </c>
      <c r="C17" s="14">
        <v>4066</v>
      </c>
      <c r="D17" s="14">
        <v>4148</v>
      </c>
      <c r="E17" s="14">
        <v>4258</v>
      </c>
      <c r="F17" s="14">
        <v>110</v>
      </c>
      <c r="G17" s="22">
        <f>D17/7783</f>
        <v>0.5329564435307722</v>
      </c>
      <c r="H17" s="13">
        <f>E17/7913</f>
        <v>0.5381018577025148</v>
      </c>
    </row>
    <row r="18" spans="1:8" ht="15" customHeight="1">
      <c r="A18" s="9"/>
      <c r="B18" s="21"/>
      <c r="C18" s="14"/>
      <c r="D18" s="14"/>
      <c r="E18" s="14"/>
      <c r="F18" s="14"/>
      <c r="H18" s="21"/>
    </row>
    <row r="19" spans="1:8" ht="15" customHeight="1">
      <c r="A19" s="15" t="s">
        <v>43</v>
      </c>
      <c r="B19" s="24">
        <v>2744</v>
      </c>
      <c r="C19" s="14">
        <v>2775</v>
      </c>
      <c r="D19" s="14">
        <v>2803</v>
      </c>
      <c r="E19" s="14">
        <v>2847</v>
      </c>
      <c r="F19" s="14">
        <v>44</v>
      </c>
      <c r="G19" s="22">
        <f>D19/7783</f>
        <v>0.3601439033791597</v>
      </c>
      <c r="H19" s="13">
        <f>E19/7913</f>
        <v>0.3597876911411601</v>
      </c>
    </row>
    <row r="20" spans="1:8" ht="15" customHeight="1">
      <c r="A20" s="9" t="s">
        <v>38</v>
      </c>
      <c r="B20" s="18" t="s">
        <v>44</v>
      </c>
      <c r="C20" s="18" t="s">
        <v>44</v>
      </c>
      <c r="D20" s="14">
        <v>1</v>
      </c>
      <c r="E20" s="23">
        <v>1</v>
      </c>
      <c r="F20" s="14">
        <f>+E20-D20</f>
        <v>0</v>
      </c>
      <c r="G20" s="22">
        <f>D20/7783</f>
        <v>0.00012848515996402416</v>
      </c>
      <c r="H20" s="13">
        <f>E20/7913</f>
        <v>0.00012637432073802604</v>
      </c>
    </row>
    <row r="21" spans="1:8" ht="15" customHeight="1">
      <c r="A21" s="25" t="s">
        <v>42</v>
      </c>
      <c r="B21" s="26">
        <v>2744</v>
      </c>
      <c r="C21" s="26">
        <v>2775</v>
      </c>
      <c r="D21" s="26">
        <v>2802</v>
      </c>
      <c r="E21" s="26">
        <v>2846</v>
      </c>
      <c r="F21" s="26">
        <f>+E21-D21</f>
        <v>44</v>
      </c>
      <c r="G21" s="27">
        <f>D21/7783</f>
        <v>0.3600154182191957</v>
      </c>
      <c r="H21" s="28">
        <f>E21/7913</f>
        <v>0.3596613168204221</v>
      </c>
    </row>
    <row r="22" spans="1:8" ht="12.75" customHeight="1">
      <c r="A22" s="806"/>
      <c r="B22" s="806"/>
      <c r="C22" s="806"/>
      <c r="D22" s="806"/>
      <c r="E22" s="806"/>
      <c r="F22" s="806"/>
      <c r="G22" s="806"/>
      <c r="H22" s="807"/>
    </row>
    <row r="23" spans="1:8" ht="15" customHeight="1">
      <c r="A23" s="806"/>
      <c r="B23" s="806"/>
      <c r="C23" s="806"/>
      <c r="D23" s="806"/>
      <c r="E23" s="806"/>
      <c r="F23" s="806"/>
      <c r="G23" s="806"/>
      <c r="H23" s="807"/>
    </row>
    <row r="24" spans="1:8" ht="15" customHeight="1">
      <c r="A24" s="3"/>
      <c r="B24" s="3"/>
      <c r="C24" s="3"/>
      <c r="D24" s="3"/>
      <c r="E24" s="3"/>
      <c r="F24" s="29"/>
      <c r="G24" s="3"/>
      <c r="H24" s="3"/>
    </row>
  </sheetData>
  <mergeCells count="4">
    <mergeCell ref="B3:E3"/>
    <mergeCell ref="G3:H3"/>
    <mergeCell ref="A22:H23"/>
    <mergeCell ref="A3:A4"/>
  </mergeCells>
  <printOptions/>
  <pageMargins left="1.0236220472440944" right="0.35433070866141736" top="0.7480314960629921" bottom="0.2755905511811024" header="0.5118110236220472" footer="0.5118110236220472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2" sqref="A2"/>
    </sheetView>
  </sheetViews>
  <sheetFormatPr defaultColWidth="9.00390625" defaultRowHeight="13.5"/>
  <cols>
    <col min="1" max="1" width="24.375" style="0" customWidth="1"/>
    <col min="2" max="5" width="10.625" style="0" customWidth="1"/>
    <col min="6" max="6" width="11.625" style="0" customWidth="1"/>
    <col min="7" max="8" width="10.625" style="0" customWidth="1"/>
  </cols>
  <sheetData>
    <row r="1" spans="1:6" ht="21" customHeight="1">
      <c r="A1" s="2" t="s">
        <v>45</v>
      </c>
      <c r="F1" s="30"/>
    </row>
    <row r="2" spans="1:8" ht="15" customHeight="1">
      <c r="A2" s="3"/>
      <c r="B2" s="3"/>
      <c r="C2" s="3"/>
      <c r="D2" s="3"/>
      <c r="E2" s="3"/>
      <c r="F2" s="3"/>
      <c r="G2" s="3" t="s">
        <v>18</v>
      </c>
      <c r="H2" s="3"/>
    </row>
    <row r="3" spans="1:8" ht="15" customHeight="1">
      <c r="A3" s="811" t="s">
        <v>19</v>
      </c>
      <c r="B3" s="802" t="s">
        <v>46</v>
      </c>
      <c r="C3" s="803"/>
      <c r="D3" s="803"/>
      <c r="E3" s="804"/>
      <c r="F3" s="5" t="s">
        <v>47</v>
      </c>
      <c r="G3" s="802" t="s">
        <v>22</v>
      </c>
      <c r="H3" s="805"/>
    </row>
    <row r="4" spans="1:8" ht="15" customHeight="1">
      <c r="A4" s="809"/>
      <c r="B4" s="31" t="s">
        <v>23</v>
      </c>
      <c r="C4" s="7" t="s">
        <v>24</v>
      </c>
      <c r="D4" s="7" t="s">
        <v>25</v>
      </c>
      <c r="E4" s="7" t="s">
        <v>26</v>
      </c>
      <c r="F4" s="8" t="s">
        <v>27</v>
      </c>
      <c r="G4" s="7" t="s">
        <v>25</v>
      </c>
      <c r="H4" s="7" t="s">
        <v>26</v>
      </c>
    </row>
    <row r="5" spans="1:8" ht="15" customHeight="1">
      <c r="A5" s="32" t="s">
        <v>28</v>
      </c>
      <c r="B5" s="10">
        <f>B7+B21+B24</f>
        <v>70098</v>
      </c>
      <c r="C5" s="10">
        <f>C7+C21+C24</f>
        <v>70243</v>
      </c>
      <c r="D5" s="10">
        <f>D7+D21+D24</f>
        <v>69868</v>
      </c>
      <c r="E5" s="10">
        <f>E7+E21+E24</f>
        <v>70229</v>
      </c>
      <c r="F5" s="14">
        <f>+E5-D5</f>
        <v>361</v>
      </c>
      <c r="G5" s="33">
        <v>1</v>
      </c>
      <c r="H5" s="33">
        <v>1</v>
      </c>
    </row>
    <row r="6" spans="1:8" ht="15" customHeight="1">
      <c r="A6" s="9"/>
      <c r="B6" s="14"/>
      <c r="C6" s="14"/>
      <c r="D6" s="14"/>
      <c r="E6" s="14"/>
      <c r="F6" s="14"/>
      <c r="G6" s="15"/>
      <c r="H6" s="15"/>
    </row>
    <row r="7" spans="1:8" ht="15" customHeight="1">
      <c r="A7" s="9" t="s">
        <v>29</v>
      </c>
      <c r="B7" s="16">
        <f>B8+B12+B14+B18+B19</f>
        <v>64427</v>
      </c>
      <c r="C7" s="16">
        <f>C8+C12+C14+C18+C19</f>
        <v>64761</v>
      </c>
      <c r="D7" s="16">
        <f>D8+D12+D14+D18+D19</f>
        <v>64729</v>
      </c>
      <c r="E7" s="16">
        <f>E8+E12+E14+E18+E19</f>
        <v>65242</v>
      </c>
      <c r="F7" s="14">
        <f>+E7-D7</f>
        <v>513</v>
      </c>
      <c r="G7" s="17">
        <f>D7/69868</f>
        <v>0.9264470143699548</v>
      </c>
      <c r="H7" s="13">
        <f>E7/70229</f>
        <v>0.928989448803201</v>
      </c>
    </row>
    <row r="8" spans="1:8" ht="15" customHeight="1">
      <c r="A8" s="9" t="s">
        <v>48</v>
      </c>
      <c r="B8" s="16">
        <f>B9+B10</f>
        <v>12041</v>
      </c>
      <c r="C8" s="11">
        <f>C9+C10</f>
        <v>11980</v>
      </c>
      <c r="D8" s="11">
        <f>D9+D10</f>
        <v>11980</v>
      </c>
      <c r="E8" s="11">
        <f>E9+E10</f>
        <v>11945</v>
      </c>
      <c r="F8" s="20" t="s">
        <v>49</v>
      </c>
      <c r="G8" s="17">
        <f>D8/69868</f>
        <v>0.17146619339325586</v>
      </c>
      <c r="H8" s="13">
        <f>E8/70229</f>
        <v>0.17008643153113387</v>
      </c>
    </row>
    <row r="9" spans="1:8" ht="15" customHeight="1">
      <c r="A9" s="9" t="s">
        <v>50</v>
      </c>
      <c r="B9" s="14">
        <v>9986</v>
      </c>
      <c r="C9" s="14">
        <v>10172</v>
      </c>
      <c r="D9" s="23">
        <v>10172</v>
      </c>
      <c r="E9" s="23">
        <v>10137</v>
      </c>
      <c r="F9" s="20" t="s">
        <v>49</v>
      </c>
      <c r="G9" s="17">
        <f>D9/69868</f>
        <v>0.14558882464075112</v>
      </c>
      <c r="H9" s="13">
        <f>E9/70229</f>
        <v>0.14434208090674794</v>
      </c>
    </row>
    <row r="10" spans="1:8" ht="15" customHeight="1">
      <c r="A10" s="9" t="s">
        <v>51</v>
      </c>
      <c r="B10" s="14">
        <v>2055</v>
      </c>
      <c r="C10" s="14">
        <v>1808</v>
      </c>
      <c r="D10" s="14">
        <v>1808</v>
      </c>
      <c r="E10" s="14">
        <v>1808</v>
      </c>
      <c r="F10" s="14">
        <f>+E10-D10</f>
        <v>0</v>
      </c>
      <c r="G10" s="17">
        <f>D10/69868</f>
        <v>0.025877368752504723</v>
      </c>
      <c r="H10" s="13">
        <f>E10/70229</f>
        <v>0.025744350624385938</v>
      </c>
    </row>
    <row r="11" spans="1:8" ht="15" customHeight="1">
      <c r="A11" s="9"/>
      <c r="B11" s="14"/>
      <c r="C11" s="14"/>
      <c r="D11" s="14"/>
      <c r="E11" s="14"/>
      <c r="F11" s="14"/>
      <c r="G11" s="13"/>
      <c r="H11" s="13"/>
    </row>
    <row r="12" spans="1:8" ht="15" customHeight="1">
      <c r="A12" s="9" t="s">
        <v>52</v>
      </c>
      <c r="B12" s="14">
        <v>42</v>
      </c>
      <c r="C12" s="14">
        <v>42</v>
      </c>
      <c r="D12" s="14">
        <v>48</v>
      </c>
      <c r="E12" s="14">
        <v>44</v>
      </c>
      <c r="F12" s="20" t="s">
        <v>53</v>
      </c>
      <c r="G12" s="17">
        <f>D12/69868</f>
        <v>0.0006870097898895059</v>
      </c>
      <c r="H12" s="13">
        <f>E12/70229</f>
        <v>0.0006265218072306312</v>
      </c>
    </row>
    <row r="13" spans="1:8" ht="15" customHeight="1">
      <c r="A13" s="9"/>
      <c r="B13" s="14"/>
      <c r="C13" s="14"/>
      <c r="D13" s="23"/>
      <c r="E13" s="23"/>
      <c r="F13" s="14"/>
      <c r="G13" s="17"/>
      <c r="H13" s="13"/>
    </row>
    <row r="14" spans="1:8" ht="15" customHeight="1">
      <c r="A14" s="9" t="s">
        <v>54</v>
      </c>
      <c r="B14" s="16">
        <f>B16</f>
        <v>1015</v>
      </c>
      <c r="C14" s="11">
        <f>C16</f>
        <v>886</v>
      </c>
      <c r="D14" s="11">
        <f>D16</f>
        <v>505</v>
      </c>
      <c r="E14" s="11">
        <f>E16</f>
        <v>505</v>
      </c>
      <c r="F14" s="20">
        <v>0</v>
      </c>
      <c r="G14" s="17">
        <f>D14/69868</f>
        <v>0.007227915497795843</v>
      </c>
      <c r="H14" s="13">
        <f>E14/70229</f>
        <v>0.007190761651169744</v>
      </c>
    </row>
    <row r="15" spans="1:8" ht="15" customHeight="1">
      <c r="A15" s="9" t="s">
        <v>55</v>
      </c>
      <c r="B15" s="18" t="s">
        <v>56</v>
      </c>
      <c r="C15" s="18" t="s">
        <v>56</v>
      </c>
      <c r="D15" s="34" t="s">
        <v>56</v>
      </c>
      <c r="E15" s="34" t="s">
        <v>56</v>
      </c>
      <c r="F15" s="18" t="s">
        <v>56</v>
      </c>
      <c r="G15" s="35" t="s">
        <v>56</v>
      </c>
      <c r="H15" s="36" t="s">
        <v>56</v>
      </c>
    </row>
    <row r="16" spans="1:8" ht="15" customHeight="1">
      <c r="A16" s="9" t="s">
        <v>51</v>
      </c>
      <c r="B16" s="14">
        <v>1015</v>
      </c>
      <c r="C16" s="14">
        <v>886</v>
      </c>
      <c r="D16" s="14">
        <v>505</v>
      </c>
      <c r="E16" s="14">
        <v>505</v>
      </c>
      <c r="F16" s="20">
        <v>0</v>
      </c>
      <c r="G16" s="17">
        <f>D16/69868</f>
        <v>0.007227915497795843</v>
      </c>
      <c r="H16" s="13">
        <f>E16/70229</f>
        <v>0.007190761651169744</v>
      </c>
    </row>
    <row r="17" spans="1:8" ht="15" customHeight="1">
      <c r="A17" s="9"/>
      <c r="B17" s="14"/>
      <c r="C17" s="14"/>
      <c r="D17" s="14"/>
      <c r="E17" s="14"/>
      <c r="F17" s="14"/>
      <c r="G17" s="13"/>
      <c r="H17" s="13"/>
    </row>
    <row r="18" spans="1:8" ht="15" customHeight="1">
      <c r="A18" s="9" t="s">
        <v>57</v>
      </c>
      <c r="B18" s="14">
        <v>10319</v>
      </c>
      <c r="C18" s="14">
        <v>11659</v>
      </c>
      <c r="D18" s="14">
        <v>12611</v>
      </c>
      <c r="E18" s="14">
        <v>14190</v>
      </c>
      <c r="F18" s="14">
        <f>+E18-D18</f>
        <v>1579</v>
      </c>
      <c r="G18" s="17">
        <f>D18/69868</f>
        <v>0.18049750958951166</v>
      </c>
      <c r="H18" s="13">
        <f>E18/70229</f>
        <v>0.20205328283187857</v>
      </c>
    </row>
    <row r="19" spans="1:8" ht="15" customHeight="1">
      <c r="A19" s="9" t="s">
        <v>58</v>
      </c>
      <c r="B19" s="14">
        <v>41010</v>
      </c>
      <c r="C19" s="14">
        <v>40194</v>
      </c>
      <c r="D19" s="14">
        <v>39585</v>
      </c>
      <c r="E19" s="14">
        <v>38558</v>
      </c>
      <c r="F19" s="20" t="s">
        <v>59</v>
      </c>
      <c r="G19" s="17">
        <f>D19/69868</f>
        <v>0.5665683860995019</v>
      </c>
      <c r="H19" s="13">
        <f>E19/70229</f>
        <v>0.5490324509817881</v>
      </c>
    </row>
    <row r="20" spans="1:8" ht="15" customHeight="1">
      <c r="A20" s="9"/>
      <c r="B20" s="14"/>
      <c r="C20" s="14"/>
      <c r="D20" s="14"/>
      <c r="E20" s="14"/>
      <c r="G20" s="37"/>
      <c r="H20" s="21"/>
    </row>
    <row r="21" spans="1:8" ht="15" customHeight="1">
      <c r="A21" s="9" t="s">
        <v>37</v>
      </c>
      <c r="B21" s="14">
        <v>5671</v>
      </c>
      <c r="C21" s="14">
        <v>5482</v>
      </c>
      <c r="D21" s="14">
        <v>5138</v>
      </c>
      <c r="E21" s="14">
        <v>4986</v>
      </c>
      <c r="F21" s="20" t="s">
        <v>60</v>
      </c>
      <c r="G21" s="17">
        <f>D21/69868</f>
        <v>0.07353867292608919</v>
      </c>
      <c r="H21" s="13">
        <f>E21/70229</f>
        <v>0.07099631206481653</v>
      </c>
    </row>
    <row r="22" spans="1:8" ht="15" customHeight="1">
      <c r="A22" s="38" t="s">
        <v>61</v>
      </c>
      <c r="B22" s="14">
        <v>731</v>
      </c>
      <c r="C22" s="14">
        <v>744</v>
      </c>
      <c r="D22" s="14">
        <v>761</v>
      </c>
      <c r="E22" s="14">
        <v>769</v>
      </c>
      <c r="F22" s="14">
        <f>+E22-D22</f>
        <v>8</v>
      </c>
      <c r="G22" s="17">
        <f>D22/69868</f>
        <v>0.010891967710539876</v>
      </c>
      <c r="H22" s="13">
        <f>E22/70229</f>
        <v>0.010949892494553533</v>
      </c>
    </row>
    <row r="23" spans="1:8" ht="15" customHeight="1">
      <c r="A23" s="39"/>
      <c r="B23" s="23"/>
      <c r="C23" s="23"/>
      <c r="D23" s="23"/>
      <c r="E23" s="23"/>
      <c r="F23" s="23"/>
      <c r="G23" s="40"/>
      <c r="H23" s="13"/>
    </row>
    <row r="24" spans="1:8" ht="15" customHeight="1">
      <c r="A24" s="9" t="s">
        <v>43</v>
      </c>
      <c r="B24" s="18">
        <v>0</v>
      </c>
      <c r="C24" s="18">
        <v>0</v>
      </c>
      <c r="D24" s="14">
        <v>1</v>
      </c>
      <c r="E24" s="23">
        <v>1</v>
      </c>
      <c r="F24" s="14">
        <f>+E24-D24</f>
        <v>0</v>
      </c>
      <c r="G24" s="22">
        <f>D24/69868</f>
        <v>1.4312703956031374E-05</v>
      </c>
      <c r="H24" s="13">
        <f>E24/70229</f>
        <v>1.4239131982514346E-05</v>
      </c>
    </row>
    <row r="25" spans="1:8" s="41" customFormat="1" ht="15" customHeight="1">
      <c r="A25" s="810" t="s">
        <v>62</v>
      </c>
      <c r="B25" s="810"/>
      <c r="C25" s="810"/>
      <c r="D25" s="810"/>
      <c r="E25" s="810"/>
      <c r="F25" s="810"/>
      <c r="G25" s="810"/>
      <c r="H25" s="810"/>
    </row>
    <row r="26" s="41" customFormat="1" ht="15" customHeight="1">
      <c r="A26" s="41" t="s">
        <v>63</v>
      </c>
    </row>
    <row r="27" s="42" customFormat="1" ht="15" customHeight="1">
      <c r="A27" s="41" t="s">
        <v>64</v>
      </c>
    </row>
    <row r="28" spans="1:8" ht="14.25">
      <c r="A28" s="3"/>
      <c r="B28" s="3"/>
      <c r="C28" s="3"/>
      <c r="D28" s="3"/>
      <c r="E28" s="3"/>
      <c r="F28" s="3"/>
      <c r="G28" s="3"/>
      <c r="H28" s="3"/>
    </row>
    <row r="29" spans="1:8" ht="14.25">
      <c r="A29" s="3"/>
      <c r="B29" s="3"/>
      <c r="C29" s="3"/>
      <c r="D29" s="3"/>
      <c r="E29" s="3"/>
      <c r="F29" s="3"/>
      <c r="G29" s="3"/>
      <c r="H29" s="3"/>
    </row>
  </sheetData>
  <mergeCells count="4">
    <mergeCell ref="A25:H25"/>
    <mergeCell ref="A3:A4"/>
    <mergeCell ref="B3:E3"/>
    <mergeCell ref="G3:H3"/>
  </mergeCells>
  <printOptions/>
  <pageMargins left="1.0236220472440944" right="0.35433070866141736" top="0.7480314960629921" bottom="0.2755905511811024" header="0.5118110236220472" footer="0.511811023622047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4" sqref="A4"/>
    </sheetView>
  </sheetViews>
  <sheetFormatPr defaultColWidth="9.00390625" defaultRowHeight="13.5"/>
  <cols>
    <col min="1" max="1" width="24.375" style="0" customWidth="1"/>
    <col min="2" max="5" width="10.625" style="0" customWidth="1"/>
    <col min="6" max="6" width="11.625" style="0" customWidth="1"/>
    <col min="7" max="8" width="10.625" style="0" customWidth="1"/>
  </cols>
  <sheetData>
    <row r="1" spans="1:8" ht="14.25">
      <c r="A1" s="3"/>
      <c r="B1" s="3"/>
      <c r="C1" s="3"/>
      <c r="D1" s="3"/>
      <c r="E1" s="3"/>
      <c r="F1" s="3"/>
      <c r="G1" s="3"/>
      <c r="H1" s="3"/>
    </row>
    <row r="2" ht="21" customHeight="1">
      <c r="A2" s="2" t="s">
        <v>65</v>
      </c>
    </row>
    <row r="4" spans="1:4" ht="15" customHeight="1">
      <c r="A4" s="3"/>
      <c r="B4" s="3"/>
      <c r="D4" s="3" t="s">
        <v>66</v>
      </c>
    </row>
    <row r="5" spans="1:5" ht="15" customHeight="1">
      <c r="A5" s="4" t="s">
        <v>19</v>
      </c>
      <c r="B5" s="7" t="s">
        <v>23</v>
      </c>
      <c r="C5" s="7" t="s">
        <v>24</v>
      </c>
      <c r="D5" s="7" t="s">
        <v>25</v>
      </c>
      <c r="E5" s="7" t="s">
        <v>26</v>
      </c>
    </row>
    <row r="6" spans="1:5" ht="15" customHeight="1">
      <c r="A6" s="9" t="s">
        <v>29</v>
      </c>
      <c r="B6" s="43">
        <v>186.2</v>
      </c>
      <c r="C6" s="43">
        <v>185.6</v>
      </c>
      <c r="D6" s="43">
        <v>185.5</v>
      </c>
      <c r="E6" s="43">
        <v>184.3</v>
      </c>
    </row>
    <row r="7" spans="1:5" ht="15" customHeight="1">
      <c r="A7" s="9" t="s">
        <v>30</v>
      </c>
      <c r="B7" s="43">
        <v>332.9</v>
      </c>
      <c r="C7" s="43">
        <v>328.1</v>
      </c>
      <c r="D7" s="43">
        <v>317.9</v>
      </c>
      <c r="E7" s="43">
        <v>316.8</v>
      </c>
    </row>
    <row r="8" spans="1:5" ht="15" customHeight="1">
      <c r="A8" s="9" t="s">
        <v>67</v>
      </c>
      <c r="B8" s="43">
        <v>0</v>
      </c>
      <c r="C8" s="43">
        <v>0</v>
      </c>
      <c r="D8" s="43">
        <v>0</v>
      </c>
      <c r="E8" s="43">
        <v>0</v>
      </c>
    </row>
    <row r="9" spans="1:5" ht="15" customHeight="1">
      <c r="A9" s="9" t="s">
        <v>31</v>
      </c>
      <c r="B9" s="43">
        <v>172.3</v>
      </c>
      <c r="C9" s="43">
        <v>171.7</v>
      </c>
      <c r="D9" s="43">
        <v>172.1</v>
      </c>
      <c r="E9" s="43">
        <v>171.1</v>
      </c>
    </row>
    <row r="10" spans="1:5" ht="15" customHeight="1">
      <c r="A10" s="9"/>
      <c r="B10" s="43"/>
      <c r="C10" s="43"/>
      <c r="D10" s="43"/>
      <c r="E10" s="43"/>
    </row>
    <row r="11" spans="1:5" ht="15" customHeight="1">
      <c r="A11" s="25" t="s">
        <v>68</v>
      </c>
      <c r="B11" s="44">
        <v>10.6</v>
      </c>
      <c r="C11" s="44">
        <v>10.7</v>
      </c>
      <c r="D11" s="44">
        <v>10.6</v>
      </c>
      <c r="E11" s="44">
        <v>11</v>
      </c>
    </row>
  </sheetData>
  <printOptions/>
  <pageMargins left="1.0236220472440944" right="0.35433070866141736" top="0.7480314960629921" bottom="0.2755905511811024" header="0.5118110236220472" footer="0.5118110236220472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1">
      <selection activeCell="A2" sqref="A2"/>
    </sheetView>
  </sheetViews>
  <sheetFormatPr defaultColWidth="9.00390625" defaultRowHeight="13.5"/>
  <cols>
    <col min="1" max="1" width="12.625" style="0" customWidth="1"/>
    <col min="2" max="3" width="7.00390625" style="0" customWidth="1"/>
    <col min="4" max="4" width="5.625" style="0" customWidth="1"/>
    <col min="5" max="8" width="7.00390625" style="0" customWidth="1"/>
    <col min="9" max="9" width="5.625" style="0" customWidth="1"/>
    <col min="10" max="13" width="7.00390625" style="0" customWidth="1"/>
    <col min="14" max="14" width="5.625" style="0" customWidth="1"/>
    <col min="15" max="15" width="7.00390625" style="0" customWidth="1"/>
    <col min="16" max="16" width="7.75390625" style="0" customWidth="1"/>
    <col min="17" max="17" width="7.50390625" style="0" customWidth="1"/>
    <col min="18" max="19" width="7.00390625" style="0" customWidth="1"/>
    <col min="20" max="20" width="5.625" style="0" customWidth="1"/>
    <col min="21" max="21" width="7.00390625" style="0" customWidth="1"/>
    <col min="22" max="23" width="8.50390625" style="0" customWidth="1"/>
  </cols>
  <sheetData>
    <row r="1" spans="1:11" ht="30" customHeight="1">
      <c r="A1" s="45" t="s">
        <v>69</v>
      </c>
      <c r="K1" s="46"/>
    </row>
    <row r="2" spans="1:17" ht="30" customHeight="1">
      <c r="A2" s="3"/>
      <c r="B2" s="3"/>
      <c r="C2" s="3"/>
      <c r="D2" s="3"/>
      <c r="E2" s="3"/>
      <c r="F2" s="3"/>
      <c r="G2" s="3"/>
      <c r="H2" s="3"/>
      <c r="I2" s="3"/>
      <c r="J2" s="3"/>
      <c r="K2" s="46"/>
      <c r="L2" s="3"/>
      <c r="M2" s="3"/>
      <c r="O2" s="47"/>
      <c r="P2" s="3"/>
      <c r="Q2" s="47" t="s">
        <v>18</v>
      </c>
    </row>
    <row r="3" spans="1:17" ht="30" customHeight="1">
      <c r="A3" s="811" t="s">
        <v>70</v>
      </c>
      <c r="B3" s="813" t="s">
        <v>23</v>
      </c>
      <c r="C3" s="814"/>
      <c r="D3" s="814"/>
      <c r="E3" s="815"/>
      <c r="F3" s="813" t="s">
        <v>24</v>
      </c>
      <c r="G3" s="814"/>
      <c r="H3" s="814"/>
      <c r="I3" s="815"/>
      <c r="J3" s="816" t="s">
        <v>25</v>
      </c>
      <c r="K3" s="817"/>
      <c r="L3" s="817"/>
      <c r="M3" s="818"/>
      <c r="N3" s="813" t="s">
        <v>26</v>
      </c>
      <c r="O3" s="814"/>
      <c r="P3" s="814"/>
      <c r="Q3" s="815"/>
    </row>
    <row r="4" spans="1:17" ht="30" customHeight="1">
      <c r="A4" s="812"/>
      <c r="B4" s="38"/>
      <c r="C4" s="48"/>
      <c r="D4" s="49" t="s">
        <v>71</v>
      </c>
      <c r="E4" s="48" t="s">
        <v>72</v>
      </c>
      <c r="F4" s="49"/>
      <c r="G4" s="48"/>
      <c r="H4" s="49" t="s">
        <v>71</v>
      </c>
      <c r="I4" s="48" t="s">
        <v>72</v>
      </c>
      <c r="J4" s="49"/>
      <c r="K4" s="50"/>
      <c r="L4" s="49" t="s">
        <v>71</v>
      </c>
      <c r="M4" s="48" t="s">
        <v>72</v>
      </c>
      <c r="N4" s="49"/>
      <c r="O4" s="48"/>
      <c r="P4" s="49" t="s">
        <v>71</v>
      </c>
      <c r="Q4" s="48" t="s">
        <v>72</v>
      </c>
    </row>
    <row r="5" spans="1:17" ht="30" customHeight="1">
      <c r="A5" s="809"/>
      <c r="B5" s="51" t="s">
        <v>28</v>
      </c>
      <c r="C5" s="8" t="s">
        <v>29</v>
      </c>
      <c r="D5" s="52" t="s">
        <v>73</v>
      </c>
      <c r="E5" s="8" t="s">
        <v>73</v>
      </c>
      <c r="F5" s="52" t="s">
        <v>28</v>
      </c>
      <c r="G5" s="8" t="s">
        <v>29</v>
      </c>
      <c r="H5" s="52" t="s">
        <v>73</v>
      </c>
      <c r="I5" s="8" t="s">
        <v>73</v>
      </c>
      <c r="J5" s="52" t="s">
        <v>28</v>
      </c>
      <c r="K5" s="53" t="s">
        <v>29</v>
      </c>
      <c r="L5" s="52" t="s">
        <v>73</v>
      </c>
      <c r="M5" s="8" t="s">
        <v>73</v>
      </c>
      <c r="N5" s="52" t="s">
        <v>28</v>
      </c>
      <c r="O5" s="8" t="s">
        <v>29</v>
      </c>
      <c r="P5" s="52" t="s">
        <v>73</v>
      </c>
      <c r="Q5" s="8" t="s">
        <v>73</v>
      </c>
    </row>
    <row r="6" spans="1:17" ht="30" customHeight="1">
      <c r="A6" s="38" t="s">
        <v>74</v>
      </c>
      <c r="B6" s="54">
        <f aca="true" t="shared" si="0" ref="B6:J6">SUM(B8:B17)</f>
        <v>7571</v>
      </c>
      <c r="C6" s="54">
        <f t="shared" si="0"/>
        <v>346</v>
      </c>
      <c r="D6" s="54">
        <f t="shared" si="0"/>
        <v>4481</v>
      </c>
      <c r="E6" s="54">
        <f t="shared" si="0"/>
        <v>2744</v>
      </c>
      <c r="F6" s="54">
        <f t="shared" si="0"/>
        <v>7702</v>
      </c>
      <c r="G6" s="54">
        <f t="shared" si="0"/>
        <v>349</v>
      </c>
      <c r="H6" s="54">
        <f t="shared" si="0"/>
        <v>4578</v>
      </c>
      <c r="I6" s="54">
        <f t="shared" si="0"/>
        <v>2775</v>
      </c>
      <c r="J6" s="54">
        <f t="shared" si="0"/>
        <v>7783</v>
      </c>
      <c r="K6" s="54">
        <f>SUM(K8:K17)</f>
        <v>349</v>
      </c>
      <c r="L6" s="54">
        <f aca="true" t="shared" si="1" ref="L6:Q6">SUM(L8:L17)</f>
        <v>4631</v>
      </c>
      <c r="M6" s="54">
        <f t="shared" si="1"/>
        <v>2803</v>
      </c>
      <c r="N6" s="54">
        <f t="shared" si="1"/>
        <v>7913</v>
      </c>
      <c r="O6" s="54">
        <f t="shared" si="1"/>
        <v>354</v>
      </c>
      <c r="P6" s="54">
        <f t="shared" si="1"/>
        <v>4712</v>
      </c>
      <c r="Q6" s="54">
        <f t="shared" si="1"/>
        <v>2847</v>
      </c>
    </row>
    <row r="7" spans="1:17" ht="30" customHeight="1">
      <c r="A7" s="38"/>
      <c r="B7" s="55"/>
      <c r="C7" s="56"/>
      <c r="D7" s="57"/>
      <c r="E7" s="56"/>
      <c r="F7" s="57"/>
      <c r="G7" s="56"/>
      <c r="H7" s="57"/>
      <c r="I7" s="56"/>
      <c r="J7" s="57"/>
      <c r="K7" s="56"/>
      <c r="L7" s="57"/>
      <c r="M7" s="56"/>
      <c r="N7" s="57"/>
      <c r="O7" s="56"/>
      <c r="P7" s="57"/>
      <c r="Q7" s="56"/>
    </row>
    <row r="8" spans="1:17" ht="30" customHeight="1">
      <c r="A8" s="38" t="s">
        <v>75</v>
      </c>
      <c r="B8" s="58">
        <f>SUM(C8:E8)</f>
        <v>2423</v>
      </c>
      <c r="C8" s="56">
        <v>106</v>
      </c>
      <c r="D8" s="57">
        <v>1457</v>
      </c>
      <c r="E8" s="56">
        <v>860</v>
      </c>
      <c r="F8" s="59">
        <f aca="true" t="shared" si="2" ref="F8:F17">SUM(G8:I8)</f>
        <v>2460</v>
      </c>
      <c r="G8" s="56">
        <v>106</v>
      </c>
      <c r="H8" s="57">
        <v>1486</v>
      </c>
      <c r="I8" s="56">
        <v>868</v>
      </c>
      <c r="J8" s="59">
        <f aca="true" t="shared" si="3" ref="J8:J17">SUM(K8:M8)</f>
        <v>2480</v>
      </c>
      <c r="K8" s="56">
        <v>105</v>
      </c>
      <c r="L8" s="57">
        <v>1499</v>
      </c>
      <c r="M8" s="56">
        <v>876</v>
      </c>
      <c r="N8" s="59">
        <f aca="true" t="shared" si="4" ref="N8:N17">SUM(O8:Q8)</f>
        <v>2524</v>
      </c>
      <c r="O8" s="56">
        <v>107</v>
      </c>
      <c r="P8" s="57">
        <v>1529</v>
      </c>
      <c r="Q8" s="56">
        <v>888</v>
      </c>
    </row>
    <row r="9" spans="1:17" ht="30" customHeight="1">
      <c r="A9" s="38" t="s">
        <v>76</v>
      </c>
      <c r="B9" s="58">
        <f aca="true" t="shared" si="5" ref="B9:B17">SUM(C9:E9)</f>
        <v>1569</v>
      </c>
      <c r="C9" s="56">
        <v>53</v>
      </c>
      <c r="D9" s="57">
        <v>970</v>
      </c>
      <c r="E9" s="56">
        <v>546</v>
      </c>
      <c r="F9" s="58">
        <f t="shared" si="2"/>
        <v>1619</v>
      </c>
      <c r="G9" s="56">
        <v>52</v>
      </c>
      <c r="H9" s="57">
        <v>1003</v>
      </c>
      <c r="I9" s="56">
        <v>564</v>
      </c>
      <c r="J9" s="58">
        <f t="shared" si="3"/>
        <v>1628</v>
      </c>
      <c r="K9" s="56">
        <v>54</v>
      </c>
      <c r="L9" s="57">
        <v>1005</v>
      </c>
      <c r="M9" s="56">
        <v>569</v>
      </c>
      <c r="N9" s="58">
        <f t="shared" si="4"/>
        <v>1637</v>
      </c>
      <c r="O9" s="56">
        <v>54</v>
      </c>
      <c r="P9" s="57">
        <v>1003</v>
      </c>
      <c r="Q9" s="56">
        <v>580</v>
      </c>
    </row>
    <row r="10" spans="1:17" ht="30" customHeight="1">
      <c r="A10" s="38" t="s">
        <v>77</v>
      </c>
      <c r="B10" s="58">
        <f t="shared" si="5"/>
        <v>796</v>
      </c>
      <c r="C10" s="56">
        <v>31</v>
      </c>
      <c r="D10" s="57">
        <v>460</v>
      </c>
      <c r="E10" s="56">
        <v>305</v>
      </c>
      <c r="F10" s="58">
        <f t="shared" si="2"/>
        <v>814</v>
      </c>
      <c r="G10" s="56">
        <v>32</v>
      </c>
      <c r="H10" s="57">
        <v>474</v>
      </c>
      <c r="I10" s="56">
        <v>308</v>
      </c>
      <c r="J10" s="58">
        <f t="shared" si="3"/>
        <v>844</v>
      </c>
      <c r="K10" s="56">
        <v>32</v>
      </c>
      <c r="L10" s="57">
        <v>495</v>
      </c>
      <c r="M10" s="56">
        <v>317</v>
      </c>
      <c r="N10" s="58">
        <f t="shared" si="4"/>
        <v>873</v>
      </c>
      <c r="O10" s="56">
        <v>34</v>
      </c>
      <c r="P10" s="57">
        <v>514</v>
      </c>
      <c r="Q10" s="56">
        <v>325</v>
      </c>
    </row>
    <row r="11" spans="1:17" ht="30" customHeight="1">
      <c r="A11" s="38" t="s">
        <v>78</v>
      </c>
      <c r="B11" s="58">
        <f t="shared" si="5"/>
        <v>816</v>
      </c>
      <c r="C11" s="56">
        <v>39</v>
      </c>
      <c r="D11" s="57">
        <v>463</v>
      </c>
      <c r="E11" s="56">
        <v>314</v>
      </c>
      <c r="F11" s="59">
        <f t="shared" si="2"/>
        <v>822</v>
      </c>
      <c r="G11" s="56">
        <v>40</v>
      </c>
      <c r="H11" s="57">
        <v>466</v>
      </c>
      <c r="I11" s="56">
        <v>316</v>
      </c>
      <c r="J11" s="59">
        <f t="shared" si="3"/>
        <v>845</v>
      </c>
      <c r="K11" s="56">
        <v>40</v>
      </c>
      <c r="L11" s="57">
        <v>484</v>
      </c>
      <c r="M11" s="56">
        <v>321</v>
      </c>
      <c r="N11" s="59">
        <f t="shared" si="4"/>
        <v>866</v>
      </c>
      <c r="O11" s="56">
        <v>41</v>
      </c>
      <c r="P11" s="57">
        <v>497</v>
      </c>
      <c r="Q11" s="56">
        <v>328</v>
      </c>
    </row>
    <row r="12" spans="1:17" ht="30" customHeight="1">
      <c r="A12" s="38" t="s">
        <v>79</v>
      </c>
      <c r="B12" s="58">
        <f t="shared" si="5"/>
        <v>354</v>
      </c>
      <c r="C12" s="56">
        <v>20</v>
      </c>
      <c r="D12" s="57">
        <v>208</v>
      </c>
      <c r="E12" s="56">
        <v>126</v>
      </c>
      <c r="F12" s="59">
        <f t="shared" si="2"/>
        <v>361</v>
      </c>
      <c r="G12" s="56">
        <v>20</v>
      </c>
      <c r="H12" s="57">
        <v>213</v>
      </c>
      <c r="I12" s="56">
        <v>128</v>
      </c>
      <c r="J12" s="59">
        <f t="shared" si="3"/>
        <v>360</v>
      </c>
      <c r="K12" s="56">
        <v>20</v>
      </c>
      <c r="L12" s="57">
        <v>212</v>
      </c>
      <c r="M12" s="56">
        <v>128</v>
      </c>
      <c r="N12" s="59">
        <f t="shared" si="4"/>
        <v>363</v>
      </c>
      <c r="O12" s="56">
        <v>21</v>
      </c>
      <c r="P12" s="57">
        <v>213</v>
      </c>
      <c r="Q12" s="56">
        <v>129</v>
      </c>
    </row>
    <row r="13" spans="1:17" ht="30" customHeight="1">
      <c r="A13" s="38" t="s">
        <v>80</v>
      </c>
      <c r="B13" s="58">
        <f t="shared" si="5"/>
        <v>725</v>
      </c>
      <c r="C13" s="56">
        <v>44</v>
      </c>
      <c r="D13" s="57">
        <v>400</v>
      </c>
      <c r="E13" s="56">
        <v>281</v>
      </c>
      <c r="F13" s="59">
        <f t="shared" si="2"/>
        <v>728</v>
      </c>
      <c r="G13" s="56">
        <v>44</v>
      </c>
      <c r="H13" s="57">
        <v>404</v>
      </c>
      <c r="I13" s="56">
        <v>280</v>
      </c>
      <c r="J13" s="59">
        <f t="shared" si="3"/>
        <v>736</v>
      </c>
      <c r="K13" s="56">
        <v>42</v>
      </c>
      <c r="L13" s="57">
        <v>410</v>
      </c>
      <c r="M13" s="56">
        <v>284</v>
      </c>
      <c r="N13" s="59">
        <f t="shared" si="4"/>
        <v>746</v>
      </c>
      <c r="O13" s="56">
        <v>41</v>
      </c>
      <c r="P13" s="57">
        <v>420</v>
      </c>
      <c r="Q13" s="56">
        <v>285</v>
      </c>
    </row>
    <row r="14" spans="1:17" ht="30" customHeight="1">
      <c r="A14" s="38" t="s">
        <v>81</v>
      </c>
      <c r="B14" s="58">
        <f t="shared" si="5"/>
        <v>316</v>
      </c>
      <c r="C14" s="56">
        <v>21</v>
      </c>
      <c r="D14" s="57">
        <v>186</v>
      </c>
      <c r="E14" s="56">
        <v>109</v>
      </c>
      <c r="F14" s="59">
        <f t="shared" si="2"/>
        <v>319</v>
      </c>
      <c r="G14" s="56">
        <v>22</v>
      </c>
      <c r="H14" s="57">
        <v>189</v>
      </c>
      <c r="I14" s="56">
        <v>108</v>
      </c>
      <c r="J14" s="59">
        <f t="shared" si="3"/>
        <v>315</v>
      </c>
      <c r="K14" s="56">
        <v>23</v>
      </c>
      <c r="L14" s="57">
        <v>183</v>
      </c>
      <c r="M14" s="56">
        <v>109</v>
      </c>
      <c r="N14" s="59">
        <f t="shared" si="4"/>
        <v>318</v>
      </c>
      <c r="O14" s="56">
        <v>23</v>
      </c>
      <c r="P14" s="57">
        <v>185</v>
      </c>
      <c r="Q14" s="56">
        <v>110</v>
      </c>
    </row>
    <row r="15" spans="1:17" ht="30" customHeight="1">
      <c r="A15" s="38" t="s">
        <v>82</v>
      </c>
      <c r="B15" s="58">
        <f t="shared" si="5"/>
        <v>220</v>
      </c>
      <c r="C15" s="56">
        <v>14</v>
      </c>
      <c r="D15" s="57">
        <v>132</v>
      </c>
      <c r="E15" s="56">
        <v>74</v>
      </c>
      <c r="F15" s="59">
        <f t="shared" si="2"/>
        <v>224</v>
      </c>
      <c r="G15" s="56">
        <v>14</v>
      </c>
      <c r="H15" s="57">
        <v>133</v>
      </c>
      <c r="I15" s="56">
        <v>77</v>
      </c>
      <c r="J15" s="59">
        <f t="shared" si="3"/>
        <v>217</v>
      </c>
      <c r="K15" s="56">
        <v>14</v>
      </c>
      <c r="L15" s="57">
        <v>129</v>
      </c>
      <c r="M15" s="56">
        <v>74</v>
      </c>
      <c r="N15" s="59">
        <f t="shared" si="4"/>
        <v>218</v>
      </c>
      <c r="O15" s="56">
        <v>14</v>
      </c>
      <c r="P15" s="57">
        <v>130</v>
      </c>
      <c r="Q15" s="56">
        <v>74</v>
      </c>
    </row>
    <row r="16" spans="1:17" ht="30" customHeight="1">
      <c r="A16" s="38" t="s">
        <v>83</v>
      </c>
      <c r="B16" s="58">
        <f t="shared" si="5"/>
        <v>134</v>
      </c>
      <c r="C16" s="56">
        <v>7</v>
      </c>
      <c r="D16" s="57">
        <v>80</v>
      </c>
      <c r="E16" s="56">
        <v>47</v>
      </c>
      <c r="F16" s="59">
        <f t="shared" si="2"/>
        <v>133</v>
      </c>
      <c r="G16" s="56">
        <v>7</v>
      </c>
      <c r="H16" s="57">
        <v>80</v>
      </c>
      <c r="I16" s="56">
        <v>46</v>
      </c>
      <c r="J16" s="59">
        <f t="shared" si="3"/>
        <v>135</v>
      </c>
      <c r="K16" s="56">
        <v>7</v>
      </c>
      <c r="L16" s="57">
        <v>82</v>
      </c>
      <c r="M16" s="56">
        <v>46</v>
      </c>
      <c r="N16" s="59">
        <f t="shared" si="4"/>
        <v>138</v>
      </c>
      <c r="O16" s="56">
        <v>7</v>
      </c>
      <c r="P16" s="57">
        <v>83</v>
      </c>
      <c r="Q16" s="56">
        <v>48</v>
      </c>
    </row>
    <row r="17" spans="1:17" ht="30" customHeight="1">
      <c r="A17" s="51" t="s">
        <v>84</v>
      </c>
      <c r="B17" s="60">
        <f t="shared" si="5"/>
        <v>218</v>
      </c>
      <c r="C17" s="61">
        <v>11</v>
      </c>
      <c r="D17" s="62">
        <v>125</v>
      </c>
      <c r="E17" s="61">
        <v>82</v>
      </c>
      <c r="F17" s="60">
        <f t="shared" si="2"/>
        <v>222</v>
      </c>
      <c r="G17" s="61">
        <v>12</v>
      </c>
      <c r="H17" s="62">
        <v>130</v>
      </c>
      <c r="I17" s="61">
        <v>80</v>
      </c>
      <c r="J17" s="60">
        <f t="shared" si="3"/>
        <v>223</v>
      </c>
      <c r="K17" s="61">
        <v>12</v>
      </c>
      <c r="L17" s="62">
        <v>132</v>
      </c>
      <c r="M17" s="61">
        <v>79</v>
      </c>
      <c r="N17" s="60">
        <f t="shared" si="4"/>
        <v>230</v>
      </c>
      <c r="O17" s="61">
        <v>12</v>
      </c>
      <c r="P17" s="62">
        <v>138</v>
      </c>
      <c r="Q17" s="61">
        <v>80</v>
      </c>
    </row>
    <row r="18" ht="13.5">
      <c r="K18" s="46"/>
    </row>
    <row r="19" ht="13.5">
      <c r="K19" s="46"/>
    </row>
    <row r="20" ht="13.5">
      <c r="K20" s="46"/>
    </row>
    <row r="21" ht="13.5">
      <c r="K21" s="46"/>
    </row>
    <row r="22" ht="13.5">
      <c r="K22" s="46"/>
    </row>
    <row r="23" ht="13.5">
      <c r="K23" s="46"/>
    </row>
    <row r="24" ht="13.5">
      <c r="K24" s="46"/>
    </row>
    <row r="25" ht="13.5">
      <c r="K25" s="46"/>
    </row>
    <row r="26" ht="13.5">
      <c r="K26" s="46"/>
    </row>
    <row r="27" ht="13.5">
      <c r="K27" s="46"/>
    </row>
  </sheetData>
  <mergeCells count="5">
    <mergeCell ref="A3:A5"/>
    <mergeCell ref="N3:Q3"/>
    <mergeCell ref="B3:E3"/>
    <mergeCell ref="F3:I3"/>
    <mergeCell ref="J3:M3"/>
  </mergeCells>
  <printOptions/>
  <pageMargins left="0.3937007874015748" right="0.1968503937007874" top="0.8661417322834646" bottom="0.984251968503937" header="0.5118110236220472" footer="0.5118110236220472"/>
  <pageSetup horizontalDpi="300" verticalDpi="3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Y29"/>
  <sheetViews>
    <sheetView workbookViewId="0" topLeftCell="A1">
      <selection activeCell="B3" sqref="B3"/>
    </sheetView>
  </sheetViews>
  <sheetFormatPr defaultColWidth="9.00390625" defaultRowHeight="13.5"/>
  <cols>
    <col min="1" max="1" width="12.625" style="0" customWidth="1"/>
    <col min="2" max="3" width="7.00390625" style="0" customWidth="1"/>
    <col min="4" max="4" width="5.625" style="0" customWidth="1"/>
    <col min="5" max="8" width="7.00390625" style="0" customWidth="1"/>
    <col min="9" max="9" width="5.625" style="0" customWidth="1"/>
    <col min="10" max="13" width="7.00390625" style="0" customWidth="1"/>
    <col min="14" max="14" width="7.25390625" style="0" customWidth="1"/>
    <col min="15" max="15" width="7.00390625" style="0" customWidth="1"/>
    <col min="16" max="16" width="7.75390625" style="0" customWidth="1"/>
    <col min="17" max="17" width="7.50390625" style="0" customWidth="1"/>
    <col min="18" max="19" width="7.00390625" style="0" customWidth="1"/>
    <col min="20" max="20" width="6.625" style="0" customWidth="1"/>
    <col min="21" max="21" width="7.00390625" style="0" customWidth="1"/>
    <col min="22" max="23" width="8.50390625" style="0" customWidth="1"/>
  </cols>
  <sheetData>
    <row r="2" spans="1:11" s="63" customFormat="1" ht="30" customHeight="1">
      <c r="A2" s="45" t="s">
        <v>85</v>
      </c>
      <c r="K2" s="64"/>
    </row>
    <row r="3" spans="1:21" ht="30" customHeight="1">
      <c r="A3" s="3"/>
      <c r="B3" s="3"/>
      <c r="C3" s="3"/>
      <c r="D3" s="3"/>
      <c r="E3" s="3"/>
      <c r="F3" s="3"/>
      <c r="G3" s="3"/>
      <c r="H3" s="3"/>
      <c r="I3" s="3"/>
      <c r="J3" s="3"/>
      <c r="K3" s="65"/>
      <c r="L3" s="3"/>
      <c r="M3" s="3"/>
      <c r="N3" s="3"/>
      <c r="Q3" s="3"/>
      <c r="R3" s="3"/>
      <c r="T3" s="3"/>
      <c r="U3" s="3" t="s">
        <v>86</v>
      </c>
    </row>
    <row r="4" spans="1:25" ht="30" customHeight="1">
      <c r="A4" s="811" t="s">
        <v>70</v>
      </c>
      <c r="B4" s="813" t="s">
        <v>23</v>
      </c>
      <c r="C4" s="819"/>
      <c r="D4" s="819"/>
      <c r="E4" s="819"/>
      <c r="F4" s="820"/>
      <c r="G4" s="816" t="s">
        <v>87</v>
      </c>
      <c r="H4" s="817"/>
      <c r="I4" s="817"/>
      <c r="J4" s="817"/>
      <c r="K4" s="817"/>
      <c r="L4" s="818"/>
      <c r="M4" s="816" t="s">
        <v>88</v>
      </c>
      <c r="N4" s="817"/>
      <c r="O4" s="817"/>
      <c r="P4" s="817"/>
      <c r="Q4" s="817"/>
      <c r="R4" s="818"/>
      <c r="S4" s="816" t="s">
        <v>89</v>
      </c>
      <c r="T4" s="817"/>
      <c r="U4" s="817"/>
      <c r="V4" s="817"/>
      <c r="W4" s="817"/>
      <c r="X4" s="817"/>
      <c r="Y4" s="37"/>
    </row>
    <row r="5" spans="1:25" ht="30" customHeight="1">
      <c r="A5" s="809"/>
      <c r="B5" s="4" t="s">
        <v>28</v>
      </c>
      <c r="C5" s="7" t="s">
        <v>90</v>
      </c>
      <c r="D5" s="31" t="s">
        <v>91</v>
      </c>
      <c r="E5" s="7" t="s">
        <v>92</v>
      </c>
      <c r="F5" s="6" t="s">
        <v>71</v>
      </c>
      <c r="G5" s="31" t="s">
        <v>28</v>
      </c>
      <c r="H5" s="7" t="s">
        <v>90</v>
      </c>
      <c r="I5" s="31" t="s">
        <v>91</v>
      </c>
      <c r="J5" s="7" t="s">
        <v>92</v>
      </c>
      <c r="K5" s="66" t="s">
        <v>93</v>
      </c>
      <c r="L5" s="67" t="s">
        <v>94</v>
      </c>
      <c r="M5" s="52" t="s">
        <v>28</v>
      </c>
      <c r="N5" s="8" t="s">
        <v>90</v>
      </c>
      <c r="O5" s="52" t="s">
        <v>91</v>
      </c>
      <c r="P5" s="8" t="s">
        <v>92</v>
      </c>
      <c r="Q5" s="66" t="s">
        <v>93</v>
      </c>
      <c r="R5" s="68" t="s">
        <v>94</v>
      </c>
      <c r="S5" s="52" t="s">
        <v>28</v>
      </c>
      <c r="T5" s="8" t="s">
        <v>90</v>
      </c>
      <c r="U5" s="52" t="s">
        <v>91</v>
      </c>
      <c r="V5" s="8" t="s">
        <v>92</v>
      </c>
      <c r="W5" s="52" t="s">
        <v>95</v>
      </c>
      <c r="X5" s="51" t="s">
        <v>71</v>
      </c>
      <c r="Y5" s="37"/>
    </row>
    <row r="6" spans="1:25" ht="30" customHeight="1">
      <c r="A6" s="38" t="s">
        <v>74</v>
      </c>
      <c r="B6" s="54">
        <f aca="true" t="shared" si="0" ref="B6:X6">SUM(B8:B17)</f>
        <v>64427</v>
      </c>
      <c r="C6" s="54">
        <f t="shared" si="0"/>
        <v>12041</v>
      </c>
      <c r="D6" s="54">
        <f t="shared" si="0"/>
        <v>42</v>
      </c>
      <c r="E6" s="54">
        <f t="shared" si="0"/>
        <v>1015</v>
      </c>
      <c r="F6" s="54">
        <f t="shared" si="0"/>
        <v>51329</v>
      </c>
      <c r="G6" s="54">
        <f t="shared" si="0"/>
        <v>11659</v>
      </c>
      <c r="H6" s="54">
        <f t="shared" si="0"/>
        <v>11980</v>
      </c>
      <c r="I6" s="54">
        <f t="shared" si="0"/>
        <v>42</v>
      </c>
      <c r="J6" s="54">
        <f t="shared" si="0"/>
        <v>886</v>
      </c>
      <c r="K6" s="54">
        <f t="shared" si="0"/>
        <v>40194</v>
      </c>
      <c r="L6" s="54">
        <f t="shared" si="0"/>
        <v>11659</v>
      </c>
      <c r="M6" s="54">
        <f t="shared" si="0"/>
        <v>64729</v>
      </c>
      <c r="N6" s="54">
        <f t="shared" si="0"/>
        <v>11980</v>
      </c>
      <c r="O6" s="54">
        <f t="shared" si="0"/>
        <v>48</v>
      </c>
      <c r="P6" s="54">
        <f t="shared" si="0"/>
        <v>505</v>
      </c>
      <c r="Q6" s="54">
        <f t="shared" si="0"/>
        <v>39585</v>
      </c>
      <c r="R6" s="58">
        <f t="shared" si="0"/>
        <v>12611</v>
      </c>
      <c r="S6" s="54">
        <f t="shared" si="0"/>
        <v>65242</v>
      </c>
      <c r="T6" s="54">
        <f t="shared" si="0"/>
        <v>11945</v>
      </c>
      <c r="U6" s="54">
        <f t="shared" si="0"/>
        <v>44</v>
      </c>
      <c r="V6" s="54">
        <f t="shared" si="0"/>
        <v>505</v>
      </c>
      <c r="W6" s="54">
        <f t="shared" si="0"/>
        <v>14190</v>
      </c>
      <c r="X6" s="58">
        <f t="shared" si="0"/>
        <v>38558</v>
      </c>
      <c r="Y6" s="37"/>
    </row>
    <row r="7" spans="1:25" ht="30" customHeight="1">
      <c r="A7" s="38"/>
      <c r="B7" s="55"/>
      <c r="C7" s="56"/>
      <c r="D7" s="57"/>
      <c r="E7" s="56"/>
      <c r="F7" s="69"/>
      <c r="G7" s="69"/>
      <c r="H7" s="56"/>
      <c r="I7" s="57"/>
      <c r="J7" s="56"/>
      <c r="K7" s="69"/>
      <c r="L7" s="69"/>
      <c r="M7" s="57"/>
      <c r="N7" s="56"/>
      <c r="O7" s="57"/>
      <c r="P7" s="56"/>
      <c r="Q7" s="69"/>
      <c r="R7" s="37"/>
      <c r="S7" s="56"/>
      <c r="T7" s="56"/>
      <c r="U7" s="57"/>
      <c r="V7" s="56"/>
      <c r="W7" s="69"/>
      <c r="X7" s="37"/>
      <c r="Y7" s="37"/>
    </row>
    <row r="8" spans="1:25" ht="30" customHeight="1">
      <c r="A8" s="38" t="s">
        <v>75</v>
      </c>
      <c r="B8" s="58">
        <f>SUM(C8:F8)</f>
        <v>19299</v>
      </c>
      <c r="C8" s="56">
        <v>3836</v>
      </c>
      <c r="D8" s="57">
        <v>10</v>
      </c>
      <c r="E8" s="56">
        <v>146</v>
      </c>
      <c r="F8" s="69">
        <v>15307</v>
      </c>
      <c r="G8" s="57">
        <v>2813</v>
      </c>
      <c r="H8" s="56">
        <v>3753</v>
      </c>
      <c r="I8" s="57">
        <v>10</v>
      </c>
      <c r="J8" s="56">
        <v>100</v>
      </c>
      <c r="K8" s="69">
        <v>12354</v>
      </c>
      <c r="L8" s="57">
        <v>2813</v>
      </c>
      <c r="M8" s="54">
        <f>SUM(N8:R8)</f>
        <v>19038</v>
      </c>
      <c r="N8" s="56">
        <v>3753</v>
      </c>
      <c r="O8" s="57">
        <v>10</v>
      </c>
      <c r="P8" s="56">
        <v>100</v>
      </c>
      <c r="Q8" s="69">
        <v>12279</v>
      </c>
      <c r="R8" s="57">
        <v>2896</v>
      </c>
      <c r="S8" s="54">
        <f>SUM(T8:X8)</f>
        <v>19027</v>
      </c>
      <c r="T8" s="56">
        <v>3732</v>
      </c>
      <c r="U8" s="57">
        <v>10</v>
      </c>
      <c r="V8" s="56">
        <v>100</v>
      </c>
      <c r="W8" s="69">
        <v>3463</v>
      </c>
      <c r="X8" s="57">
        <v>11722</v>
      </c>
      <c r="Y8" s="37"/>
    </row>
    <row r="9" spans="1:25" ht="30" customHeight="1">
      <c r="A9" s="38" t="s">
        <v>76</v>
      </c>
      <c r="B9" s="58">
        <f aca="true" t="shared" si="1" ref="B9:B17">SUM(C9:F9)</f>
        <v>9756</v>
      </c>
      <c r="C9" s="56">
        <v>835</v>
      </c>
      <c r="D9" s="57"/>
      <c r="E9" s="56">
        <v>106</v>
      </c>
      <c r="F9" s="69">
        <v>8815</v>
      </c>
      <c r="G9" s="57">
        <v>1667</v>
      </c>
      <c r="H9" s="56">
        <v>835</v>
      </c>
      <c r="I9" s="57"/>
      <c r="J9" s="56">
        <v>106</v>
      </c>
      <c r="K9" s="69">
        <v>7104</v>
      </c>
      <c r="L9" s="57">
        <v>1667</v>
      </c>
      <c r="M9" s="54">
        <f aca="true" t="shared" si="2" ref="M9:M17">SUM(N9:R9)</f>
        <v>9783</v>
      </c>
      <c r="N9" s="56">
        <v>835</v>
      </c>
      <c r="O9" s="57"/>
      <c r="P9" s="56">
        <v>59</v>
      </c>
      <c r="Q9" s="69">
        <v>7008</v>
      </c>
      <c r="R9" s="57">
        <v>1881</v>
      </c>
      <c r="S9" s="54">
        <f aca="true" t="shared" si="3" ref="S9:S17">SUM(T9:X9)</f>
        <v>9719</v>
      </c>
      <c r="T9" s="56">
        <v>821</v>
      </c>
      <c r="U9" s="57"/>
      <c r="V9" s="56">
        <v>59</v>
      </c>
      <c r="W9" s="69">
        <v>2203</v>
      </c>
      <c r="X9" s="57">
        <v>6636</v>
      </c>
      <c r="Y9" s="37"/>
    </row>
    <row r="10" spans="1:25" ht="30" customHeight="1">
      <c r="A10" s="38" t="s">
        <v>77</v>
      </c>
      <c r="B10" s="58">
        <f t="shared" si="1"/>
        <v>7665</v>
      </c>
      <c r="C10" s="56">
        <v>1482</v>
      </c>
      <c r="D10" s="57"/>
      <c r="E10" s="56">
        <v>312</v>
      </c>
      <c r="F10" s="69">
        <v>5871</v>
      </c>
      <c r="G10" s="57">
        <v>1630</v>
      </c>
      <c r="H10" s="56">
        <v>1482</v>
      </c>
      <c r="I10" s="57"/>
      <c r="J10" s="56">
        <v>312</v>
      </c>
      <c r="K10" s="69">
        <v>4471</v>
      </c>
      <c r="L10" s="57">
        <v>1630</v>
      </c>
      <c r="M10" s="54">
        <f t="shared" si="2"/>
        <v>7763</v>
      </c>
      <c r="N10" s="56">
        <v>1482</v>
      </c>
      <c r="O10" s="57"/>
      <c r="P10" s="56">
        <v>200</v>
      </c>
      <c r="Q10" s="69">
        <v>4293</v>
      </c>
      <c r="R10" s="57">
        <v>1788</v>
      </c>
      <c r="S10" s="54">
        <f t="shared" si="3"/>
        <v>8047</v>
      </c>
      <c r="T10" s="56">
        <v>1482</v>
      </c>
      <c r="U10" s="57"/>
      <c r="V10" s="56">
        <v>200</v>
      </c>
      <c r="W10" s="69">
        <v>2226</v>
      </c>
      <c r="X10" s="57">
        <v>4139</v>
      </c>
      <c r="Y10" s="37"/>
    </row>
    <row r="11" spans="1:25" ht="30" customHeight="1">
      <c r="A11" s="38" t="s">
        <v>78</v>
      </c>
      <c r="B11" s="58">
        <f t="shared" si="1"/>
        <v>7385</v>
      </c>
      <c r="C11" s="56">
        <v>1530</v>
      </c>
      <c r="D11" s="57">
        <v>6</v>
      </c>
      <c r="E11" s="56">
        <v>144</v>
      </c>
      <c r="F11" s="69">
        <v>5705</v>
      </c>
      <c r="G11" s="57">
        <v>1375</v>
      </c>
      <c r="H11" s="56">
        <v>1530</v>
      </c>
      <c r="I11" s="57">
        <v>6</v>
      </c>
      <c r="J11" s="56">
        <v>72</v>
      </c>
      <c r="K11" s="69">
        <v>4462</v>
      </c>
      <c r="L11" s="57">
        <v>1375</v>
      </c>
      <c r="M11" s="54">
        <f t="shared" si="2"/>
        <v>7435</v>
      </c>
      <c r="N11" s="56">
        <v>1530</v>
      </c>
      <c r="O11" s="57">
        <v>6</v>
      </c>
      <c r="P11" s="56"/>
      <c r="Q11" s="69">
        <v>4341</v>
      </c>
      <c r="R11" s="57">
        <v>1558</v>
      </c>
      <c r="S11" s="54">
        <f t="shared" si="3"/>
        <v>7644</v>
      </c>
      <c r="T11" s="56">
        <v>1530</v>
      </c>
      <c r="U11" s="57">
        <v>6</v>
      </c>
      <c r="V11" s="56"/>
      <c r="W11" s="69">
        <v>1506</v>
      </c>
      <c r="X11" s="57">
        <v>4602</v>
      </c>
      <c r="Y11" s="37"/>
    </row>
    <row r="12" spans="1:25" ht="30" customHeight="1">
      <c r="A12" s="38" t="s">
        <v>96</v>
      </c>
      <c r="B12" s="58">
        <f t="shared" si="1"/>
        <v>4365</v>
      </c>
      <c r="C12" s="56">
        <v>825</v>
      </c>
      <c r="D12" s="57">
        <v>6</v>
      </c>
      <c r="E12" s="56">
        <v>200</v>
      </c>
      <c r="F12" s="69">
        <v>3334</v>
      </c>
      <c r="G12" s="57">
        <v>1146</v>
      </c>
      <c r="H12" s="56">
        <v>847</v>
      </c>
      <c r="I12" s="57">
        <v>6</v>
      </c>
      <c r="J12" s="56">
        <v>200</v>
      </c>
      <c r="K12" s="69">
        <v>2198</v>
      </c>
      <c r="L12" s="57">
        <v>1146</v>
      </c>
      <c r="M12" s="54">
        <f t="shared" si="2"/>
        <v>4351</v>
      </c>
      <c r="N12" s="56">
        <v>847</v>
      </c>
      <c r="O12" s="57">
        <v>6</v>
      </c>
      <c r="P12" s="56">
        <v>50</v>
      </c>
      <c r="Q12" s="69">
        <v>2302</v>
      </c>
      <c r="R12" s="57">
        <v>1146</v>
      </c>
      <c r="S12" s="54">
        <f t="shared" si="3"/>
        <v>4442</v>
      </c>
      <c r="T12" s="56">
        <v>847</v>
      </c>
      <c r="U12" s="57">
        <v>6</v>
      </c>
      <c r="V12" s="56">
        <v>50</v>
      </c>
      <c r="W12" s="69">
        <v>1248</v>
      </c>
      <c r="X12" s="57">
        <v>2291</v>
      </c>
      <c r="Y12" s="37"/>
    </row>
    <row r="13" spans="1:25" ht="30" customHeight="1">
      <c r="A13" s="38" t="s">
        <v>80</v>
      </c>
      <c r="B13" s="58">
        <f t="shared" si="1"/>
        <v>6734</v>
      </c>
      <c r="C13" s="56">
        <v>1311</v>
      </c>
      <c r="D13" s="57"/>
      <c r="E13" s="56"/>
      <c r="F13" s="69">
        <v>5423</v>
      </c>
      <c r="G13" s="57">
        <v>1209</v>
      </c>
      <c r="H13" s="56">
        <v>1311</v>
      </c>
      <c r="I13" s="57"/>
      <c r="J13" s="56"/>
      <c r="K13" s="69">
        <v>4346</v>
      </c>
      <c r="L13" s="57">
        <v>1209</v>
      </c>
      <c r="M13" s="54">
        <f t="shared" si="2"/>
        <v>6811</v>
      </c>
      <c r="N13" s="56">
        <v>1311</v>
      </c>
      <c r="O13" s="57">
        <v>6</v>
      </c>
      <c r="P13" s="56"/>
      <c r="Q13" s="69">
        <v>4215</v>
      </c>
      <c r="R13" s="57">
        <v>1279</v>
      </c>
      <c r="S13" s="54">
        <f t="shared" si="3"/>
        <v>6792</v>
      </c>
      <c r="T13" s="56">
        <v>1311</v>
      </c>
      <c r="U13" s="57">
        <v>6</v>
      </c>
      <c r="V13" s="56"/>
      <c r="W13" s="69">
        <v>1395</v>
      </c>
      <c r="X13" s="57">
        <v>4080</v>
      </c>
      <c r="Y13" s="37"/>
    </row>
    <row r="14" spans="1:25" ht="30" customHeight="1">
      <c r="A14" s="38" t="s">
        <v>81</v>
      </c>
      <c r="B14" s="58">
        <f t="shared" si="1"/>
        <v>3445</v>
      </c>
      <c r="C14" s="56">
        <v>918</v>
      </c>
      <c r="D14" s="57">
        <v>4</v>
      </c>
      <c r="E14" s="56">
        <v>11</v>
      </c>
      <c r="F14" s="69">
        <v>2512</v>
      </c>
      <c r="G14" s="57">
        <v>504</v>
      </c>
      <c r="H14" s="56">
        <v>918</v>
      </c>
      <c r="I14" s="57">
        <v>4</v>
      </c>
      <c r="J14" s="56"/>
      <c r="K14" s="69">
        <v>2055</v>
      </c>
      <c r="L14" s="57">
        <v>504</v>
      </c>
      <c r="M14" s="54">
        <f t="shared" si="2"/>
        <v>3501</v>
      </c>
      <c r="N14" s="56">
        <v>918</v>
      </c>
      <c r="O14" s="57">
        <v>4</v>
      </c>
      <c r="P14" s="56"/>
      <c r="Q14" s="69">
        <v>2025</v>
      </c>
      <c r="R14" s="57">
        <v>554</v>
      </c>
      <c r="S14" s="54">
        <f t="shared" si="3"/>
        <v>3524</v>
      </c>
      <c r="T14" s="56">
        <v>918</v>
      </c>
      <c r="U14" s="57"/>
      <c r="V14" s="56"/>
      <c r="W14" s="69">
        <v>634</v>
      </c>
      <c r="X14" s="57">
        <v>1972</v>
      </c>
      <c r="Y14" s="37"/>
    </row>
    <row r="15" spans="1:25" ht="30" customHeight="1">
      <c r="A15" s="38" t="s">
        <v>82</v>
      </c>
      <c r="B15" s="58">
        <f t="shared" si="1"/>
        <v>2432</v>
      </c>
      <c r="C15" s="56">
        <v>645</v>
      </c>
      <c r="D15" s="57">
        <v>8</v>
      </c>
      <c r="E15" s="56">
        <v>20</v>
      </c>
      <c r="F15" s="69">
        <v>1759</v>
      </c>
      <c r="G15" s="57">
        <v>170</v>
      </c>
      <c r="H15" s="56">
        <v>645</v>
      </c>
      <c r="I15" s="57">
        <v>8</v>
      </c>
      <c r="J15" s="56">
        <v>20</v>
      </c>
      <c r="K15" s="69">
        <v>1589</v>
      </c>
      <c r="L15" s="57">
        <v>170</v>
      </c>
      <c r="M15" s="54">
        <f t="shared" si="2"/>
        <v>2411</v>
      </c>
      <c r="N15" s="56">
        <v>645</v>
      </c>
      <c r="O15" s="57">
        <v>8</v>
      </c>
      <c r="P15" s="56">
        <v>20</v>
      </c>
      <c r="Q15" s="69">
        <v>1532</v>
      </c>
      <c r="R15" s="57">
        <v>206</v>
      </c>
      <c r="S15" s="54">
        <f t="shared" si="3"/>
        <v>2411</v>
      </c>
      <c r="T15" s="56">
        <v>645</v>
      </c>
      <c r="U15" s="57">
        <v>8</v>
      </c>
      <c r="V15" s="56">
        <v>20</v>
      </c>
      <c r="W15" s="69">
        <v>206</v>
      </c>
      <c r="X15" s="57">
        <v>1532</v>
      </c>
      <c r="Y15" s="37"/>
    </row>
    <row r="16" spans="1:25" ht="30" customHeight="1">
      <c r="A16" s="38" t="s">
        <v>83</v>
      </c>
      <c r="B16" s="58">
        <f t="shared" si="1"/>
        <v>1559</v>
      </c>
      <c r="C16" s="56">
        <v>266</v>
      </c>
      <c r="D16" s="57">
        <v>4</v>
      </c>
      <c r="E16" s="56">
        <v>50</v>
      </c>
      <c r="F16" s="69">
        <v>1239</v>
      </c>
      <c r="G16" s="57">
        <v>381</v>
      </c>
      <c r="H16" s="56">
        <v>266</v>
      </c>
      <c r="I16" s="57">
        <v>4</v>
      </c>
      <c r="J16" s="56">
        <v>50</v>
      </c>
      <c r="K16" s="69">
        <v>858</v>
      </c>
      <c r="L16" s="57">
        <v>381</v>
      </c>
      <c r="M16" s="54">
        <f t="shared" si="2"/>
        <v>1559</v>
      </c>
      <c r="N16" s="56">
        <v>266</v>
      </c>
      <c r="O16" s="57">
        <v>4</v>
      </c>
      <c r="P16" s="56">
        <v>50</v>
      </c>
      <c r="Q16" s="69">
        <v>858</v>
      </c>
      <c r="R16" s="57">
        <v>381</v>
      </c>
      <c r="S16" s="54">
        <f t="shared" si="3"/>
        <v>1559</v>
      </c>
      <c r="T16" s="56">
        <v>266</v>
      </c>
      <c r="U16" s="57">
        <v>4</v>
      </c>
      <c r="V16" s="56">
        <v>50</v>
      </c>
      <c r="W16" s="69">
        <v>381</v>
      </c>
      <c r="X16" s="57">
        <v>858</v>
      </c>
      <c r="Y16" s="37"/>
    </row>
    <row r="17" spans="1:25" ht="30" customHeight="1">
      <c r="A17" s="51" t="s">
        <v>84</v>
      </c>
      <c r="B17" s="60">
        <f t="shared" si="1"/>
        <v>1787</v>
      </c>
      <c r="C17" s="61">
        <v>393</v>
      </c>
      <c r="D17" s="62">
        <v>4</v>
      </c>
      <c r="E17" s="61">
        <v>26</v>
      </c>
      <c r="F17" s="70">
        <v>1364</v>
      </c>
      <c r="G17" s="62">
        <v>764</v>
      </c>
      <c r="H17" s="61">
        <v>393</v>
      </c>
      <c r="I17" s="62">
        <v>4</v>
      </c>
      <c r="J17" s="61">
        <v>26</v>
      </c>
      <c r="K17" s="70">
        <v>757</v>
      </c>
      <c r="L17" s="62">
        <v>764</v>
      </c>
      <c r="M17" s="60">
        <f t="shared" si="2"/>
        <v>2077</v>
      </c>
      <c r="N17" s="61">
        <v>393</v>
      </c>
      <c r="O17" s="62">
        <v>4</v>
      </c>
      <c r="P17" s="61">
        <v>26</v>
      </c>
      <c r="Q17" s="70">
        <v>732</v>
      </c>
      <c r="R17" s="62">
        <v>922</v>
      </c>
      <c r="S17" s="60">
        <f t="shared" si="3"/>
        <v>2077</v>
      </c>
      <c r="T17" s="61">
        <v>393</v>
      </c>
      <c r="U17" s="62">
        <v>4</v>
      </c>
      <c r="V17" s="61">
        <v>26</v>
      </c>
      <c r="W17" s="70">
        <v>928</v>
      </c>
      <c r="X17" s="62">
        <v>726</v>
      </c>
      <c r="Y17" s="37"/>
    </row>
    <row r="18" spans="1:21" ht="17.25" customHeight="1">
      <c r="A18" s="3" t="s">
        <v>97</v>
      </c>
      <c r="B18" s="3"/>
      <c r="C18" s="3"/>
      <c r="D18" s="3"/>
      <c r="E18" s="3"/>
      <c r="F18" s="3"/>
      <c r="G18" s="3"/>
      <c r="H18" s="3"/>
      <c r="I18" s="3"/>
      <c r="J18" s="3"/>
      <c r="K18" s="65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4.25">
      <c r="A19" s="3" t="s">
        <v>98</v>
      </c>
      <c r="B19" s="3"/>
      <c r="C19" s="3"/>
      <c r="D19" s="3"/>
      <c r="E19" s="3"/>
      <c r="F19" s="3"/>
      <c r="G19" s="3"/>
      <c r="H19" s="3"/>
      <c r="I19" s="3"/>
      <c r="J19" s="3"/>
      <c r="K19" s="65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ht="13.5">
      <c r="K20" s="46"/>
    </row>
    <row r="21" ht="13.5">
      <c r="K21" s="46"/>
    </row>
    <row r="22" ht="13.5">
      <c r="K22" s="46"/>
    </row>
    <row r="23" ht="13.5">
      <c r="K23" s="46"/>
    </row>
    <row r="24" ht="13.5">
      <c r="K24" s="46"/>
    </row>
    <row r="25" ht="13.5">
      <c r="K25" s="46"/>
    </row>
    <row r="26" ht="13.5">
      <c r="K26" s="46"/>
    </row>
    <row r="27" ht="13.5">
      <c r="K27" s="46"/>
    </row>
    <row r="28" ht="13.5">
      <c r="K28" s="46"/>
    </row>
    <row r="29" ht="13.5">
      <c r="K29" s="46"/>
    </row>
  </sheetData>
  <mergeCells count="5">
    <mergeCell ref="S4:X4"/>
    <mergeCell ref="A4:A5"/>
    <mergeCell ref="B4:F4"/>
    <mergeCell ref="G4:L4"/>
    <mergeCell ref="M4:R4"/>
  </mergeCells>
  <printOptions/>
  <pageMargins left="0.3937007874015748" right="0.1968503937007874" top="0.8661417322834646" bottom="0.984251968503937" header="0.5118110236220472" footer="0.5118110236220472"/>
  <pageSetup horizontalDpi="300" verticalDpi="300" orientation="portrait" paperSize="9" scale="56" r:id="rId1"/>
  <colBreaks count="1" manualBreakCount="1">
    <brk id="2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171"/>
  <sheetViews>
    <sheetView showOutlineSymbols="0" zoomScale="87" zoomScaleNormal="87" workbookViewId="0" topLeftCell="A1">
      <selection activeCell="A2" sqref="A2"/>
    </sheetView>
  </sheetViews>
  <sheetFormatPr defaultColWidth="9.00390625" defaultRowHeight="13.5"/>
  <cols>
    <col min="1" max="11" width="12.625" style="73" customWidth="1"/>
    <col min="12" max="12" width="2.75390625" style="73" customWidth="1"/>
    <col min="13" max="244" width="10.75390625" style="73" customWidth="1"/>
    <col min="245" max="16384" width="10.75390625" style="74" customWidth="1"/>
  </cols>
  <sheetData>
    <row r="1" spans="1:5" ht="24" customHeight="1">
      <c r="A1" s="71" t="s">
        <v>11</v>
      </c>
      <c r="B1" s="71" t="s">
        <v>99</v>
      </c>
      <c r="C1" s="72"/>
      <c r="D1" s="72"/>
      <c r="E1" s="72"/>
    </row>
    <row r="2" spans="1:11" ht="19.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2" ht="21.75" customHeight="1">
      <c r="A3" s="76"/>
      <c r="B3" s="77"/>
      <c r="C3" s="824" t="s">
        <v>100</v>
      </c>
      <c r="D3" s="825"/>
      <c r="E3" s="825"/>
      <c r="F3" s="799"/>
      <c r="G3" s="78" t="s">
        <v>101</v>
      </c>
      <c r="H3" s="824" t="s">
        <v>102</v>
      </c>
      <c r="I3" s="825"/>
      <c r="J3" s="796"/>
      <c r="K3" s="821" t="s">
        <v>43</v>
      </c>
      <c r="L3" s="79"/>
    </row>
    <row r="4" spans="1:12" ht="19.5" customHeight="1">
      <c r="A4" s="76" t="s">
        <v>103</v>
      </c>
      <c r="B4" s="77" t="s">
        <v>104</v>
      </c>
      <c r="C4" s="800"/>
      <c r="D4" s="797"/>
      <c r="E4" s="797"/>
      <c r="F4" s="798"/>
      <c r="G4" s="77" t="s">
        <v>105</v>
      </c>
      <c r="H4" s="795"/>
      <c r="I4" s="826"/>
      <c r="J4" s="827"/>
      <c r="K4" s="822"/>
      <c r="L4" s="79"/>
    </row>
    <row r="5" spans="1:12" ht="19.5" customHeight="1">
      <c r="A5" s="80"/>
      <c r="B5" s="81"/>
      <c r="C5" s="82" t="s">
        <v>106</v>
      </c>
      <c r="D5" s="83" t="s">
        <v>107</v>
      </c>
      <c r="E5" s="83" t="s">
        <v>108</v>
      </c>
      <c r="F5" s="83" t="s">
        <v>109</v>
      </c>
      <c r="G5" s="84" t="s">
        <v>110</v>
      </c>
      <c r="H5" s="85" t="s">
        <v>28</v>
      </c>
      <c r="I5" s="86" t="s">
        <v>111</v>
      </c>
      <c r="J5" s="87" t="s">
        <v>112</v>
      </c>
      <c r="K5" s="823"/>
      <c r="L5" s="79"/>
    </row>
    <row r="6" spans="1:12" ht="19.5" customHeight="1">
      <c r="A6" s="88"/>
      <c r="B6" s="89" t="s">
        <v>113</v>
      </c>
      <c r="C6" s="90">
        <f aca="true" t="shared" si="0" ref="C6:K6">+C7+C17+C21+C28+C35+C51+C61+C89+C112+C121</f>
        <v>354</v>
      </c>
      <c r="D6" s="91">
        <f t="shared" si="0"/>
        <v>32</v>
      </c>
      <c r="E6" s="92">
        <v>0</v>
      </c>
      <c r="F6" s="91">
        <f t="shared" si="0"/>
        <v>322</v>
      </c>
      <c r="G6" s="90">
        <f t="shared" si="0"/>
        <v>169</v>
      </c>
      <c r="H6" s="93">
        <f t="shared" si="0"/>
        <v>4712</v>
      </c>
      <c r="I6" s="91">
        <f t="shared" si="0"/>
        <v>454</v>
      </c>
      <c r="J6" s="94">
        <f t="shared" si="0"/>
        <v>4258</v>
      </c>
      <c r="K6" s="95">
        <f t="shared" si="0"/>
        <v>2847</v>
      </c>
      <c r="L6" s="79"/>
    </row>
    <row r="7" spans="1:12" ht="19.5" customHeight="1">
      <c r="A7" s="96" t="s">
        <v>114</v>
      </c>
      <c r="B7" s="97" t="s">
        <v>114</v>
      </c>
      <c r="C7" s="98">
        <f aca="true" t="shared" si="1" ref="C7:C16">D7+F7</f>
        <v>107</v>
      </c>
      <c r="D7" s="99">
        <v>11</v>
      </c>
      <c r="E7" s="100">
        <v>0</v>
      </c>
      <c r="F7" s="101">
        <v>96</v>
      </c>
      <c r="G7" s="102">
        <v>43</v>
      </c>
      <c r="H7" s="103">
        <f>+SUM(I7:J7)</f>
        <v>1529</v>
      </c>
      <c r="I7" s="104">
        <f>SUM(I8:I16)</f>
        <v>111</v>
      </c>
      <c r="J7" s="98">
        <f>SUM(J8:J16)</f>
        <v>1418</v>
      </c>
      <c r="K7" s="103">
        <f>SUM(K8:K16)</f>
        <v>888</v>
      </c>
      <c r="L7" s="79"/>
    </row>
    <row r="8" spans="1:12" ht="19.5" customHeight="1">
      <c r="A8" s="80"/>
      <c r="B8" s="81" t="s">
        <v>233</v>
      </c>
      <c r="C8" s="105">
        <f t="shared" si="1"/>
        <v>5</v>
      </c>
      <c r="D8" s="106">
        <v>0</v>
      </c>
      <c r="E8" s="106">
        <v>0</v>
      </c>
      <c r="F8" s="107">
        <v>5</v>
      </c>
      <c r="G8" s="108">
        <v>3</v>
      </c>
      <c r="H8" s="109">
        <f>+SUM(I8:J8)</f>
        <v>200</v>
      </c>
      <c r="I8" s="110">
        <v>23</v>
      </c>
      <c r="J8" s="107">
        <v>177</v>
      </c>
      <c r="K8" s="109">
        <v>120</v>
      </c>
      <c r="L8" s="79"/>
    </row>
    <row r="9" spans="1:12" ht="19.5" customHeight="1">
      <c r="A9" s="80"/>
      <c r="B9" s="81" t="s">
        <v>234</v>
      </c>
      <c r="C9" s="105">
        <f t="shared" si="1"/>
        <v>8</v>
      </c>
      <c r="D9" s="106">
        <v>0</v>
      </c>
      <c r="E9" s="106">
        <v>0</v>
      </c>
      <c r="F9" s="107">
        <v>8</v>
      </c>
      <c r="G9" s="108">
        <v>6</v>
      </c>
      <c r="H9" s="109">
        <v>172</v>
      </c>
      <c r="I9" s="110">
        <v>12</v>
      </c>
      <c r="J9" s="107">
        <v>160</v>
      </c>
      <c r="K9" s="109">
        <v>86</v>
      </c>
      <c r="L9" s="79"/>
    </row>
    <row r="10" spans="1:12" ht="19.5" customHeight="1">
      <c r="A10" s="80"/>
      <c r="B10" s="81" t="s">
        <v>235</v>
      </c>
      <c r="C10" s="105">
        <f t="shared" si="1"/>
        <v>11</v>
      </c>
      <c r="D10" s="108">
        <v>1</v>
      </c>
      <c r="E10" s="106">
        <v>0</v>
      </c>
      <c r="F10" s="107">
        <v>10</v>
      </c>
      <c r="G10" s="108">
        <v>4</v>
      </c>
      <c r="H10" s="109">
        <f aca="true" t="shared" si="2" ref="H10:H15">+SUM(I10:J10)</f>
        <v>150</v>
      </c>
      <c r="I10" s="110">
        <v>11</v>
      </c>
      <c r="J10" s="107">
        <v>139</v>
      </c>
      <c r="K10" s="109">
        <v>76</v>
      </c>
      <c r="L10" s="79"/>
    </row>
    <row r="11" spans="1:12" ht="19.5" customHeight="1">
      <c r="A11" s="80"/>
      <c r="B11" s="81" t="s">
        <v>236</v>
      </c>
      <c r="C11" s="105">
        <f t="shared" si="1"/>
        <v>10</v>
      </c>
      <c r="D11" s="106">
        <v>0</v>
      </c>
      <c r="E11" s="106">
        <v>0</v>
      </c>
      <c r="F11" s="107">
        <v>10</v>
      </c>
      <c r="G11" s="108">
        <v>4</v>
      </c>
      <c r="H11" s="109">
        <f t="shared" si="2"/>
        <v>139</v>
      </c>
      <c r="I11" s="110">
        <v>7</v>
      </c>
      <c r="J11" s="107">
        <v>132</v>
      </c>
      <c r="K11" s="109">
        <v>77</v>
      </c>
      <c r="L11" s="79"/>
    </row>
    <row r="12" spans="1:12" ht="19.5" customHeight="1">
      <c r="A12" s="80"/>
      <c r="B12" s="81" t="s">
        <v>237</v>
      </c>
      <c r="C12" s="105">
        <f t="shared" si="1"/>
        <v>10</v>
      </c>
      <c r="D12" s="106">
        <v>0</v>
      </c>
      <c r="E12" s="106">
        <v>0</v>
      </c>
      <c r="F12" s="107">
        <v>10</v>
      </c>
      <c r="G12" s="108">
        <v>6</v>
      </c>
      <c r="H12" s="109">
        <f t="shared" si="2"/>
        <v>132</v>
      </c>
      <c r="I12" s="110">
        <v>14</v>
      </c>
      <c r="J12" s="107">
        <v>118</v>
      </c>
      <c r="K12" s="109">
        <v>81</v>
      </c>
      <c r="L12" s="79"/>
    </row>
    <row r="13" spans="1:12" ht="19.5" customHeight="1">
      <c r="A13" s="80"/>
      <c r="B13" s="81" t="s">
        <v>238</v>
      </c>
      <c r="C13" s="105">
        <f t="shared" si="1"/>
        <v>6</v>
      </c>
      <c r="D13" s="106">
        <v>0</v>
      </c>
      <c r="E13" s="106">
        <v>0</v>
      </c>
      <c r="F13" s="107">
        <v>6</v>
      </c>
      <c r="G13" s="108">
        <v>3</v>
      </c>
      <c r="H13" s="109">
        <f t="shared" si="2"/>
        <v>167</v>
      </c>
      <c r="I13" s="110">
        <v>13</v>
      </c>
      <c r="J13" s="107">
        <v>154</v>
      </c>
      <c r="K13" s="109">
        <v>103</v>
      </c>
      <c r="L13" s="79"/>
    </row>
    <row r="14" spans="1:12" ht="19.5" customHeight="1">
      <c r="A14" s="80"/>
      <c r="B14" s="81" t="s">
        <v>239</v>
      </c>
      <c r="C14" s="105">
        <f t="shared" si="1"/>
        <v>19</v>
      </c>
      <c r="D14" s="108">
        <v>4</v>
      </c>
      <c r="E14" s="106">
        <v>0</v>
      </c>
      <c r="F14" s="107">
        <v>15</v>
      </c>
      <c r="G14" s="108">
        <v>7</v>
      </c>
      <c r="H14" s="109">
        <f t="shared" si="2"/>
        <v>138</v>
      </c>
      <c r="I14" s="110">
        <v>12</v>
      </c>
      <c r="J14" s="107">
        <v>126</v>
      </c>
      <c r="K14" s="109">
        <v>96</v>
      </c>
      <c r="L14" s="79"/>
    </row>
    <row r="15" spans="1:12" ht="19.5" customHeight="1">
      <c r="A15" s="80"/>
      <c r="B15" s="81" t="s">
        <v>240</v>
      </c>
      <c r="C15" s="105">
        <f t="shared" si="1"/>
        <v>22</v>
      </c>
      <c r="D15" s="108">
        <v>1</v>
      </c>
      <c r="E15" s="106">
        <v>0</v>
      </c>
      <c r="F15" s="107">
        <v>21</v>
      </c>
      <c r="G15" s="108">
        <v>6</v>
      </c>
      <c r="H15" s="109">
        <f t="shared" si="2"/>
        <v>283</v>
      </c>
      <c r="I15" s="110">
        <v>9</v>
      </c>
      <c r="J15" s="107">
        <v>274</v>
      </c>
      <c r="K15" s="109">
        <v>176</v>
      </c>
      <c r="L15" s="79"/>
    </row>
    <row r="16" spans="1:12" ht="19.5" customHeight="1">
      <c r="A16" s="80"/>
      <c r="B16" s="81" t="s">
        <v>241</v>
      </c>
      <c r="C16" s="105">
        <f t="shared" si="1"/>
        <v>16</v>
      </c>
      <c r="D16" s="108">
        <v>5</v>
      </c>
      <c r="E16" s="111">
        <v>0</v>
      </c>
      <c r="F16" s="108">
        <v>11</v>
      </c>
      <c r="G16" s="108">
        <v>4</v>
      </c>
      <c r="H16" s="109">
        <f>+SUM(I16:J16)</f>
        <v>148</v>
      </c>
      <c r="I16" s="110">
        <v>10</v>
      </c>
      <c r="J16" s="107">
        <v>138</v>
      </c>
      <c r="K16" s="109">
        <v>73</v>
      </c>
      <c r="L16" s="79"/>
    </row>
    <row r="17" spans="1:12" ht="19.5" customHeight="1">
      <c r="A17" s="112" t="s">
        <v>76</v>
      </c>
      <c r="B17" s="89"/>
      <c r="C17" s="113">
        <f aca="true" t="shared" si="3" ref="C17:K17">+SUM(C18:C20)</f>
        <v>54</v>
      </c>
      <c r="D17" s="91">
        <f t="shared" si="3"/>
        <v>2</v>
      </c>
      <c r="E17" s="106">
        <f t="shared" si="3"/>
        <v>0</v>
      </c>
      <c r="F17" s="91">
        <f t="shared" si="3"/>
        <v>52</v>
      </c>
      <c r="G17" s="114">
        <f t="shared" si="3"/>
        <v>32</v>
      </c>
      <c r="H17" s="115">
        <f t="shared" si="3"/>
        <v>1003</v>
      </c>
      <c r="I17" s="91">
        <f t="shared" si="3"/>
        <v>68</v>
      </c>
      <c r="J17" s="94">
        <f t="shared" si="3"/>
        <v>935</v>
      </c>
      <c r="K17" s="94">
        <f t="shared" si="3"/>
        <v>580</v>
      </c>
      <c r="L17" s="79"/>
    </row>
    <row r="18" spans="1:12" ht="19.5" customHeight="1">
      <c r="A18" s="96" t="s">
        <v>115</v>
      </c>
      <c r="B18" s="97" t="s">
        <v>116</v>
      </c>
      <c r="C18" s="116">
        <f aca="true" t="shared" si="4" ref="C18:C67">D18+F18</f>
        <v>28</v>
      </c>
      <c r="D18" s="106">
        <v>0</v>
      </c>
      <c r="E18" s="117">
        <v>0</v>
      </c>
      <c r="F18" s="102">
        <v>28</v>
      </c>
      <c r="G18" s="102">
        <v>18</v>
      </c>
      <c r="H18" s="118">
        <f>+SUM(I18:J18)</f>
        <v>488</v>
      </c>
      <c r="I18" s="119">
        <v>33</v>
      </c>
      <c r="J18" s="98">
        <v>455</v>
      </c>
      <c r="K18" s="103">
        <v>251</v>
      </c>
      <c r="L18" s="79"/>
    </row>
    <row r="19" spans="1:12" ht="19.5" customHeight="1">
      <c r="A19" s="96" t="s">
        <v>117</v>
      </c>
      <c r="B19" s="97" t="s">
        <v>118</v>
      </c>
      <c r="C19" s="116">
        <f t="shared" si="4"/>
        <v>23</v>
      </c>
      <c r="D19" s="102">
        <v>2</v>
      </c>
      <c r="E19" s="117">
        <v>0</v>
      </c>
      <c r="F19" s="102">
        <v>21</v>
      </c>
      <c r="G19" s="102">
        <v>13</v>
      </c>
      <c r="H19" s="120">
        <f>+SUM(I19:J19)</f>
        <v>410</v>
      </c>
      <c r="I19" s="119">
        <v>30</v>
      </c>
      <c r="J19" s="98">
        <v>380</v>
      </c>
      <c r="K19" s="103">
        <v>268</v>
      </c>
      <c r="L19" s="79"/>
    </row>
    <row r="20" spans="1:12" ht="19.5" customHeight="1">
      <c r="A20" s="121" t="s">
        <v>242</v>
      </c>
      <c r="B20" s="122" t="s">
        <v>119</v>
      </c>
      <c r="C20" s="123">
        <f t="shared" si="4"/>
        <v>3</v>
      </c>
      <c r="D20" s="124">
        <v>0</v>
      </c>
      <c r="E20" s="125">
        <v>0</v>
      </c>
      <c r="F20" s="126">
        <v>3</v>
      </c>
      <c r="G20" s="126">
        <v>1</v>
      </c>
      <c r="H20" s="120">
        <f>+SUM(I20:J20)</f>
        <v>105</v>
      </c>
      <c r="I20" s="127">
        <v>5</v>
      </c>
      <c r="J20" s="128">
        <v>100</v>
      </c>
      <c r="K20" s="129">
        <v>61</v>
      </c>
      <c r="L20" s="79"/>
    </row>
    <row r="21" spans="1:12" ht="19.5" customHeight="1">
      <c r="A21" s="130" t="s">
        <v>77</v>
      </c>
      <c r="B21" s="131"/>
      <c r="C21" s="132">
        <f>+C22+C23+C24+C27</f>
        <v>34</v>
      </c>
      <c r="D21" s="91">
        <f>+D22+D23+D24+D27</f>
        <v>4</v>
      </c>
      <c r="E21" s="106">
        <v>0</v>
      </c>
      <c r="F21" s="91">
        <f aca="true" t="shared" si="5" ref="F21:K21">+F22+F23+F24+F27</f>
        <v>30</v>
      </c>
      <c r="G21" s="132">
        <f t="shared" si="5"/>
        <v>16</v>
      </c>
      <c r="H21" s="115">
        <f t="shared" si="5"/>
        <v>514</v>
      </c>
      <c r="I21" s="91">
        <f t="shared" si="5"/>
        <v>42</v>
      </c>
      <c r="J21" s="133">
        <f t="shared" si="5"/>
        <v>472</v>
      </c>
      <c r="K21" s="132">
        <f t="shared" si="5"/>
        <v>325</v>
      </c>
      <c r="L21" s="79"/>
    </row>
    <row r="22" spans="1:12" ht="19.5" customHeight="1">
      <c r="A22" s="96" t="s">
        <v>120</v>
      </c>
      <c r="B22" s="134" t="s">
        <v>121</v>
      </c>
      <c r="C22" s="116">
        <f t="shared" si="4"/>
        <v>9</v>
      </c>
      <c r="D22" s="106">
        <v>0</v>
      </c>
      <c r="E22" s="117">
        <v>0</v>
      </c>
      <c r="F22" s="102">
        <v>9</v>
      </c>
      <c r="G22" s="102">
        <v>3</v>
      </c>
      <c r="H22" s="135">
        <f>+SUM(I22:J22)</f>
        <v>156</v>
      </c>
      <c r="I22" s="119">
        <v>13</v>
      </c>
      <c r="J22" s="98">
        <v>143</v>
      </c>
      <c r="K22" s="103">
        <v>100</v>
      </c>
      <c r="L22" s="79"/>
    </row>
    <row r="23" spans="1:12" ht="19.5" customHeight="1">
      <c r="A23" s="96" t="s">
        <v>122</v>
      </c>
      <c r="B23" s="97" t="s">
        <v>123</v>
      </c>
      <c r="C23" s="136">
        <f t="shared" si="4"/>
        <v>6</v>
      </c>
      <c r="D23" s="137">
        <v>0</v>
      </c>
      <c r="E23" s="117">
        <v>0</v>
      </c>
      <c r="F23" s="102">
        <v>6</v>
      </c>
      <c r="G23" s="102">
        <v>3</v>
      </c>
      <c r="H23" s="138">
        <f>+SUM(I23:J23)</f>
        <v>179</v>
      </c>
      <c r="I23" s="119">
        <v>14</v>
      </c>
      <c r="J23" s="98">
        <v>165</v>
      </c>
      <c r="K23" s="103">
        <v>113</v>
      </c>
      <c r="L23" s="79"/>
    </row>
    <row r="24" spans="1:12" ht="19.5" customHeight="1">
      <c r="A24" s="96" t="s">
        <v>124</v>
      </c>
      <c r="B24" s="139"/>
      <c r="C24" s="140">
        <f t="shared" si="4"/>
        <v>10</v>
      </c>
      <c r="D24" s="100">
        <v>0</v>
      </c>
      <c r="E24" s="117">
        <v>0</v>
      </c>
      <c r="F24" s="102">
        <f aca="true" t="shared" si="6" ref="F24:K24">SUM(F25:F26)</f>
        <v>10</v>
      </c>
      <c r="G24" s="102">
        <f t="shared" si="6"/>
        <v>7</v>
      </c>
      <c r="H24" s="120">
        <f t="shared" si="6"/>
        <v>111</v>
      </c>
      <c r="I24" s="120">
        <f t="shared" si="6"/>
        <v>6</v>
      </c>
      <c r="J24" s="103">
        <f t="shared" si="6"/>
        <v>105</v>
      </c>
      <c r="K24" s="103">
        <f t="shared" si="6"/>
        <v>73</v>
      </c>
      <c r="L24" s="79"/>
    </row>
    <row r="25" spans="1:12" ht="19.5" customHeight="1">
      <c r="A25" s="80"/>
      <c r="B25" s="81" t="s">
        <v>125</v>
      </c>
      <c r="C25" s="105">
        <f t="shared" si="4"/>
        <v>8</v>
      </c>
      <c r="D25" s="106">
        <v>0</v>
      </c>
      <c r="E25" s="106">
        <v>0</v>
      </c>
      <c r="F25" s="108">
        <v>8</v>
      </c>
      <c r="G25" s="108">
        <v>5</v>
      </c>
      <c r="H25" s="138">
        <f>+SUM(I25:J25)</f>
        <v>99</v>
      </c>
      <c r="I25" s="110">
        <v>6</v>
      </c>
      <c r="J25" s="107">
        <v>93</v>
      </c>
      <c r="K25" s="109">
        <v>67</v>
      </c>
      <c r="L25" s="79"/>
    </row>
    <row r="26" spans="1:12" ht="19.5" customHeight="1">
      <c r="A26" s="80"/>
      <c r="B26" s="141" t="s">
        <v>126</v>
      </c>
      <c r="C26" s="142">
        <f t="shared" si="4"/>
        <v>2</v>
      </c>
      <c r="D26" s="106">
        <v>0</v>
      </c>
      <c r="E26" s="106">
        <v>0</v>
      </c>
      <c r="F26" s="108">
        <v>2</v>
      </c>
      <c r="G26" s="108">
        <v>2</v>
      </c>
      <c r="H26" s="135">
        <f>+SUM(I26:J26)</f>
        <v>12</v>
      </c>
      <c r="I26" s="106">
        <v>0</v>
      </c>
      <c r="J26" s="107">
        <v>12</v>
      </c>
      <c r="K26" s="109">
        <v>6</v>
      </c>
      <c r="L26" s="79"/>
    </row>
    <row r="27" spans="1:12" ht="19.5" customHeight="1">
      <c r="A27" s="96" t="s">
        <v>127</v>
      </c>
      <c r="B27" s="139" t="s">
        <v>128</v>
      </c>
      <c r="C27" s="143">
        <f t="shared" si="4"/>
        <v>9</v>
      </c>
      <c r="D27" s="144">
        <v>4</v>
      </c>
      <c r="E27" s="125">
        <v>0</v>
      </c>
      <c r="F27" s="102">
        <v>5</v>
      </c>
      <c r="G27" s="102">
        <v>3</v>
      </c>
      <c r="H27" s="109">
        <f>+SUM(I27:J27)</f>
        <v>68</v>
      </c>
      <c r="I27" s="119">
        <v>9</v>
      </c>
      <c r="J27" s="98">
        <v>59</v>
      </c>
      <c r="K27" s="103">
        <v>39</v>
      </c>
      <c r="L27" s="79"/>
    </row>
    <row r="28" spans="1:12" ht="19.5" customHeight="1">
      <c r="A28" s="112" t="s">
        <v>78</v>
      </c>
      <c r="B28" s="89"/>
      <c r="C28" s="132">
        <f>+C29+C30+C34</f>
        <v>41</v>
      </c>
      <c r="D28" s="91">
        <f aca="true" t="shared" si="7" ref="D28:K28">+D29+D30+D34</f>
        <v>4</v>
      </c>
      <c r="E28" s="106">
        <f t="shared" si="7"/>
        <v>0</v>
      </c>
      <c r="F28" s="91">
        <f t="shared" si="7"/>
        <v>37</v>
      </c>
      <c r="G28" s="90">
        <f t="shared" si="7"/>
        <v>19</v>
      </c>
      <c r="H28" s="115">
        <f t="shared" si="7"/>
        <v>497</v>
      </c>
      <c r="I28" s="91">
        <f t="shared" si="7"/>
        <v>63</v>
      </c>
      <c r="J28" s="133">
        <f t="shared" si="7"/>
        <v>434</v>
      </c>
      <c r="K28" s="90">
        <f t="shared" si="7"/>
        <v>328</v>
      </c>
      <c r="L28" s="79"/>
    </row>
    <row r="29" spans="1:12" ht="19.5" customHeight="1">
      <c r="A29" s="145" t="s">
        <v>129</v>
      </c>
      <c r="B29" s="139" t="s">
        <v>130</v>
      </c>
      <c r="C29" s="140">
        <f t="shared" si="4"/>
        <v>22</v>
      </c>
      <c r="D29" s="98">
        <v>2</v>
      </c>
      <c r="E29" s="117">
        <v>0</v>
      </c>
      <c r="F29" s="146">
        <v>20</v>
      </c>
      <c r="G29" s="146">
        <v>12</v>
      </c>
      <c r="H29" s="109">
        <f>+SUM(I29:J29)</f>
        <v>232</v>
      </c>
      <c r="I29" s="119">
        <v>26</v>
      </c>
      <c r="J29" s="98">
        <v>206</v>
      </c>
      <c r="K29" s="147">
        <v>153</v>
      </c>
      <c r="L29" s="79"/>
    </row>
    <row r="30" spans="1:12" ht="19.5" customHeight="1">
      <c r="A30" s="145" t="s">
        <v>131</v>
      </c>
      <c r="B30" s="139"/>
      <c r="C30" s="140">
        <f t="shared" si="4"/>
        <v>17</v>
      </c>
      <c r="D30" s="117">
        <v>2</v>
      </c>
      <c r="E30" s="117">
        <v>0</v>
      </c>
      <c r="F30" s="146">
        <f aca="true" t="shared" si="8" ref="F30:K30">SUM(F31:F33)</f>
        <v>15</v>
      </c>
      <c r="G30" s="146">
        <f t="shared" si="8"/>
        <v>7</v>
      </c>
      <c r="H30" s="120">
        <f t="shared" si="8"/>
        <v>196</v>
      </c>
      <c r="I30" s="104">
        <f t="shared" si="8"/>
        <v>27</v>
      </c>
      <c r="J30" s="98">
        <f t="shared" si="8"/>
        <v>169</v>
      </c>
      <c r="K30" s="147">
        <f t="shared" si="8"/>
        <v>134</v>
      </c>
      <c r="L30" s="79"/>
    </row>
    <row r="31" spans="1:12" ht="19.5" customHeight="1">
      <c r="A31" s="148"/>
      <c r="B31" s="141" t="s">
        <v>132</v>
      </c>
      <c r="C31" s="142">
        <f t="shared" si="4"/>
        <v>15</v>
      </c>
      <c r="D31" s="107">
        <v>1</v>
      </c>
      <c r="E31" s="106">
        <v>0</v>
      </c>
      <c r="F31" s="149">
        <v>14</v>
      </c>
      <c r="G31" s="149">
        <v>6</v>
      </c>
      <c r="H31" s="109">
        <f>+SUM(I31:J31)</f>
        <v>152</v>
      </c>
      <c r="I31" s="110">
        <v>23</v>
      </c>
      <c r="J31" s="107">
        <v>129</v>
      </c>
      <c r="K31" s="150">
        <v>107</v>
      </c>
      <c r="L31" s="79"/>
    </row>
    <row r="32" spans="1:12" ht="19.5" customHeight="1">
      <c r="A32" s="148"/>
      <c r="B32" s="141" t="s">
        <v>133</v>
      </c>
      <c r="C32" s="142">
        <f t="shared" si="4"/>
        <v>2</v>
      </c>
      <c r="D32" s="107">
        <v>1</v>
      </c>
      <c r="E32" s="106">
        <v>0</v>
      </c>
      <c r="F32" s="149">
        <v>1</v>
      </c>
      <c r="G32" s="149">
        <v>1</v>
      </c>
      <c r="H32" s="109">
        <f>+SUM(I32:J32)</f>
        <v>19</v>
      </c>
      <c r="I32" s="110">
        <v>1</v>
      </c>
      <c r="J32" s="107">
        <v>18</v>
      </c>
      <c r="K32" s="150">
        <v>13</v>
      </c>
      <c r="L32" s="79"/>
    </row>
    <row r="33" spans="1:12" ht="19.5" customHeight="1">
      <c r="A33" s="148"/>
      <c r="B33" s="81" t="s">
        <v>134</v>
      </c>
      <c r="C33" s="151">
        <f t="shared" si="4"/>
        <v>0</v>
      </c>
      <c r="D33" s="152">
        <v>0</v>
      </c>
      <c r="E33" s="106">
        <v>0</v>
      </c>
      <c r="F33" s="106">
        <v>0</v>
      </c>
      <c r="G33" s="106">
        <v>0</v>
      </c>
      <c r="H33" s="109">
        <f>+SUM(I33:J33)</f>
        <v>25</v>
      </c>
      <c r="I33" s="110">
        <v>3</v>
      </c>
      <c r="J33" s="107">
        <v>22</v>
      </c>
      <c r="K33" s="150">
        <v>14</v>
      </c>
      <c r="L33" s="79"/>
    </row>
    <row r="34" spans="1:12" ht="19.5" customHeight="1">
      <c r="A34" s="121" t="s">
        <v>135</v>
      </c>
      <c r="B34" s="122" t="s">
        <v>136</v>
      </c>
      <c r="C34" s="123">
        <f t="shared" si="4"/>
        <v>2</v>
      </c>
      <c r="D34" s="106">
        <v>0</v>
      </c>
      <c r="E34" s="125">
        <v>0</v>
      </c>
      <c r="F34" s="126">
        <v>2</v>
      </c>
      <c r="G34" s="125">
        <v>0</v>
      </c>
      <c r="H34" s="120">
        <f>+SUM(I34:J34)</f>
        <v>69</v>
      </c>
      <c r="I34" s="127">
        <v>10</v>
      </c>
      <c r="J34" s="128">
        <v>59</v>
      </c>
      <c r="K34" s="129">
        <v>41</v>
      </c>
      <c r="L34" s="79"/>
    </row>
    <row r="35" spans="1:12" ht="19.5" customHeight="1">
      <c r="A35" s="130" t="s">
        <v>79</v>
      </c>
      <c r="B35" s="131"/>
      <c r="C35" s="132">
        <f>+C36+C42+C45+C46</f>
        <v>21</v>
      </c>
      <c r="D35" s="91">
        <f aca="true" t="shared" si="9" ref="D35:K35">+D36+D42+D45+D46</f>
        <v>2</v>
      </c>
      <c r="E35" s="106">
        <f t="shared" si="9"/>
        <v>0</v>
      </c>
      <c r="F35" s="91">
        <f t="shared" si="9"/>
        <v>19</v>
      </c>
      <c r="G35" s="94">
        <f t="shared" si="9"/>
        <v>10</v>
      </c>
      <c r="H35" s="115">
        <f t="shared" si="9"/>
        <v>213</v>
      </c>
      <c r="I35" s="91">
        <f t="shared" si="9"/>
        <v>25</v>
      </c>
      <c r="J35" s="133">
        <f t="shared" si="9"/>
        <v>188</v>
      </c>
      <c r="K35" s="132">
        <f t="shared" si="9"/>
        <v>129</v>
      </c>
      <c r="L35" s="79"/>
    </row>
    <row r="36" spans="1:12" ht="19.5" customHeight="1">
      <c r="A36" s="96" t="s">
        <v>137</v>
      </c>
      <c r="B36" s="97"/>
      <c r="C36" s="136">
        <f t="shared" si="4"/>
        <v>4</v>
      </c>
      <c r="D36" s="153">
        <v>0</v>
      </c>
      <c r="E36" s="117">
        <v>0</v>
      </c>
      <c r="F36" s="102">
        <f>SUM(F37:F41)</f>
        <v>4</v>
      </c>
      <c r="G36" s="102">
        <f>SUM(G37:G38)</f>
        <v>1</v>
      </c>
      <c r="H36" s="120">
        <f>SUM(H37:H41)</f>
        <v>50</v>
      </c>
      <c r="I36" s="104">
        <f>SUM(I37:I41)</f>
        <v>9</v>
      </c>
      <c r="J36" s="104">
        <f>SUM(J37:J41)</f>
        <v>41</v>
      </c>
      <c r="K36" s="103">
        <f>SUM(K37:K41)</f>
        <v>25</v>
      </c>
      <c r="L36" s="79"/>
    </row>
    <row r="37" spans="1:12" ht="19.5" customHeight="1">
      <c r="A37" s="80"/>
      <c r="B37" s="141" t="s">
        <v>138</v>
      </c>
      <c r="C37" s="154">
        <f t="shared" si="4"/>
        <v>1</v>
      </c>
      <c r="D37" s="106">
        <v>0</v>
      </c>
      <c r="E37" s="155">
        <v>0</v>
      </c>
      <c r="F37" s="108">
        <v>1</v>
      </c>
      <c r="G37" s="106">
        <v>0</v>
      </c>
      <c r="H37" s="138">
        <f>+SUM(I37:J37)</f>
        <v>34</v>
      </c>
      <c r="I37" s="110">
        <v>8</v>
      </c>
      <c r="J37" s="107">
        <v>26</v>
      </c>
      <c r="K37" s="109">
        <v>15</v>
      </c>
      <c r="L37" s="79"/>
    </row>
    <row r="38" spans="1:12" ht="19.5" customHeight="1">
      <c r="A38" s="80"/>
      <c r="B38" s="141" t="s">
        <v>139</v>
      </c>
      <c r="C38" s="154">
        <f t="shared" si="4"/>
        <v>2</v>
      </c>
      <c r="D38" s="106">
        <v>0</v>
      </c>
      <c r="E38" s="155">
        <v>0</v>
      </c>
      <c r="F38" s="108">
        <v>2</v>
      </c>
      <c r="G38" s="106">
        <v>1</v>
      </c>
      <c r="H38" s="138">
        <f>+SUM(I38:J38)</f>
        <v>5</v>
      </c>
      <c r="I38" s="106">
        <v>0</v>
      </c>
      <c r="J38" s="107">
        <v>5</v>
      </c>
      <c r="K38" s="109">
        <v>4</v>
      </c>
      <c r="L38" s="79"/>
    </row>
    <row r="39" spans="1:12" ht="19.5" customHeight="1">
      <c r="A39" s="80"/>
      <c r="B39" s="141" t="s">
        <v>140</v>
      </c>
      <c r="C39" s="154">
        <f t="shared" si="4"/>
        <v>0</v>
      </c>
      <c r="D39" s="106">
        <v>0</v>
      </c>
      <c r="E39" s="155">
        <v>0</v>
      </c>
      <c r="F39" s="106">
        <v>0</v>
      </c>
      <c r="G39" s="106">
        <v>0</v>
      </c>
      <c r="H39" s="138">
        <f>+SUM(I39:J39)</f>
        <v>3</v>
      </c>
      <c r="I39" s="106">
        <v>0</v>
      </c>
      <c r="J39" s="107">
        <v>3</v>
      </c>
      <c r="K39" s="109">
        <v>2</v>
      </c>
      <c r="L39" s="79"/>
    </row>
    <row r="40" spans="1:12" ht="19.5" customHeight="1">
      <c r="A40" s="80"/>
      <c r="B40" s="141" t="s">
        <v>141</v>
      </c>
      <c r="C40" s="154">
        <f t="shared" si="4"/>
        <v>0</v>
      </c>
      <c r="D40" s="106">
        <v>0</v>
      </c>
      <c r="E40" s="155">
        <v>0</v>
      </c>
      <c r="F40" s="106">
        <v>0</v>
      </c>
      <c r="G40" s="106">
        <v>0</v>
      </c>
      <c r="H40" s="138">
        <f>+SUM(I40:J40)</f>
        <v>3</v>
      </c>
      <c r="I40" s="106">
        <v>0</v>
      </c>
      <c r="J40" s="107">
        <v>3</v>
      </c>
      <c r="K40" s="109">
        <v>2</v>
      </c>
      <c r="L40" s="79"/>
    </row>
    <row r="41" spans="1:12" ht="19.5" customHeight="1">
      <c r="A41" s="80"/>
      <c r="B41" s="81" t="s">
        <v>142</v>
      </c>
      <c r="C41" s="151">
        <f t="shared" si="4"/>
        <v>1</v>
      </c>
      <c r="D41" s="152">
        <v>0</v>
      </c>
      <c r="E41" s="106">
        <v>0</v>
      </c>
      <c r="F41" s="108">
        <v>1</v>
      </c>
      <c r="G41" s="106">
        <v>0</v>
      </c>
      <c r="H41" s="138">
        <f>+SUM(I41:J41)</f>
        <v>5</v>
      </c>
      <c r="I41" s="110">
        <v>1</v>
      </c>
      <c r="J41" s="107">
        <v>4</v>
      </c>
      <c r="K41" s="109">
        <v>2</v>
      </c>
      <c r="L41" s="79"/>
    </row>
    <row r="42" spans="1:12" ht="19.5" customHeight="1">
      <c r="A42" s="96" t="s">
        <v>143</v>
      </c>
      <c r="B42" s="97"/>
      <c r="C42" s="136">
        <f t="shared" si="4"/>
        <v>7</v>
      </c>
      <c r="D42" s="102">
        <f>SUM(D43:D44)</f>
        <v>1</v>
      </c>
      <c r="E42" s="117">
        <v>0</v>
      </c>
      <c r="F42" s="102">
        <f>SUM(F43:F44)</f>
        <v>6</v>
      </c>
      <c r="G42" s="102">
        <f>SUM(G43:G44)</f>
        <v>5</v>
      </c>
      <c r="H42" s="120">
        <f>SUM(H43:H44)</f>
        <v>73</v>
      </c>
      <c r="I42" s="119">
        <f>+SUM(I43:I44)</f>
        <v>5</v>
      </c>
      <c r="J42" s="98">
        <f>+SUM(J43:J44)</f>
        <v>68</v>
      </c>
      <c r="K42" s="103">
        <f>SUM(K43:K44)</f>
        <v>45</v>
      </c>
      <c r="L42" s="79"/>
    </row>
    <row r="43" spans="1:12" ht="19.5" customHeight="1">
      <c r="A43" s="80"/>
      <c r="B43" s="141" t="s">
        <v>144</v>
      </c>
      <c r="C43" s="142">
        <f t="shared" si="4"/>
        <v>6</v>
      </c>
      <c r="D43" s="107">
        <v>1</v>
      </c>
      <c r="E43" s="106">
        <v>0</v>
      </c>
      <c r="F43" s="108">
        <v>5</v>
      </c>
      <c r="G43" s="108">
        <v>4</v>
      </c>
      <c r="H43" s="138">
        <f>+SUM(I43:J43)</f>
        <v>70</v>
      </c>
      <c r="I43" s="110">
        <v>5</v>
      </c>
      <c r="J43" s="107">
        <v>65</v>
      </c>
      <c r="K43" s="109">
        <v>42</v>
      </c>
      <c r="L43" s="79"/>
    </row>
    <row r="44" spans="1:12" ht="19.5" customHeight="1">
      <c r="A44" s="80"/>
      <c r="B44" s="81" t="s">
        <v>145</v>
      </c>
      <c r="C44" s="151">
        <f t="shared" si="4"/>
        <v>1</v>
      </c>
      <c r="D44" s="152">
        <v>0</v>
      </c>
      <c r="E44" s="106">
        <v>0</v>
      </c>
      <c r="F44" s="108">
        <v>1</v>
      </c>
      <c r="G44" s="108">
        <v>1</v>
      </c>
      <c r="H44" s="135">
        <f>+SUM(I44:J44)</f>
        <v>3</v>
      </c>
      <c r="I44" s="106">
        <v>0</v>
      </c>
      <c r="J44" s="107">
        <v>3</v>
      </c>
      <c r="K44" s="109">
        <v>3</v>
      </c>
      <c r="L44" s="79"/>
    </row>
    <row r="45" spans="1:12" ht="19.5" customHeight="1">
      <c r="A45" s="96" t="s">
        <v>146</v>
      </c>
      <c r="B45" s="97" t="s">
        <v>147</v>
      </c>
      <c r="C45" s="116">
        <f t="shared" si="4"/>
        <v>3</v>
      </c>
      <c r="D45" s="152">
        <v>0</v>
      </c>
      <c r="E45" s="117">
        <v>0</v>
      </c>
      <c r="F45" s="102">
        <v>3</v>
      </c>
      <c r="G45" s="102">
        <v>1</v>
      </c>
      <c r="H45" s="109">
        <f>+SUM(I45:J45)</f>
        <v>31</v>
      </c>
      <c r="I45" s="119">
        <v>1</v>
      </c>
      <c r="J45" s="98">
        <v>30</v>
      </c>
      <c r="K45" s="103">
        <v>19</v>
      </c>
      <c r="L45" s="79"/>
    </row>
    <row r="46" spans="1:12" ht="19.5" customHeight="1">
      <c r="A46" s="96" t="s">
        <v>148</v>
      </c>
      <c r="B46" s="97"/>
      <c r="C46" s="136">
        <f t="shared" si="4"/>
        <v>7</v>
      </c>
      <c r="D46" s="102">
        <f>SUM(D47:D50)</f>
        <v>1</v>
      </c>
      <c r="E46" s="117">
        <v>0</v>
      </c>
      <c r="F46" s="102">
        <f>SUM(F47:F50)</f>
        <v>6</v>
      </c>
      <c r="G46" s="102">
        <f>SUM(G47:G50)</f>
        <v>3</v>
      </c>
      <c r="H46" s="103">
        <f>SUM(H47:H50)</f>
        <v>59</v>
      </c>
      <c r="I46" s="104">
        <f>SUM(I47:I50)</f>
        <v>10</v>
      </c>
      <c r="J46" s="98">
        <f>SUM(J47:J50)</f>
        <v>49</v>
      </c>
      <c r="K46" s="103">
        <f>SUM(K47:K50)</f>
        <v>40</v>
      </c>
      <c r="L46" s="79"/>
    </row>
    <row r="47" spans="1:12" ht="19.5" customHeight="1">
      <c r="A47" s="80"/>
      <c r="B47" s="141" t="s">
        <v>149</v>
      </c>
      <c r="C47" s="142">
        <f t="shared" si="4"/>
        <v>4</v>
      </c>
      <c r="D47" s="153">
        <v>0</v>
      </c>
      <c r="E47" s="106">
        <v>0</v>
      </c>
      <c r="F47" s="108">
        <v>4</v>
      </c>
      <c r="G47" s="108">
        <v>2</v>
      </c>
      <c r="H47" s="109">
        <f>+SUM(I47:J47)</f>
        <v>34</v>
      </c>
      <c r="I47" s="110">
        <v>8</v>
      </c>
      <c r="J47" s="107">
        <v>26</v>
      </c>
      <c r="K47" s="109">
        <v>20</v>
      </c>
      <c r="L47" s="79"/>
    </row>
    <row r="48" spans="1:12" ht="19.5" customHeight="1">
      <c r="A48" s="80"/>
      <c r="B48" s="141" t="s">
        <v>150</v>
      </c>
      <c r="C48" s="154">
        <f t="shared" si="4"/>
        <v>2</v>
      </c>
      <c r="D48" s="106">
        <v>0</v>
      </c>
      <c r="E48" s="155">
        <v>0</v>
      </c>
      <c r="F48" s="108">
        <v>2</v>
      </c>
      <c r="G48" s="108">
        <v>1</v>
      </c>
      <c r="H48" s="109">
        <f>+SUM(I48:J48)</f>
        <v>13</v>
      </c>
      <c r="I48" s="110">
        <v>1</v>
      </c>
      <c r="J48" s="107">
        <v>12</v>
      </c>
      <c r="K48" s="109">
        <v>10</v>
      </c>
      <c r="L48" s="79"/>
    </row>
    <row r="49" spans="1:12" ht="19.5" customHeight="1">
      <c r="A49" s="80"/>
      <c r="B49" s="141" t="s">
        <v>151</v>
      </c>
      <c r="C49" s="142">
        <f t="shared" si="4"/>
        <v>1</v>
      </c>
      <c r="D49" s="107">
        <v>1</v>
      </c>
      <c r="E49" s="106">
        <v>0</v>
      </c>
      <c r="F49" s="106">
        <v>0</v>
      </c>
      <c r="G49" s="106">
        <v>0</v>
      </c>
      <c r="H49" s="109">
        <f>+SUM(I49:J49)</f>
        <v>8</v>
      </c>
      <c r="I49" s="106">
        <v>0</v>
      </c>
      <c r="J49" s="107">
        <v>8</v>
      </c>
      <c r="K49" s="109">
        <v>6</v>
      </c>
      <c r="L49" s="79"/>
    </row>
    <row r="50" spans="1:12" ht="19.5" customHeight="1">
      <c r="A50" s="80"/>
      <c r="B50" s="81" t="s">
        <v>152</v>
      </c>
      <c r="C50" s="151">
        <f t="shared" si="4"/>
        <v>0</v>
      </c>
      <c r="D50" s="152">
        <v>0</v>
      </c>
      <c r="E50" s="156">
        <v>0</v>
      </c>
      <c r="F50" s="106">
        <v>0</v>
      </c>
      <c r="G50" s="106">
        <v>0</v>
      </c>
      <c r="H50" s="109">
        <f>+SUM(I50:J50)</f>
        <v>4</v>
      </c>
      <c r="I50" s="110">
        <v>1</v>
      </c>
      <c r="J50" s="107">
        <v>3</v>
      </c>
      <c r="K50" s="109">
        <v>4</v>
      </c>
      <c r="L50" s="79"/>
    </row>
    <row r="51" spans="1:12" ht="19.5" customHeight="1">
      <c r="A51" s="112" t="s">
        <v>153</v>
      </c>
      <c r="B51" s="89"/>
      <c r="C51" s="157">
        <f aca="true" t="shared" si="10" ref="C51:K51">+C52+C53</f>
        <v>41</v>
      </c>
      <c r="D51" s="158">
        <f t="shared" si="10"/>
        <v>3</v>
      </c>
      <c r="E51" s="106">
        <f t="shared" si="10"/>
        <v>0</v>
      </c>
      <c r="F51" s="158">
        <f t="shared" si="10"/>
        <v>38</v>
      </c>
      <c r="G51" s="158">
        <f t="shared" si="10"/>
        <v>21</v>
      </c>
      <c r="H51" s="157">
        <f t="shared" si="10"/>
        <v>420</v>
      </c>
      <c r="I51" s="158">
        <f t="shared" si="10"/>
        <v>69</v>
      </c>
      <c r="J51" s="159">
        <f t="shared" si="10"/>
        <v>351</v>
      </c>
      <c r="K51" s="160">
        <f t="shared" si="10"/>
        <v>285</v>
      </c>
      <c r="L51" s="79"/>
    </row>
    <row r="52" spans="1:12" ht="19.5" customHeight="1">
      <c r="A52" s="96" t="s">
        <v>154</v>
      </c>
      <c r="B52" s="97" t="s">
        <v>155</v>
      </c>
      <c r="C52" s="116">
        <f t="shared" si="4"/>
        <v>37</v>
      </c>
      <c r="D52" s="102">
        <v>2</v>
      </c>
      <c r="E52" s="161">
        <v>0</v>
      </c>
      <c r="F52" s="102">
        <v>35</v>
      </c>
      <c r="G52" s="102">
        <v>19</v>
      </c>
      <c r="H52" s="118">
        <f>+SUM(I52:J52)</f>
        <v>363</v>
      </c>
      <c r="I52" s="119">
        <v>58</v>
      </c>
      <c r="J52" s="98">
        <v>305</v>
      </c>
      <c r="K52" s="103">
        <v>254</v>
      </c>
      <c r="L52" s="79"/>
    </row>
    <row r="53" spans="1:12" ht="19.5" customHeight="1">
      <c r="A53" s="145" t="s">
        <v>156</v>
      </c>
      <c r="B53" s="97"/>
      <c r="C53" s="162">
        <f t="shared" si="4"/>
        <v>4</v>
      </c>
      <c r="D53" s="104">
        <f>SUM(D54:D60)</f>
        <v>1</v>
      </c>
      <c r="E53" s="155">
        <v>0</v>
      </c>
      <c r="F53" s="146">
        <f>SUM(F54:F60)</f>
        <v>3</v>
      </c>
      <c r="G53" s="146">
        <f>+SUM(G54:G60)</f>
        <v>2</v>
      </c>
      <c r="H53" s="120">
        <f>SUM(H54:H60)</f>
        <v>57</v>
      </c>
      <c r="I53" s="104">
        <f>SUM(I54:I60)</f>
        <v>11</v>
      </c>
      <c r="J53" s="98">
        <f>SUM(J54:J60)</f>
        <v>46</v>
      </c>
      <c r="K53" s="147">
        <f>SUM(K54:K60)</f>
        <v>31</v>
      </c>
      <c r="L53" s="79"/>
    </row>
    <row r="54" spans="1:12" ht="19.5" customHeight="1">
      <c r="A54" s="148"/>
      <c r="B54" s="141" t="s">
        <v>157</v>
      </c>
      <c r="C54" s="154">
        <f t="shared" si="4"/>
        <v>0</v>
      </c>
      <c r="D54" s="163">
        <v>0</v>
      </c>
      <c r="E54" s="155">
        <v>0</v>
      </c>
      <c r="F54" s="106">
        <v>0</v>
      </c>
      <c r="G54" s="106">
        <v>0</v>
      </c>
      <c r="H54" s="109">
        <f aca="true" t="shared" si="11" ref="H54:H60">+SUM(I54:J54)</f>
        <v>4</v>
      </c>
      <c r="I54" s="106">
        <v>0</v>
      </c>
      <c r="J54" s="107">
        <v>4</v>
      </c>
      <c r="K54" s="150">
        <v>3</v>
      </c>
      <c r="L54" s="79"/>
    </row>
    <row r="55" spans="1:12" ht="19.5" customHeight="1">
      <c r="A55" s="148"/>
      <c r="B55" s="141" t="s">
        <v>158</v>
      </c>
      <c r="C55" s="154">
        <f t="shared" si="4"/>
        <v>1</v>
      </c>
      <c r="D55" s="163">
        <v>0</v>
      </c>
      <c r="E55" s="155">
        <v>0</v>
      </c>
      <c r="F55" s="149">
        <v>1</v>
      </c>
      <c r="G55" s="149">
        <v>1</v>
      </c>
      <c r="H55" s="109">
        <f t="shared" si="11"/>
        <v>10</v>
      </c>
      <c r="I55" s="110">
        <v>2</v>
      </c>
      <c r="J55" s="107">
        <v>8</v>
      </c>
      <c r="K55" s="150">
        <v>4</v>
      </c>
      <c r="L55" s="79"/>
    </row>
    <row r="56" spans="1:12" ht="19.5" customHeight="1">
      <c r="A56" s="148"/>
      <c r="B56" s="141" t="s">
        <v>159</v>
      </c>
      <c r="C56" s="154">
        <f t="shared" si="4"/>
        <v>1</v>
      </c>
      <c r="D56" s="163">
        <v>0</v>
      </c>
      <c r="E56" s="155">
        <v>0</v>
      </c>
      <c r="F56" s="149">
        <v>1</v>
      </c>
      <c r="G56" s="106">
        <v>0</v>
      </c>
      <c r="H56" s="109">
        <f t="shared" si="11"/>
        <v>5</v>
      </c>
      <c r="I56" s="106">
        <v>0</v>
      </c>
      <c r="J56" s="107">
        <v>5</v>
      </c>
      <c r="K56" s="150">
        <v>2</v>
      </c>
      <c r="L56" s="79"/>
    </row>
    <row r="57" spans="1:12" ht="19.5" customHeight="1">
      <c r="A57" s="148"/>
      <c r="B57" s="141" t="s">
        <v>160</v>
      </c>
      <c r="C57" s="154">
        <f t="shared" si="4"/>
        <v>0</v>
      </c>
      <c r="D57" s="163">
        <v>0</v>
      </c>
      <c r="E57" s="155">
        <v>0</v>
      </c>
      <c r="F57" s="106">
        <v>0</v>
      </c>
      <c r="G57" s="106">
        <v>0</v>
      </c>
      <c r="H57" s="109">
        <f t="shared" si="11"/>
        <v>6</v>
      </c>
      <c r="I57" s="106">
        <v>0</v>
      </c>
      <c r="J57" s="107">
        <v>6</v>
      </c>
      <c r="K57" s="150">
        <v>5</v>
      </c>
      <c r="L57" s="79"/>
    </row>
    <row r="58" spans="1:12" ht="19.5" customHeight="1">
      <c r="A58" s="148"/>
      <c r="B58" s="141" t="s">
        <v>161</v>
      </c>
      <c r="C58" s="154">
        <f t="shared" si="4"/>
        <v>2</v>
      </c>
      <c r="D58" s="164">
        <v>1</v>
      </c>
      <c r="E58" s="155">
        <v>0</v>
      </c>
      <c r="F58" s="149">
        <v>1</v>
      </c>
      <c r="G58" s="149">
        <v>1</v>
      </c>
      <c r="H58" s="109">
        <f t="shared" si="11"/>
        <v>17</v>
      </c>
      <c r="I58" s="110">
        <v>6</v>
      </c>
      <c r="J58" s="107">
        <v>11</v>
      </c>
      <c r="K58" s="150">
        <v>9</v>
      </c>
      <c r="L58" s="79"/>
    </row>
    <row r="59" spans="1:12" ht="19.5" customHeight="1">
      <c r="A59" s="148"/>
      <c r="B59" s="141" t="s">
        <v>162</v>
      </c>
      <c r="C59" s="154">
        <f t="shared" si="4"/>
        <v>0</v>
      </c>
      <c r="D59" s="163">
        <v>0</v>
      </c>
      <c r="E59" s="155">
        <v>0</v>
      </c>
      <c r="F59" s="106">
        <v>0</v>
      </c>
      <c r="G59" s="106">
        <v>0</v>
      </c>
      <c r="H59" s="109">
        <f t="shared" si="11"/>
        <v>11</v>
      </c>
      <c r="I59" s="110">
        <v>3</v>
      </c>
      <c r="J59" s="107">
        <v>8</v>
      </c>
      <c r="K59" s="150">
        <v>7</v>
      </c>
      <c r="L59" s="79"/>
    </row>
    <row r="60" spans="1:12" ht="19.5" customHeight="1">
      <c r="A60" s="165"/>
      <c r="B60" s="166" t="s">
        <v>163</v>
      </c>
      <c r="C60" s="167">
        <f t="shared" si="4"/>
        <v>0</v>
      </c>
      <c r="D60" s="152">
        <v>0</v>
      </c>
      <c r="E60" s="156">
        <v>0</v>
      </c>
      <c r="F60" s="106">
        <v>0</v>
      </c>
      <c r="G60" s="106">
        <v>0</v>
      </c>
      <c r="H60" s="109">
        <f t="shared" si="11"/>
        <v>4</v>
      </c>
      <c r="I60" s="106">
        <v>0</v>
      </c>
      <c r="J60" s="168">
        <v>4</v>
      </c>
      <c r="K60" s="169">
        <v>1</v>
      </c>
      <c r="L60" s="79"/>
    </row>
    <row r="61" spans="1:12" ht="19.5" customHeight="1">
      <c r="A61" s="170" t="s">
        <v>164</v>
      </c>
      <c r="B61" s="171"/>
      <c r="C61" s="172">
        <f t="shared" si="4"/>
        <v>23</v>
      </c>
      <c r="D61" s="173">
        <f aca="true" t="shared" si="12" ref="D61:K61">+D62+D74+D78+D83</f>
        <v>2</v>
      </c>
      <c r="E61" s="106">
        <f t="shared" si="12"/>
        <v>0</v>
      </c>
      <c r="F61" s="173">
        <f t="shared" si="12"/>
        <v>21</v>
      </c>
      <c r="G61" s="174">
        <f t="shared" si="12"/>
        <v>11</v>
      </c>
      <c r="H61" s="175">
        <f t="shared" si="12"/>
        <v>185</v>
      </c>
      <c r="I61" s="176">
        <f t="shared" si="12"/>
        <v>36</v>
      </c>
      <c r="J61" s="174">
        <f t="shared" si="12"/>
        <v>149</v>
      </c>
      <c r="K61" s="177">
        <f t="shared" si="12"/>
        <v>110</v>
      </c>
      <c r="L61" s="79"/>
    </row>
    <row r="62" spans="1:12" ht="19.5" customHeight="1">
      <c r="A62" s="145" t="s">
        <v>165</v>
      </c>
      <c r="B62" s="97"/>
      <c r="C62" s="136">
        <f t="shared" si="4"/>
        <v>10</v>
      </c>
      <c r="D62" s="149">
        <f>SUM(D63:D67)</f>
        <v>1</v>
      </c>
      <c r="E62" s="117">
        <v>0</v>
      </c>
      <c r="F62" s="149">
        <f>SUM(F63:F67)</f>
        <v>9</v>
      </c>
      <c r="G62" s="146">
        <f>+SUM(G63:G67)</f>
        <v>4</v>
      </c>
      <c r="H62" s="120">
        <f>SUM(H63:H67)</f>
        <v>61</v>
      </c>
      <c r="I62" s="104">
        <f>SUM(I63:I67)</f>
        <v>11</v>
      </c>
      <c r="J62" s="98">
        <f>SUM(J63:J67)</f>
        <v>50</v>
      </c>
      <c r="K62" s="147">
        <f>SUM(K63:K67)</f>
        <v>44</v>
      </c>
      <c r="L62" s="79"/>
    </row>
    <row r="63" spans="1:12" ht="19.5" customHeight="1">
      <c r="A63" s="148"/>
      <c r="B63" s="141" t="s">
        <v>166</v>
      </c>
      <c r="C63" s="142">
        <f t="shared" si="4"/>
        <v>5</v>
      </c>
      <c r="D63" s="153">
        <v>0</v>
      </c>
      <c r="E63" s="106">
        <v>0</v>
      </c>
      <c r="F63" s="149">
        <v>5</v>
      </c>
      <c r="G63" s="149">
        <v>2</v>
      </c>
      <c r="H63" s="109">
        <f>+SUM(I63:J63)</f>
        <v>25</v>
      </c>
      <c r="I63" s="110">
        <v>5</v>
      </c>
      <c r="J63" s="107">
        <v>20</v>
      </c>
      <c r="K63" s="150">
        <v>18</v>
      </c>
      <c r="L63" s="79"/>
    </row>
    <row r="64" spans="1:12" ht="19.5" customHeight="1">
      <c r="A64" s="148"/>
      <c r="B64" s="141" t="s">
        <v>167</v>
      </c>
      <c r="C64" s="154">
        <f t="shared" si="4"/>
        <v>2</v>
      </c>
      <c r="D64" s="106">
        <v>0</v>
      </c>
      <c r="E64" s="155">
        <v>0</v>
      </c>
      <c r="F64" s="149">
        <v>2</v>
      </c>
      <c r="G64" s="149">
        <v>1</v>
      </c>
      <c r="H64" s="109">
        <f>+SUM(I64:J64)</f>
        <v>5</v>
      </c>
      <c r="I64" s="106">
        <v>0</v>
      </c>
      <c r="J64" s="107">
        <v>5</v>
      </c>
      <c r="K64" s="150">
        <v>3</v>
      </c>
      <c r="L64" s="79"/>
    </row>
    <row r="65" spans="1:12" ht="19.5" customHeight="1">
      <c r="A65" s="148"/>
      <c r="B65" s="141" t="s">
        <v>168</v>
      </c>
      <c r="C65" s="154">
        <f t="shared" si="4"/>
        <v>1</v>
      </c>
      <c r="D65" s="110">
        <v>1</v>
      </c>
      <c r="E65" s="155">
        <v>0</v>
      </c>
      <c r="F65" s="106">
        <v>0</v>
      </c>
      <c r="G65" s="106">
        <v>0</v>
      </c>
      <c r="H65" s="109">
        <f>+SUM(I65:J65)</f>
        <v>7</v>
      </c>
      <c r="I65" s="106">
        <v>0</v>
      </c>
      <c r="J65" s="107">
        <v>7</v>
      </c>
      <c r="K65" s="150">
        <v>5</v>
      </c>
      <c r="L65" s="79"/>
    </row>
    <row r="66" spans="1:12" ht="19.5" customHeight="1">
      <c r="A66" s="148"/>
      <c r="B66" s="141" t="s">
        <v>169</v>
      </c>
      <c r="C66" s="154">
        <f t="shared" si="4"/>
        <v>1</v>
      </c>
      <c r="D66" s="106">
        <v>0</v>
      </c>
      <c r="E66" s="155">
        <v>0</v>
      </c>
      <c r="F66" s="149">
        <v>1</v>
      </c>
      <c r="G66" s="106">
        <v>0</v>
      </c>
      <c r="H66" s="109">
        <f>+SUM(I66:J66)</f>
        <v>6</v>
      </c>
      <c r="I66" s="106">
        <v>0</v>
      </c>
      <c r="J66" s="107">
        <v>6</v>
      </c>
      <c r="K66" s="150">
        <v>4</v>
      </c>
      <c r="L66" s="79"/>
    </row>
    <row r="67" spans="1:12" ht="19.5" customHeight="1">
      <c r="A67" s="165"/>
      <c r="B67" s="178" t="s">
        <v>170</v>
      </c>
      <c r="C67" s="179">
        <f t="shared" si="4"/>
        <v>1</v>
      </c>
      <c r="D67" s="180">
        <v>0</v>
      </c>
      <c r="E67" s="156">
        <v>0</v>
      </c>
      <c r="F67" s="181">
        <v>1</v>
      </c>
      <c r="G67" s="168">
        <v>1</v>
      </c>
      <c r="H67" s="182">
        <f>+SUM(I67:J67)</f>
        <v>18</v>
      </c>
      <c r="I67" s="183">
        <v>6</v>
      </c>
      <c r="J67" s="168">
        <v>12</v>
      </c>
      <c r="K67" s="169">
        <v>14</v>
      </c>
      <c r="L67" s="79"/>
    </row>
    <row r="68" spans="1:12" ht="19.5" customHeight="1">
      <c r="A68" s="184"/>
      <c r="B68" s="184"/>
      <c r="C68" s="107"/>
      <c r="D68" s="107"/>
      <c r="E68" s="107"/>
      <c r="F68" s="107"/>
      <c r="G68" s="107"/>
      <c r="H68" s="107"/>
      <c r="I68" s="107"/>
      <c r="J68" s="107"/>
      <c r="K68" s="107"/>
      <c r="L68" s="185"/>
    </row>
    <row r="69" spans="1:12" ht="19.5" customHeight="1">
      <c r="A69" s="184"/>
      <c r="B69" s="184"/>
      <c r="C69" s="107"/>
      <c r="D69" s="107"/>
      <c r="E69" s="107"/>
      <c r="F69" s="107"/>
      <c r="G69" s="107"/>
      <c r="H69" s="107"/>
      <c r="I69" s="107"/>
      <c r="J69" s="107"/>
      <c r="K69" s="107"/>
      <c r="L69" s="185"/>
    </row>
    <row r="70" spans="1:12" ht="17.25">
      <c r="A70" s="184"/>
      <c r="B70" s="184"/>
      <c r="C70" s="107"/>
      <c r="D70" s="107"/>
      <c r="E70" s="107"/>
      <c r="F70" s="107"/>
      <c r="G70" s="107"/>
      <c r="H70" s="107"/>
      <c r="I70" s="107"/>
      <c r="J70" s="186"/>
      <c r="K70" s="187" t="s">
        <v>171</v>
      </c>
      <c r="L70" s="185"/>
    </row>
    <row r="71" spans="1:12" ht="19.5" customHeight="1">
      <c r="A71" s="188"/>
      <c r="B71" s="78"/>
      <c r="C71" s="824" t="s">
        <v>100</v>
      </c>
      <c r="D71" s="825"/>
      <c r="E71" s="825"/>
      <c r="F71" s="799"/>
      <c r="G71" s="78" t="s">
        <v>101</v>
      </c>
      <c r="H71" s="824" t="s">
        <v>102</v>
      </c>
      <c r="I71" s="825"/>
      <c r="J71" s="796"/>
      <c r="K71" s="821" t="s">
        <v>43</v>
      </c>
      <c r="L71" s="185"/>
    </row>
    <row r="72" spans="1:12" ht="19.5" customHeight="1">
      <c r="A72" s="189" t="s">
        <v>103</v>
      </c>
      <c r="B72" s="77" t="s">
        <v>104</v>
      </c>
      <c r="C72" s="800"/>
      <c r="D72" s="797"/>
      <c r="E72" s="797"/>
      <c r="F72" s="798"/>
      <c r="G72" s="77" t="s">
        <v>105</v>
      </c>
      <c r="H72" s="795"/>
      <c r="I72" s="826"/>
      <c r="J72" s="827"/>
      <c r="K72" s="822"/>
      <c r="L72" s="185"/>
    </row>
    <row r="73" spans="1:12" ht="19.5" customHeight="1">
      <c r="A73" s="178"/>
      <c r="B73" s="166"/>
      <c r="C73" s="190" t="s">
        <v>106</v>
      </c>
      <c r="D73" s="191" t="s">
        <v>107</v>
      </c>
      <c r="E73" s="83" t="s">
        <v>108</v>
      </c>
      <c r="F73" s="83" t="s">
        <v>109</v>
      </c>
      <c r="G73" s="84" t="s">
        <v>110</v>
      </c>
      <c r="H73" s="85" t="s">
        <v>28</v>
      </c>
      <c r="I73" s="86" t="s">
        <v>111</v>
      </c>
      <c r="J73" s="87" t="s">
        <v>112</v>
      </c>
      <c r="K73" s="823"/>
      <c r="L73" s="185"/>
    </row>
    <row r="74" spans="1:12" ht="19.5" customHeight="1">
      <c r="A74" s="148" t="s">
        <v>172</v>
      </c>
      <c r="B74" s="81"/>
      <c r="C74" s="105">
        <f aca="true" t="shared" si="13" ref="C74:C88">D74+F74</f>
        <v>8</v>
      </c>
      <c r="D74" s="149">
        <f>SUM(D75:D79)</f>
        <v>1</v>
      </c>
      <c r="E74" s="192">
        <v>0</v>
      </c>
      <c r="F74" s="193">
        <f>SUM(F75:F77)</f>
        <v>7</v>
      </c>
      <c r="G74" s="107">
        <f>+SUM(G75:G77)</f>
        <v>4</v>
      </c>
      <c r="H74" s="138">
        <f>SUM(H75:H77)</f>
        <v>78</v>
      </c>
      <c r="I74" s="104">
        <f>SUM(I75:I77)</f>
        <v>18</v>
      </c>
      <c r="J74" s="107">
        <f>SUM(J75:J77)</f>
        <v>60</v>
      </c>
      <c r="K74" s="138">
        <f>SUM(K75:K77)</f>
        <v>41</v>
      </c>
      <c r="L74" s="79"/>
    </row>
    <row r="75" spans="1:12" ht="19.5" customHeight="1">
      <c r="A75" s="80"/>
      <c r="B75" s="141" t="s">
        <v>173</v>
      </c>
      <c r="C75" s="142">
        <f t="shared" si="13"/>
        <v>4</v>
      </c>
      <c r="D75" s="106">
        <v>0</v>
      </c>
      <c r="E75" s="106">
        <v>0</v>
      </c>
      <c r="F75" s="108">
        <v>4</v>
      </c>
      <c r="G75" s="108">
        <v>2</v>
      </c>
      <c r="H75" s="109">
        <f>+SUM(I75:J75)</f>
        <v>21</v>
      </c>
      <c r="I75" s="110">
        <v>4</v>
      </c>
      <c r="J75" s="107">
        <v>17</v>
      </c>
      <c r="K75" s="109">
        <v>16</v>
      </c>
      <c r="L75" s="79"/>
    </row>
    <row r="76" spans="1:12" ht="19.5" customHeight="1">
      <c r="A76" s="80"/>
      <c r="B76" s="141" t="s">
        <v>174</v>
      </c>
      <c r="C76" s="142">
        <f t="shared" si="13"/>
        <v>4</v>
      </c>
      <c r="D76" s="107">
        <v>1</v>
      </c>
      <c r="E76" s="106">
        <v>0</v>
      </c>
      <c r="F76" s="108">
        <v>3</v>
      </c>
      <c r="G76" s="108">
        <v>2</v>
      </c>
      <c r="H76" s="109">
        <f>+SUM(I76:J76)</f>
        <v>43</v>
      </c>
      <c r="I76" s="110">
        <v>9</v>
      </c>
      <c r="J76" s="107">
        <v>34</v>
      </c>
      <c r="K76" s="109">
        <v>19</v>
      </c>
      <c r="L76" s="79"/>
    </row>
    <row r="77" spans="1:12" ht="19.5" customHeight="1">
      <c r="A77" s="80"/>
      <c r="B77" s="81" t="s">
        <v>175</v>
      </c>
      <c r="C77" s="151">
        <f t="shared" si="13"/>
        <v>0</v>
      </c>
      <c r="D77" s="152">
        <v>0</v>
      </c>
      <c r="E77" s="194">
        <v>0</v>
      </c>
      <c r="F77" s="106">
        <v>0</v>
      </c>
      <c r="G77" s="106">
        <v>0</v>
      </c>
      <c r="H77" s="109">
        <f>+SUM(I77:J77)</f>
        <v>14</v>
      </c>
      <c r="I77" s="110">
        <v>5</v>
      </c>
      <c r="J77" s="107">
        <v>9</v>
      </c>
      <c r="K77" s="109">
        <v>6</v>
      </c>
      <c r="L77" s="79"/>
    </row>
    <row r="78" spans="1:12" ht="19.5" customHeight="1">
      <c r="A78" s="96" t="s">
        <v>176</v>
      </c>
      <c r="B78" s="97"/>
      <c r="C78" s="136">
        <f t="shared" si="13"/>
        <v>4</v>
      </c>
      <c r="D78" s="106">
        <v>0</v>
      </c>
      <c r="E78" s="106">
        <v>0</v>
      </c>
      <c r="F78" s="102">
        <f>SUM(F79:F82)</f>
        <v>4</v>
      </c>
      <c r="G78" s="102">
        <f>+SUM(G79:G82)</f>
        <v>3</v>
      </c>
      <c r="H78" s="103">
        <f>SUM(H79:H82)</f>
        <v>13</v>
      </c>
      <c r="I78" s="104">
        <f>SUM(I79:I82)</f>
        <v>1</v>
      </c>
      <c r="J78" s="98">
        <f>SUM(J79:J82)</f>
        <v>12</v>
      </c>
      <c r="K78" s="103">
        <f>SUM(K79:K82)</f>
        <v>7</v>
      </c>
      <c r="L78" s="79"/>
    </row>
    <row r="79" spans="1:12" ht="19.5" customHeight="1">
      <c r="A79" s="80"/>
      <c r="B79" s="141" t="s">
        <v>177</v>
      </c>
      <c r="C79" s="142">
        <f t="shared" si="13"/>
        <v>3</v>
      </c>
      <c r="D79" s="106">
        <v>0</v>
      </c>
      <c r="E79" s="106">
        <v>0</v>
      </c>
      <c r="F79" s="108">
        <v>3</v>
      </c>
      <c r="G79" s="108">
        <v>2</v>
      </c>
      <c r="H79" s="109">
        <f>+SUM(I79:J79)</f>
        <v>4</v>
      </c>
      <c r="I79" s="110">
        <v>1</v>
      </c>
      <c r="J79" s="107">
        <v>3</v>
      </c>
      <c r="K79" s="109">
        <v>4</v>
      </c>
      <c r="L79" s="79"/>
    </row>
    <row r="80" spans="1:12" ht="19.5" customHeight="1">
      <c r="A80" s="80"/>
      <c r="B80" s="141" t="s">
        <v>178</v>
      </c>
      <c r="C80" s="142">
        <f t="shared" si="13"/>
        <v>0</v>
      </c>
      <c r="D80" s="106">
        <v>0</v>
      </c>
      <c r="E80" s="106">
        <v>0</v>
      </c>
      <c r="F80" s="106">
        <v>0</v>
      </c>
      <c r="G80" s="106">
        <v>0</v>
      </c>
      <c r="H80" s="109">
        <f>+SUM(I80:J80)</f>
        <v>3</v>
      </c>
      <c r="I80" s="106">
        <v>0</v>
      </c>
      <c r="J80" s="107">
        <v>3</v>
      </c>
      <c r="K80" s="109">
        <v>1</v>
      </c>
      <c r="L80" s="79"/>
    </row>
    <row r="81" spans="1:12" ht="19.5" customHeight="1">
      <c r="A81" s="80"/>
      <c r="B81" s="141" t="s">
        <v>179</v>
      </c>
      <c r="C81" s="142">
        <f t="shared" si="13"/>
        <v>1</v>
      </c>
      <c r="D81" s="106">
        <v>0</v>
      </c>
      <c r="E81" s="106">
        <v>0</v>
      </c>
      <c r="F81" s="108">
        <v>1</v>
      </c>
      <c r="G81" s="108">
        <v>1</v>
      </c>
      <c r="H81" s="109">
        <f>+SUM(I81:J81)</f>
        <v>3</v>
      </c>
      <c r="I81" s="106">
        <v>0</v>
      </c>
      <c r="J81" s="107">
        <v>3</v>
      </c>
      <c r="K81" s="109">
        <v>1</v>
      </c>
      <c r="L81" s="79"/>
    </row>
    <row r="82" spans="1:12" ht="19.5" customHeight="1">
      <c r="A82" s="195"/>
      <c r="B82" s="196" t="s">
        <v>180</v>
      </c>
      <c r="C82" s="151">
        <f t="shared" si="13"/>
        <v>0</v>
      </c>
      <c r="D82" s="152">
        <v>0</v>
      </c>
      <c r="E82" s="194">
        <v>0</v>
      </c>
      <c r="F82" s="106">
        <v>0</v>
      </c>
      <c r="G82" s="106">
        <v>0</v>
      </c>
      <c r="H82" s="197">
        <f>+SUM(I82:J82)</f>
        <v>3</v>
      </c>
      <c r="I82" s="198">
        <v>0</v>
      </c>
      <c r="J82" s="199">
        <v>3</v>
      </c>
      <c r="K82" s="200">
        <v>1</v>
      </c>
      <c r="L82" s="79"/>
    </row>
    <row r="83" spans="1:12" ht="19.5" customHeight="1">
      <c r="A83" s="148" t="s">
        <v>181</v>
      </c>
      <c r="B83" s="81"/>
      <c r="C83" s="136">
        <f t="shared" si="13"/>
        <v>1</v>
      </c>
      <c r="D83" s="106">
        <v>0</v>
      </c>
      <c r="E83" s="106">
        <v>0</v>
      </c>
      <c r="F83" s="201">
        <f>SUM(F84:F88)</f>
        <v>1</v>
      </c>
      <c r="G83" s="202">
        <v>0</v>
      </c>
      <c r="H83" s="138">
        <f>SUM(H84:H88)</f>
        <v>33</v>
      </c>
      <c r="I83" s="164">
        <f>SUM(I84:I88)</f>
        <v>6</v>
      </c>
      <c r="J83" s="107">
        <f>SUM(J84:J88)</f>
        <v>27</v>
      </c>
      <c r="K83" s="138">
        <f>SUM(K84:K88)</f>
        <v>18</v>
      </c>
      <c r="L83" s="79"/>
    </row>
    <row r="84" spans="1:12" ht="19.5" customHeight="1">
      <c r="A84" s="80"/>
      <c r="B84" s="141" t="s">
        <v>182</v>
      </c>
      <c r="C84" s="142">
        <f t="shared" si="13"/>
        <v>1</v>
      </c>
      <c r="D84" s="106">
        <v>0</v>
      </c>
      <c r="E84" s="106">
        <v>0</v>
      </c>
      <c r="F84" s="108">
        <v>1</v>
      </c>
      <c r="G84" s="106">
        <v>0</v>
      </c>
      <c r="H84" s="109">
        <f>+SUM(I84:J84)</f>
        <v>17</v>
      </c>
      <c r="I84" s="164">
        <v>3</v>
      </c>
      <c r="J84" s="107">
        <v>14</v>
      </c>
      <c r="K84" s="109">
        <v>10</v>
      </c>
      <c r="L84" s="79"/>
    </row>
    <row r="85" spans="1:12" ht="19.5" customHeight="1">
      <c r="A85" s="80"/>
      <c r="B85" s="141" t="s">
        <v>183</v>
      </c>
      <c r="C85" s="142">
        <f t="shared" si="13"/>
        <v>0</v>
      </c>
      <c r="D85" s="106">
        <v>0</v>
      </c>
      <c r="E85" s="106">
        <v>0</v>
      </c>
      <c r="F85" s="106">
        <v>0</v>
      </c>
      <c r="G85" s="106">
        <v>0</v>
      </c>
      <c r="H85" s="109">
        <f>+SUM(I85:J85)</f>
        <v>2</v>
      </c>
      <c r="I85" s="106">
        <v>0</v>
      </c>
      <c r="J85" s="107">
        <v>2</v>
      </c>
      <c r="K85" s="109">
        <v>2</v>
      </c>
      <c r="L85" s="79"/>
    </row>
    <row r="86" spans="1:12" ht="19.5" customHeight="1">
      <c r="A86" s="80"/>
      <c r="B86" s="141" t="s">
        <v>184</v>
      </c>
      <c r="C86" s="142">
        <f t="shared" si="13"/>
        <v>0</v>
      </c>
      <c r="D86" s="106">
        <v>0</v>
      </c>
      <c r="E86" s="106">
        <v>0</v>
      </c>
      <c r="F86" s="106">
        <v>0</v>
      </c>
      <c r="G86" s="106">
        <v>0</v>
      </c>
      <c r="H86" s="109">
        <f>+SUM(I86:J86)</f>
        <v>8</v>
      </c>
      <c r="I86" s="164">
        <v>2</v>
      </c>
      <c r="J86" s="107">
        <v>6</v>
      </c>
      <c r="K86" s="109">
        <v>3</v>
      </c>
      <c r="L86" s="79"/>
    </row>
    <row r="87" spans="1:12" ht="19.5" customHeight="1">
      <c r="A87" s="80"/>
      <c r="B87" s="141" t="s">
        <v>185</v>
      </c>
      <c r="C87" s="142">
        <f t="shared" si="13"/>
        <v>0</v>
      </c>
      <c r="D87" s="106">
        <v>0</v>
      </c>
      <c r="E87" s="106">
        <v>0</v>
      </c>
      <c r="F87" s="106">
        <v>0</v>
      </c>
      <c r="G87" s="106">
        <v>0</v>
      </c>
      <c r="H87" s="109">
        <f>+SUM(I87:J87)</f>
        <v>3</v>
      </c>
      <c r="I87" s="164">
        <v>1</v>
      </c>
      <c r="J87" s="107">
        <v>2</v>
      </c>
      <c r="K87" s="109">
        <v>1</v>
      </c>
      <c r="L87" s="79"/>
    </row>
    <row r="88" spans="1:12" ht="19.5" customHeight="1">
      <c r="A88" s="80"/>
      <c r="B88" s="81" t="s">
        <v>186</v>
      </c>
      <c r="C88" s="151">
        <f t="shared" si="13"/>
        <v>0</v>
      </c>
      <c r="D88" s="106">
        <v>0</v>
      </c>
      <c r="E88" s="156">
        <v>0</v>
      </c>
      <c r="F88" s="106">
        <v>0</v>
      </c>
      <c r="G88" s="106">
        <v>0</v>
      </c>
      <c r="H88" s="109">
        <f>+SUM(I88:J88)</f>
        <v>3</v>
      </c>
      <c r="I88" s="106">
        <v>0</v>
      </c>
      <c r="J88" s="107">
        <v>3</v>
      </c>
      <c r="K88" s="109">
        <v>2</v>
      </c>
      <c r="L88" s="79"/>
    </row>
    <row r="89" spans="1:12" ht="19.5" customHeight="1">
      <c r="A89" s="112" t="s">
        <v>187</v>
      </c>
      <c r="B89" s="89"/>
      <c r="C89" s="157">
        <f>+C90+C98+C103</f>
        <v>14</v>
      </c>
      <c r="D89" s="159">
        <f aca="true" t="shared" si="14" ref="D89:K89">+D90+D98+D103</f>
        <v>2</v>
      </c>
      <c r="E89" s="203">
        <f t="shared" si="14"/>
        <v>0</v>
      </c>
      <c r="F89" s="158">
        <f t="shared" si="14"/>
        <v>12</v>
      </c>
      <c r="G89" s="204">
        <f t="shared" si="14"/>
        <v>3</v>
      </c>
      <c r="H89" s="157">
        <f t="shared" si="14"/>
        <v>130</v>
      </c>
      <c r="I89" s="158">
        <f t="shared" si="14"/>
        <v>9</v>
      </c>
      <c r="J89" s="204">
        <f t="shared" si="14"/>
        <v>121</v>
      </c>
      <c r="K89" s="205">
        <f t="shared" si="14"/>
        <v>74</v>
      </c>
      <c r="L89" s="79"/>
    </row>
    <row r="90" spans="1:12" ht="19.5" customHeight="1">
      <c r="A90" s="145" t="s">
        <v>188</v>
      </c>
      <c r="B90" s="97"/>
      <c r="C90" s="136">
        <f aca="true" t="shared" si="15" ref="C90:C111">D90+F90</f>
        <v>5</v>
      </c>
      <c r="D90" s="106">
        <v>0</v>
      </c>
      <c r="E90" s="106">
        <v>0</v>
      </c>
      <c r="F90" s="146">
        <f>SUM(F91:F97)</f>
        <v>5</v>
      </c>
      <c r="G90" s="202">
        <v>0</v>
      </c>
      <c r="H90" s="120">
        <f>SUM(H91:H97)</f>
        <v>65</v>
      </c>
      <c r="I90" s="104">
        <f>SUM(I91:I97)</f>
        <v>6</v>
      </c>
      <c r="J90" s="98">
        <f>SUM(J91:J97)</f>
        <v>59</v>
      </c>
      <c r="K90" s="147">
        <f>SUM(K91:K97)</f>
        <v>39</v>
      </c>
      <c r="L90" s="79"/>
    </row>
    <row r="91" spans="1:12" ht="19.5" customHeight="1">
      <c r="A91" s="148"/>
      <c r="B91" s="141" t="s">
        <v>189</v>
      </c>
      <c r="C91" s="142">
        <f t="shared" si="15"/>
        <v>2</v>
      </c>
      <c r="D91" s="106">
        <v>0</v>
      </c>
      <c r="E91" s="106">
        <v>0</v>
      </c>
      <c r="F91" s="149">
        <v>2</v>
      </c>
      <c r="G91" s="106">
        <v>0</v>
      </c>
      <c r="H91" s="109">
        <f aca="true" t="shared" si="16" ref="H91:H97">+SUM(I91:J91)</f>
        <v>31</v>
      </c>
      <c r="I91" s="164">
        <v>5</v>
      </c>
      <c r="J91" s="107">
        <v>26</v>
      </c>
      <c r="K91" s="150">
        <v>17</v>
      </c>
      <c r="L91" s="79"/>
    </row>
    <row r="92" spans="1:12" ht="19.5" customHeight="1">
      <c r="A92" s="148"/>
      <c r="B92" s="141" t="s">
        <v>190</v>
      </c>
      <c r="C92" s="142">
        <f t="shared" si="15"/>
        <v>0</v>
      </c>
      <c r="D92" s="106">
        <v>0</v>
      </c>
      <c r="E92" s="106">
        <v>0</v>
      </c>
      <c r="F92" s="106">
        <v>0</v>
      </c>
      <c r="G92" s="106">
        <v>0</v>
      </c>
      <c r="H92" s="109">
        <f t="shared" si="16"/>
        <v>2</v>
      </c>
      <c r="I92" s="106">
        <v>0</v>
      </c>
      <c r="J92" s="107">
        <v>2</v>
      </c>
      <c r="K92" s="150">
        <v>1</v>
      </c>
      <c r="L92" s="79"/>
    </row>
    <row r="93" spans="1:12" ht="19.5" customHeight="1">
      <c r="A93" s="148"/>
      <c r="B93" s="141" t="s">
        <v>191</v>
      </c>
      <c r="C93" s="142">
        <f t="shared" si="15"/>
        <v>0</v>
      </c>
      <c r="D93" s="106">
        <v>0</v>
      </c>
      <c r="E93" s="106">
        <v>0</v>
      </c>
      <c r="F93" s="106">
        <v>0</v>
      </c>
      <c r="G93" s="106">
        <v>0</v>
      </c>
      <c r="H93" s="109">
        <f t="shared" si="16"/>
        <v>4</v>
      </c>
      <c r="I93" s="106">
        <v>0</v>
      </c>
      <c r="J93" s="107">
        <v>4</v>
      </c>
      <c r="K93" s="150">
        <v>2</v>
      </c>
      <c r="L93" s="79"/>
    </row>
    <row r="94" spans="1:12" ht="19.5" customHeight="1">
      <c r="A94" s="148"/>
      <c r="B94" s="141" t="s">
        <v>192</v>
      </c>
      <c r="C94" s="142">
        <f t="shared" si="15"/>
        <v>1</v>
      </c>
      <c r="D94" s="106">
        <v>0</v>
      </c>
      <c r="E94" s="106">
        <v>0</v>
      </c>
      <c r="F94" s="149">
        <v>1</v>
      </c>
      <c r="G94" s="106">
        <v>0</v>
      </c>
      <c r="H94" s="109">
        <f t="shared" si="16"/>
        <v>6</v>
      </c>
      <c r="I94" s="106">
        <v>0</v>
      </c>
      <c r="J94" s="107">
        <v>6</v>
      </c>
      <c r="K94" s="150">
        <v>6</v>
      </c>
      <c r="L94" s="79"/>
    </row>
    <row r="95" spans="1:12" ht="19.5" customHeight="1">
      <c r="A95" s="148"/>
      <c r="B95" s="141" t="s">
        <v>193</v>
      </c>
      <c r="C95" s="142">
        <f t="shared" si="15"/>
        <v>1</v>
      </c>
      <c r="D95" s="106">
        <v>0</v>
      </c>
      <c r="E95" s="106">
        <v>0</v>
      </c>
      <c r="F95" s="149">
        <v>1</v>
      </c>
      <c r="G95" s="106">
        <v>0</v>
      </c>
      <c r="H95" s="109">
        <f t="shared" si="16"/>
        <v>9</v>
      </c>
      <c r="I95" s="106">
        <v>0</v>
      </c>
      <c r="J95" s="107">
        <v>9</v>
      </c>
      <c r="K95" s="150">
        <v>7</v>
      </c>
      <c r="L95" s="79"/>
    </row>
    <row r="96" spans="1:12" ht="19.5" customHeight="1">
      <c r="A96" s="148"/>
      <c r="B96" s="141" t="s">
        <v>194</v>
      </c>
      <c r="C96" s="142">
        <f t="shared" si="15"/>
        <v>1</v>
      </c>
      <c r="D96" s="106">
        <v>0</v>
      </c>
      <c r="E96" s="106">
        <v>0</v>
      </c>
      <c r="F96" s="149">
        <v>1</v>
      </c>
      <c r="G96" s="106">
        <v>0</v>
      </c>
      <c r="H96" s="109">
        <f t="shared" si="16"/>
        <v>9</v>
      </c>
      <c r="I96" s="106">
        <v>0</v>
      </c>
      <c r="J96" s="107">
        <v>9</v>
      </c>
      <c r="K96" s="150">
        <v>4</v>
      </c>
      <c r="L96" s="79"/>
    </row>
    <row r="97" spans="1:12" ht="19.5" customHeight="1">
      <c r="A97" s="148"/>
      <c r="B97" s="81" t="s">
        <v>195</v>
      </c>
      <c r="C97" s="151">
        <f t="shared" si="15"/>
        <v>0</v>
      </c>
      <c r="D97" s="152">
        <v>0</v>
      </c>
      <c r="E97" s="194">
        <v>0</v>
      </c>
      <c r="F97" s="106">
        <v>0</v>
      </c>
      <c r="G97" s="106">
        <v>0</v>
      </c>
      <c r="H97" s="109">
        <f t="shared" si="16"/>
        <v>4</v>
      </c>
      <c r="I97" s="164">
        <v>1</v>
      </c>
      <c r="J97" s="107">
        <v>3</v>
      </c>
      <c r="K97" s="150">
        <v>2</v>
      </c>
      <c r="L97" s="79"/>
    </row>
    <row r="98" spans="1:12" ht="19.5" customHeight="1">
      <c r="A98" s="145" t="s">
        <v>196</v>
      </c>
      <c r="B98" s="97"/>
      <c r="C98" s="136">
        <f t="shared" si="15"/>
        <v>4</v>
      </c>
      <c r="D98" s="106">
        <v>0</v>
      </c>
      <c r="E98" s="106">
        <v>0</v>
      </c>
      <c r="F98" s="146">
        <f>SUM(F99:F102)</f>
        <v>4</v>
      </c>
      <c r="G98" s="146">
        <f>+SUM(G99:G102)</f>
        <v>2</v>
      </c>
      <c r="H98" s="120">
        <f>SUM(H99:H102)</f>
        <v>19</v>
      </c>
      <c r="I98" s="104">
        <f>SUM(I99:I102)</f>
        <v>1</v>
      </c>
      <c r="J98" s="98">
        <f>SUM(J99:J102)</f>
        <v>18</v>
      </c>
      <c r="K98" s="147">
        <f>SUM(K99:K102)</f>
        <v>7</v>
      </c>
      <c r="L98" s="79"/>
    </row>
    <row r="99" spans="1:12" ht="19.5" customHeight="1">
      <c r="A99" s="148"/>
      <c r="B99" s="141" t="s">
        <v>197</v>
      </c>
      <c r="C99" s="142">
        <f t="shared" si="15"/>
        <v>1</v>
      </c>
      <c r="D99" s="106">
        <v>0</v>
      </c>
      <c r="E99" s="106">
        <v>0</v>
      </c>
      <c r="F99" s="149">
        <v>1</v>
      </c>
      <c r="G99" s="106">
        <v>0</v>
      </c>
      <c r="H99" s="109">
        <f>+SUM(I99:J99)</f>
        <v>5</v>
      </c>
      <c r="I99" s="164">
        <v>1</v>
      </c>
      <c r="J99" s="107">
        <v>4</v>
      </c>
      <c r="K99" s="150">
        <v>2</v>
      </c>
      <c r="L99" s="79"/>
    </row>
    <row r="100" spans="1:12" ht="19.5" customHeight="1">
      <c r="A100" s="148"/>
      <c r="B100" s="141" t="s">
        <v>198</v>
      </c>
      <c r="C100" s="142">
        <f t="shared" si="15"/>
        <v>2</v>
      </c>
      <c r="D100" s="106">
        <v>0</v>
      </c>
      <c r="E100" s="106">
        <v>0</v>
      </c>
      <c r="F100" s="149">
        <v>2</v>
      </c>
      <c r="G100" s="149">
        <v>1</v>
      </c>
      <c r="H100" s="109">
        <f>+SUM(I100:J100)</f>
        <v>6</v>
      </c>
      <c r="I100" s="106">
        <v>0</v>
      </c>
      <c r="J100" s="107">
        <v>6</v>
      </c>
      <c r="K100" s="150">
        <v>3</v>
      </c>
      <c r="L100" s="79"/>
    </row>
    <row r="101" spans="1:12" ht="19.5" customHeight="1">
      <c r="A101" s="148"/>
      <c r="B101" s="141" t="s">
        <v>199</v>
      </c>
      <c r="C101" s="142">
        <f t="shared" si="15"/>
        <v>0</v>
      </c>
      <c r="D101" s="106">
        <v>0</v>
      </c>
      <c r="E101" s="106">
        <v>0</v>
      </c>
      <c r="F101" s="106">
        <v>0</v>
      </c>
      <c r="G101" s="106">
        <v>0</v>
      </c>
      <c r="H101" s="109">
        <f>+SUM(I101:J101)</f>
        <v>2</v>
      </c>
      <c r="I101" s="106">
        <v>0</v>
      </c>
      <c r="J101" s="107">
        <v>2</v>
      </c>
      <c r="K101" s="106">
        <v>0</v>
      </c>
      <c r="L101" s="79"/>
    </row>
    <row r="102" spans="1:12" ht="19.5" customHeight="1">
      <c r="A102" s="148"/>
      <c r="B102" s="81" t="s">
        <v>200</v>
      </c>
      <c r="C102" s="151">
        <f t="shared" si="15"/>
        <v>1</v>
      </c>
      <c r="D102" s="106">
        <v>0</v>
      </c>
      <c r="E102" s="194">
        <v>0</v>
      </c>
      <c r="F102" s="149">
        <v>1</v>
      </c>
      <c r="G102" s="149">
        <v>1</v>
      </c>
      <c r="H102" s="109">
        <f>+SUM(I102:J102)</f>
        <v>6</v>
      </c>
      <c r="I102" s="106">
        <v>0</v>
      </c>
      <c r="J102" s="107">
        <v>6</v>
      </c>
      <c r="K102" s="150">
        <v>2</v>
      </c>
      <c r="L102" s="79"/>
    </row>
    <row r="103" spans="1:12" ht="19.5" customHeight="1">
      <c r="A103" s="145" t="s">
        <v>201</v>
      </c>
      <c r="B103" s="97"/>
      <c r="C103" s="136">
        <f t="shared" si="15"/>
        <v>5</v>
      </c>
      <c r="D103" s="146">
        <f>SUM(D104:D111)</f>
        <v>2</v>
      </c>
      <c r="E103" s="106">
        <v>0</v>
      </c>
      <c r="F103" s="146">
        <f>SUM(F104:F111)</f>
        <v>3</v>
      </c>
      <c r="G103" s="146">
        <f>+SUM(G104:G111)</f>
        <v>1</v>
      </c>
      <c r="H103" s="120">
        <f>SUM(H104:H111)</f>
        <v>46</v>
      </c>
      <c r="I103" s="104">
        <f>SUM(I104:I111)</f>
        <v>2</v>
      </c>
      <c r="J103" s="98">
        <f>SUM(J104:J111)</f>
        <v>44</v>
      </c>
      <c r="K103" s="147">
        <f>SUM(K104:K111)</f>
        <v>28</v>
      </c>
      <c r="L103" s="79"/>
    </row>
    <row r="104" spans="1:12" ht="19.5" customHeight="1">
      <c r="A104" s="148"/>
      <c r="B104" s="141" t="s">
        <v>202</v>
      </c>
      <c r="C104" s="142">
        <f t="shared" si="15"/>
        <v>2</v>
      </c>
      <c r="D104" s="107">
        <v>1</v>
      </c>
      <c r="E104" s="106">
        <v>0</v>
      </c>
      <c r="F104" s="149">
        <v>1</v>
      </c>
      <c r="G104" s="106">
        <v>0</v>
      </c>
      <c r="H104" s="109">
        <f aca="true" t="shared" si="17" ref="H104:H111">+SUM(I104:J104)</f>
        <v>5</v>
      </c>
      <c r="I104" s="106">
        <v>0</v>
      </c>
      <c r="J104" s="107">
        <v>5</v>
      </c>
      <c r="K104" s="150">
        <v>5</v>
      </c>
      <c r="L104" s="79"/>
    </row>
    <row r="105" spans="1:12" ht="19.5" customHeight="1">
      <c r="A105" s="148"/>
      <c r="B105" s="141" t="s">
        <v>203</v>
      </c>
      <c r="C105" s="142">
        <f t="shared" si="15"/>
        <v>0</v>
      </c>
      <c r="D105" s="106">
        <v>0</v>
      </c>
      <c r="E105" s="106">
        <v>0</v>
      </c>
      <c r="F105" s="106">
        <v>0</v>
      </c>
      <c r="G105" s="106">
        <v>0</v>
      </c>
      <c r="H105" s="109">
        <f t="shared" si="17"/>
        <v>6</v>
      </c>
      <c r="I105" s="164">
        <v>1</v>
      </c>
      <c r="J105" s="107">
        <v>5</v>
      </c>
      <c r="K105" s="150">
        <v>2</v>
      </c>
      <c r="L105" s="79"/>
    </row>
    <row r="106" spans="1:12" ht="19.5" customHeight="1">
      <c r="A106" s="148"/>
      <c r="B106" s="141" t="s">
        <v>204</v>
      </c>
      <c r="C106" s="142">
        <f t="shared" si="15"/>
        <v>0</v>
      </c>
      <c r="D106" s="106">
        <v>0</v>
      </c>
      <c r="E106" s="106">
        <v>0</v>
      </c>
      <c r="F106" s="106">
        <v>0</v>
      </c>
      <c r="G106" s="106">
        <v>0</v>
      </c>
      <c r="H106" s="109">
        <f t="shared" si="17"/>
        <v>5</v>
      </c>
      <c r="I106" s="106">
        <v>0</v>
      </c>
      <c r="J106" s="107">
        <v>5</v>
      </c>
      <c r="K106" s="150">
        <v>2</v>
      </c>
      <c r="L106" s="79"/>
    </row>
    <row r="107" spans="1:12" ht="19.5" customHeight="1">
      <c r="A107" s="148"/>
      <c r="B107" s="141" t="s">
        <v>205</v>
      </c>
      <c r="C107" s="142">
        <f t="shared" si="15"/>
        <v>0</v>
      </c>
      <c r="D107" s="106">
        <v>0</v>
      </c>
      <c r="E107" s="106">
        <v>0</v>
      </c>
      <c r="F107" s="106">
        <v>0</v>
      </c>
      <c r="G107" s="106">
        <v>0</v>
      </c>
      <c r="H107" s="109">
        <f t="shared" si="17"/>
        <v>3</v>
      </c>
      <c r="I107" s="106">
        <v>0</v>
      </c>
      <c r="J107" s="107">
        <v>3</v>
      </c>
      <c r="K107" s="150">
        <v>1</v>
      </c>
      <c r="L107" s="79"/>
    </row>
    <row r="108" spans="1:12" ht="19.5" customHeight="1">
      <c r="A108" s="148"/>
      <c r="B108" s="141" t="s">
        <v>206</v>
      </c>
      <c r="C108" s="142">
        <f t="shared" si="15"/>
        <v>0</v>
      </c>
      <c r="D108" s="106">
        <v>0</v>
      </c>
      <c r="E108" s="106">
        <v>0</v>
      </c>
      <c r="F108" s="106">
        <v>0</v>
      </c>
      <c r="G108" s="106">
        <v>0</v>
      </c>
      <c r="H108" s="109">
        <f t="shared" si="17"/>
        <v>4</v>
      </c>
      <c r="I108" s="106">
        <v>0</v>
      </c>
      <c r="J108" s="107">
        <v>4</v>
      </c>
      <c r="K108" s="150">
        <v>2</v>
      </c>
      <c r="L108" s="79"/>
    </row>
    <row r="109" spans="1:12" ht="19.5" customHeight="1">
      <c r="A109" s="148"/>
      <c r="B109" s="141" t="s">
        <v>207</v>
      </c>
      <c r="C109" s="142">
        <f t="shared" si="15"/>
        <v>1</v>
      </c>
      <c r="D109" s="106">
        <v>0</v>
      </c>
      <c r="E109" s="106">
        <v>0</v>
      </c>
      <c r="F109" s="149">
        <v>1</v>
      </c>
      <c r="G109" s="106">
        <v>1</v>
      </c>
      <c r="H109" s="109">
        <f t="shared" si="17"/>
        <v>16</v>
      </c>
      <c r="I109" s="106">
        <v>0</v>
      </c>
      <c r="J109" s="107">
        <v>16</v>
      </c>
      <c r="K109" s="150">
        <v>11</v>
      </c>
      <c r="L109" s="79"/>
    </row>
    <row r="110" spans="1:12" ht="19.5" customHeight="1">
      <c r="A110" s="148"/>
      <c r="B110" s="141" t="s">
        <v>208</v>
      </c>
      <c r="C110" s="142">
        <f t="shared" si="15"/>
        <v>1</v>
      </c>
      <c r="D110" s="106">
        <v>0</v>
      </c>
      <c r="E110" s="106">
        <v>0</v>
      </c>
      <c r="F110" s="149">
        <v>1</v>
      </c>
      <c r="G110" s="106">
        <v>0</v>
      </c>
      <c r="H110" s="109">
        <f t="shared" si="17"/>
        <v>3</v>
      </c>
      <c r="I110" s="106">
        <v>0</v>
      </c>
      <c r="J110" s="107">
        <v>3</v>
      </c>
      <c r="K110" s="150">
        <v>2</v>
      </c>
      <c r="L110" s="79"/>
    </row>
    <row r="111" spans="1:12" ht="19.5" customHeight="1">
      <c r="A111" s="206"/>
      <c r="B111" s="207" t="s">
        <v>209</v>
      </c>
      <c r="C111" s="167">
        <f t="shared" si="15"/>
        <v>1</v>
      </c>
      <c r="D111" s="208">
        <v>1</v>
      </c>
      <c r="E111" s="156">
        <v>0</v>
      </c>
      <c r="F111" s="106">
        <v>0</v>
      </c>
      <c r="G111" s="209">
        <v>0</v>
      </c>
      <c r="H111" s="109">
        <f t="shared" si="17"/>
        <v>4</v>
      </c>
      <c r="I111" s="210">
        <v>1</v>
      </c>
      <c r="J111" s="211">
        <v>3</v>
      </c>
      <c r="K111" s="212">
        <v>3</v>
      </c>
      <c r="L111" s="79"/>
    </row>
    <row r="112" spans="1:12" ht="19.5" customHeight="1">
      <c r="A112" s="213" t="s">
        <v>210</v>
      </c>
      <c r="B112" s="131"/>
      <c r="C112" s="214">
        <f>+C113+C120</f>
        <v>7</v>
      </c>
      <c r="D112" s="159">
        <f aca="true" t="shared" si="18" ref="D112:K112">+D113+D120</f>
        <v>1</v>
      </c>
      <c r="E112" s="106">
        <f t="shared" si="18"/>
        <v>0</v>
      </c>
      <c r="F112" s="158">
        <f t="shared" si="18"/>
        <v>6</v>
      </c>
      <c r="G112" s="215">
        <f t="shared" si="18"/>
        <v>4</v>
      </c>
      <c r="H112" s="175">
        <f t="shared" si="18"/>
        <v>83</v>
      </c>
      <c r="I112" s="158">
        <f t="shared" si="18"/>
        <v>11</v>
      </c>
      <c r="J112" s="215">
        <f t="shared" si="18"/>
        <v>72</v>
      </c>
      <c r="K112" s="216">
        <f t="shared" si="18"/>
        <v>48</v>
      </c>
      <c r="L112" s="79"/>
    </row>
    <row r="113" spans="1:12" ht="19.5" customHeight="1">
      <c r="A113" s="96" t="s">
        <v>211</v>
      </c>
      <c r="B113" s="97"/>
      <c r="C113" s="136">
        <f aca="true" t="shared" si="19" ref="C113:C120">D113+F113</f>
        <v>4</v>
      </c>
      <c r="D113" s="102">
        <f>SUM(D114:D119)</f>
        <v>1</v>
      </c>
      <c r="E113" s="117">
        <v>0</v>
      </c>
      <c r="F113" s="102">
        <f aca="true" t="shared" si="20" ref="F113:K113">SUM(F114:F119)</f>
        <v>3</v>
      </c>
      <c r="G113" s="102">
        <f t="shared" si="20"/>
        <v>1</v>
      </c>
      <c r="H113" s="120">
        <f t="shared" si="20"/>
        <v>51</v>
      </c>
      <c r="I113" s="104">
        <f t="shared" si="20"/>
        <v>6</v>
      </c>
      <c r="J113" s="98">
        <f t="shared" si="20"/>
        <v>45</v>
      </c>
      <c r="K113" s="103">
        <f t="shared" si="20"/>
        <v>32</v>
      </c>
      <c r="L113" s="79"/>
    </row>
    <row r="114" spans="1:12" ht="19.5" customHeight="1">
      <c r="A114" s="80"/>
      <c r="B114" s="141" t="s">
        <v>212</v>
      </c>
      <c r="C114" s="142">
        <f t="shared" si="19"/>
        <v>2</v>
      </c>
      <c r="D114" s="106">
        <v>0</v>
      </c>
      <c r="E114" s="106">
        <v>0</v>
      </c>
      <c r="F114" s="108">
        <v>2</v>
      </c>
      <c r="G114" s="106">
        <v>0</v>
      </c>
      <c r="H114" s="138">
        <f aca="true" t="shared" si="21" ref="H114:H120">+SUM(I114:J114)</f>
        <v>15</v>
      </c>
      <c r="I114" s="164">
        <v>4</v>
      </c>
      <c r="J114" s="107">
        <v>11</v>
      </c>
      <c r="K114" s="109">
        <v>5</v>
      </c>
      <c r="L114" s="79"/>
    </row>
    <row r="115" spans="1:12" ht="19.5" customHeight="1">
      <c r="A115" s="80"/>
      <c r="B115" s="141" t="s">
        <v>213</v>
      </c>
      <c r="C115" s="142">
        <f t="shared" si="19"/>
        <v>2</v>
      </c>
      <c r="D115" s="107">
        <v>1</v>
      </c>
      <c r="E115" s="106">
        <v>0</v>
      </c>
      <c r="F115" s="108">
        <v>1</v>
      </c>
      <c r="G115" s="108">
        <v>1</v>
      </c>
      <c r="H115" s="138">
        <f t="shared" si="21"/>
        <v>12</v>
      </c>
      <c r="I115" s="164">
        <v>1</v>
      </c>
      <c r="J115" s="107">
        <v>11</v>
      </c>
      <c r="K115" s="109">
        <v>11</v>
      </c>
      <c r="L115" s="79"/>
    </row>
    <row r="116" spans="1:12" ht="19.5" customHeight="1">
      <c r="A116" s="80"/>
      <c r="B116" s="141" t="s">
        <v>214</v>
      </c>
      <c r="C116" s="142">
        <f t="shared" si="19"/>
        <v>0</v>
      </c>
      <c r="D116" s="106">
        <v>0</v>
      </c>
      <c r="E116" s="106">
        <v>0</v>
      </c>
      <c r="F116" s="106">
        <v>0</v>
      </c>
      <c r="G116" s="106">
        <v>0</v>
      </c>
      <c r="H116" s="138">
        <f t="shared" si="21"/>
        <v>3</v>
      </c>
      <c r="I116" s="164">
        <v>1</v>
      </c>
      <c r="J116" s="107">
        <v>2</v>
      </c>
      <c r="K116" s="109">
        <v>4</v>
      </c>
      <c r="L116" s="79"/>
    </row>
    <row r="117" spans="1:12" ht="19.5" customHeight="1">
      <c r="A117" s="80"/>
      <c r="B117" s="141" t="s">
        <v>215</v>
      </c>
      <c r="C117" s="142">
        <f t="shared" si="19"/>
        <v>0</v>
      </c>
      <c r="D117" s="106">
        <v>0</v>
      </c>
      <c r="E117" s="106">
        <v>0</v>
      </c>
      <c r="F117" s="106">
        <v>0</v>
      </c>
      <c r="G117" s="106">
        <v>0</v>
      </c>
      <c r="H117" s="138">
        <f t="shared" si="21"/>
        <v>8</v>
      </c>
      <c r="I117" s="106">
        <v>0</v>
      </c>
      <c r="J117" s="107">
        <v>8</v>
      </c>
      <c r="K117" s="109">
        <v>3</v>
      </c>
      <c r="L117" s="79"/>
    </row>
    <row r="118" spans="1:12" ht="19.5" customHeight="1">
      <c r="A118" s="80"/>
      <c r="B118" s="141" t="s">
        <v>216</v>
      </c>
      <c r="C118" s="142">
        <f t="shared" si="19"/>
        <v>0</v>
      </c>
      <c r="D118" s="106">
        <v>0</v>
      </c>
      <c r="E118" s="106">
        <v>0</v>
      </c>
      <c r="F118" s="106">
        <v>0</v>
      </c>
      <c r="G118" s="106">
        <v>0</v>
      </c>
      <c r="H118" s="138">
        <f t="shared" si="21"/>
        <v>7</v>
      </c>
      <c r="I118" s="106">
        <v>0</v>
      </c>
      <c r="J118" s="107">
        <v>7</v>
      </c>
      <c r="K118" s="109">
        <v>4</v>
      </c>
      <c r="L118" s="79"/>
    </row>
    <row r="119" spans="1:12" ht="19.5" customHeight="1">
      <c r="A119" s="195"/>
      <c r="B119" s="196" t="s">
        <v>217</v>
      </c>
      <c r="C119" s="151">
        <f t="shared" si="19"/>
        <v>0</v>
      </c>
      <c r="D119" s="152">
        <v>0</v>
      </c>
      <c r="E119" s="106">
        <v>0</v>
      </c>
      <c r="F119" s="198">
        <v>0</v>
      </c>
      <c r="G119" s="106">
        <v>0</v>
      </c>
      <c r="H119" s="217">
        <f t="shared" si="21"/>
        <v>6</v>
      </c>
      <c r="I119" s="198">
        <v>0</v>
      </c>
      <c r="J119" s="199">
        <v>6</v>
      </c>
      <c r="K119" s="200">
        <v>5</v>
      </c>
      <c r="L119" s="79"/>
    </row>
    <row r="120" spans="1:12" ht="19.5" customHeight="1">
      <c r="A120" s="148" t="s">
        <v>218</v>
      </c>
      <c r="B120" s="81" t="s">
        <v>219</v>
      </c>
      <c r="C120" s="116">
        <f t="shared" si="19"/>
        <v>3</v>
      </c>
      <c r="D120" s="106">
        <v>0</v>
      </c>
      <c r="E120" s="125">
        <v>0</v>
      </c>
      <c r="F120" s="149">
        <v>3</v>
      </c>
      <c r="G120" s="218">
        <v>3</v>
      </c>
      <c r="H120" s="109">
        <f t="shared" si="21"/>
        <v>32</v>
      </c>
      <c r="I120" s="164">
        <v>5</v>
      </c>
      <c r="J120" s="107">
        <v>27</v>
      </c>
      <c r="K120" s="150">
        <v>16</v>
      </c>
      <c r="L120" s="185"/>
    </row>
    <row r="121" spans="1:12" ht="19.5" customHeight="1">
      <c r="A121" s="112" t="s">
        <v>220</v>
      </c>
      <c r="B121" s="89"/>
      <c r="C121" s="90">
        <f>+C122+C123+C130</f>
        <v>12</v>
      </c>
      <c r="D121" s="114">
        <f aca="true" t="shared" si="22" ref="D121:K121">+D122+D123+D130</f>
        <v>1</v>
      </c>
      <c r="E121" s="106">
        <f t="shared" si="22"/>
        <v>0</v>
      </c>
      <c r="F121" s="91">
        <f t="shared" si="22"/>
        <v>11</v>
      </c>
      <c r="G121" s="90">
        <f t="shared" si="22"/>
        <v>10</v>
      </c>
      <c r="H121" s="93">
        <f t="shared" si="22"/>
        <v>138</v>
      </c>
      <c r="I121" s="91">
        <f t="shared" si="22"/>
        <v>20</v>
      </c>
      <c r="J121" s="90">
        <f t="shared" si="22"/>
        <v>118</v>
      </c>
      <c r="K121" s="219">
        <f t="shared" si="22"/>
        <v>80</v>
      </c>
      <c r="L121" s="185"/>
    </row>
    <row r="122" spans="1:12" ht="19.5" customHeight="1">
      <c r="A122" s="145" t="s">
        <v>221</v>
      </c>
      <c r="B122" s="97" t="s">
        <v>222</v>
      </c>
      <c r="C122" s="116">
        <f aca="true" t="shared" si="23" ref="C122:C134">D122+F122</f>
        <v>3</v>
      </c>
      <c r="D122" s="146">
        <v>1</v>
      </c>
      <c r="E122" s="117">
        <v>0</v>
      </c>
      <c r="F122" s="146">
        <v>2</v>
      </c>
      <c r="G122" s="146">
        <v>1</v>
      </c>
      <c r="H122" s="109">
        <f>+SUM(I122:J122)</f>
        <v>47</v>
      </c>
      <c r="I122" s="104">
        <v>8</v>
      </c>
      <c r="J122" s="98">
        <v>39</v>
      </c>
      <c r="K122" s="147">
        <v>27</v>
      </c>
      <c r="L122" s="185"/>
    </row>
    <row r="123" spans="1:12" ht="19.5" customHeight="1">
      <c r="A123" s="145" t="s">
        <v>243</v>
      </c>
      <c r="B123" s="97"/>
      <c r="C123" s="136">
        <f t="shared" si="23"/>
        <v>4</v>
      </c>
      <c r="D123" s="137">
        <v>0</v>
      </c>
      <c r="E123" s="117">
        <v>0</v>
      </c>
      <c r="F123" s="146">
        <f aca="true" t="shared" si="24" ref="F123:K123">SUM(F124:F129)</f>
        <v>4</v>
      </c>
      <c r="G123" s="146">
        <f t="shared" si="24"/>
        <v>4</v>
      </c>
      <c r="H123" s="120">
        <f t="shared" si="24"/>
        <v>53</v>
      </c>
      <c r="I123" s="104">
        <f t="shared" si="24"/>
        <v>8</v>
      </c>
      <c r="J123" s="98">
        <f t="shared" si="24"/>
        <v>45</v>
      </c>
      <c r="K123" s="147">
        <f t="shared" si="24"/>
        <v>26</v>
      </c>
      <c r="L123" s="185"/>
    </row>
    <row r="124" spans="1:12" ht="19.5" customHeight="1">
      <c r="A124" s="148"/>
      <c r="B124" s="141" t="s">
        <v>223</v>
      </c>
      <c r="C124" s="142">
        <f t="shared" si="23"/>
        <v>1</v>
      </c>
      <c r="D124" s="106">
        <v>0</v>
      </c>
      <c r="E124" s="106">
        <v>0</v>
      </c>
      <c r="F124" s="149">
        <v>1</v>
      </c>
      <c r="G124" s="149">
        <v>1</v>
      </c>
      <c r="H124" s="109">
        <f aca="true" t="shared" si="25" ref="H124:H129">+SUM(I124:J124)</f>
        <v>20</v>
      </c>
      <c r="I124" s="164">
        <v>2</v>
      </c>
      <c r="J124" s="107">
        <v>18</v>
      </c>
      <c r="K124" s="150">
        <v>9</v>
      </c>
      <c r="L124" s="185"/>
    </row>
    <row r="125" spans="1:12" ht="19.5" customHeight="1">
      <c r="A125" s="148"/>
      <c r="B125" s="141" t="s">
        <v>224</v>
      </c>
      <c r="C125" s="142">
        <f t="shared" si="23"/>
        <v>1</v>
      </c>
      <c r="D125" s="106">
        <v>0</v>
      </c>
      <c r="E125" s="106">
        <v>0</v>
      </c>
      <c r="F125" s="149">
        <v>1</v>
      </c>
      <c r="G125" s="106">
        <v>1</v>
      </c>
      <c r="H125" s="109">
        <f t="shared" si="25"/>
        <v>5</v>
      </c>
      <c r="I125" s="106">
        <v>0</v>
      </c>
      <c r="J125" s="107">
        <v>5</v>
      </c>
      <c r="K125" s="150">
        <v>3</v>
      </c>
      <c r="L125" s="185"/>
    </row>
    <row r="126" spans="1:12" ht="19.5" customHeight="1">
      <c r="A126" s="148"/>
      <c r="B126" s="141" t="s">
        <v>225</v>
      </c>
      <c r="C126" s="142">
        <f t="shared" si="23"/>
        <v>0</v>
      </c>
      <c r="D126" s="106">
        <v>0</v>
      </c>
      <c r="E126" s="106">
        <v>0</v>
      </c>
      <c r="F126" s="106">
        <v>0</v>
      </c>
      <c r="G126" s="106">
        <v>0</v>
      </c>
      <c r="H126" s="109">
        <f t="shared" si="25"/>
        <v>8</v>
      </c>
      <c r="I126" s="164">
        <v>2</v>
      </c>
      <c r="J126" s="107">
        <v>6</v>
      </c>
      <c r="K126" s="150">
        <v>5</v>
      </c>
      <c r="L126" s="185"/>
    </row>
    <row r="127" spans="1:12" ht="19.5" customHeight="1">
      <c r="A127" s="148"/>
      <c r="B127" s="141" t="s">
        <v>184</v>
      </c>
      <c r="C127" s="142">
        <f t="shared" si="23"/>
        <v>1</v>
      </c>
      <c r="D127" s="106">
        <v>0</v>
      </c>
      <c r="E127" s="106">
        <v>0</v>
      </c>
      <c r="F127" s="149">
        <v>1</v>
      </c>
      <c r="G127" s="106">
        <v>1</v>
      </c>
      <c r="H127" s="109">
        <f t="shared" si="25"/>
        <v>5</v>
      </c>
      <c r="I127" s="106">
        <v>0</v>
      </c>
      <c r="J127" s="107">
        <v>5</v>
      </c>
      <c r="K127" s="150">
        <v>2</v>
      </c>
      <c r="L127" s="185"/>
    </row>
    <row r="128" spans="1:12" ht="19.5" customHeight="1">
      <c r="A128" s="148"/>
      <c r="B128" s="141" t="s">
        <v>226</v>
      </c>
      <c r="C128" s="142">
        <f t="shared" si="23"/>
        <v>0</v>
      </c>
      <c r="D128" s="106">
        <v>0</v>
      </c>
      <c r="E128" s="106">
        <v>0</v>
      </c>
      <c r="F128" s="106">
        <v>0</v>
      </c>
      <c r="G128" s="106">
        <v>0</v>
      </c>
      <c r="H128" s="109">
        <f t="shared" si="25"/>
        <v>11</v>
      </c>
      <c r="I128" s="164">
        <v>4</v>
      </c>
      <c r="J128" s="107">
        <v>7</v>
      </c>
      <c r="K128" s="150">
        <v>3</v>
      </c>
      <c r="L128" s="185"/>
    </row>
    <row r="129" spans="1:12" ht="19.5" customHeight="1">
      <c r="A129" s="148"/>
      <c r="B129" s="81" t="s">
        <v>227</v>
      </c>
      <c r="C129" s="151">
        <f t="shared" si="23"/>
        <v>1</v>
      </c>
      <c r="D129" s="106">
        <v>0</v>
      </c>
      <c r="E129" s="106">
        <v>0</v>
      </c>
      <c r="F129" s="149">
        <v>1</v>
      </c>
      <c r="G129" s="149">
        <v>1</v>
      </c>
      <c r="H129" s="109">
        <f t="shared" si="25"/>
        <v>4</v>
      </c>
      <c r="I129" s="106">
        <v>0</v>
      </c>
      <c r="J129" s="107">
        <v>4</v>
      </c>
      <c r="K129" s="150">
        <v>4</v>
      </c>
      <c r="L129" s="185"/>
    </row>
    <row r="130" spans="1:12" ht="19.5" customHeight="1">
      <c r="A130" s="145" t="s">
        <v>244</v>
      </c>
      <c r="B130" s="97"/>
      <c r="C130" s="136">
        <f t="shared" si="23"/>
        <v>5</v>
      </c>
      <c r="D130" s="137">
        <v>0</v>
      </c>
      <c r="E130" s="117">
        <v>0</v>
      </c>
      <c r="F130" s="146">
        <f aca="true" t="shared" si="26" ref="F130:K130">SUM(F131:F134)</f>
        <v>5</v>
      </c>
      <c r="G130" s="146">
        <f t="shared" si="26"/>
        <v>5</v>
      </c>
      <c r="H130" s="120">
        <f t="shared" si="26"/>
        <v>38</v>
      </c>
      <c r="I130" s="104">
        <f t="shared" si="26"/>
        <v>4</v>
      </c>
      <c r="J130" s="98">
        <f t="shared" si="26"/>
        <v>34</v>
      </c>
      <c r="K130" s="147">
        <f t="shared" si="26"/>
        <v>27</v>
      </c>
      <c r="L130" s="185"/>
    </row>
    <row r="131" spans="1:12" ht="19.5" customHeight="1">
      <c r="A131" s="148"/>
      <c r="B131" s="141" t="s">
        <v>228</v>
      </c>
      <c r="C131" s="142">
        <f t="shared" si="23"/>
        <v>1</v>
      </c>
      <c r="D131" s="106">
        <v>0</v>
      </c>
      <c r="E131" s="106">
        <v>0</v>
      </c>
      <c r="F131" s="149">
        <v>1</v>
      </c>
      <c r="G131" s="149">
        <v>1</v>
      </c>
      <c r="H131" s="109">
        <f>+SUM(I131:J131)</f>
        <v>6</v>
      </c>
      <c r="I131" s="106">
        <v>1</v>
      </c>
      <c r="J131" s="107">
        <v>5</v>
      </c>
      <c r="K131" s="150">
        <v>2</v>
      </c>
      <c r="L131" s="185"/>
    </row>
    <row r="132" spans="1:12" ht="19.5" customHeight="1">
      <c r="A132" s="148"/>
      <c r="B132" s="141" t="s">
        <v>229</v>
      </c>
      <c r="C132" s="142">
        <f t="shared" si="23"/>
        <v>0</v>
      </c>
      <c r="D132" s="106">
        <v>0</v>
      </c>
      <c r="E132" s="106">
        <v>0</v>
      </c>
      <c r="F132" s="106">
        <v>0</v>
      </c>
      <c r="G132" s="106">
        <v>0</v>
      </c>
      <c r="H132" s="109">
        <f>+SUM(I132:J132)</f>
        <v>7</v>
      </c>
      <c r="I132" s="106">
        <v>0</v>
      </c>
      <c r="J132" s="107">
        <v>7</v>
      </c>
      <c r="K132" s="150">
        <v>6</v>
      </c>
      <c r="L132" s="185"/>
    </row>
    <row r="133" spans="1:12" ht="19.5" customHeight="1">
      <c r="A133" s="148"/>
      <c r="B133" s="141" t="s">
        <v>230</v>
      </c>
      <c r="C133" s="142">
        <f t="shared" si="23"/>
        <v>3</v>
      </c>
      <c r="D133" s="106">
        <v>0</v>
      </c>
      <c r="E133" s="106">
        <v>0</v>
      </c>
      <c r="F133" s="149">
        <v>3</v>
      </c>
      <c r="G133" s="149">
        <v>3</v>
      </c>
      <c r="H133" s="109">
        <f>+SUM(I133:J133)</f>
        <v>11</v>
      </c>
      <c r="I133" s="164">
        <v>2</v>
      </c>
      <c r="J133" s="107">
        <v>9</v>
      </c>
      <c r="K133" s="150">
        <v>12</v>
      </c>
      <c r="L133" s="185"/>
    </row>
    <row r="134" spans="1:12" ht="19.5" customHeight="1">
      <c r="A134" s="206"/>
      <c r="B134" s="220" t="s">
        <v>231</v>
      </c>
      <c r="C134" s="179">
        <f t="shared" si="23"/>
        <v>1</v>
      </c>
      <c r="D134" s="180">
        <v>0</v>
      </c>
      <c r="E134" s="156">
        <v>0</v>
      </c>
      <c r="F134" s="208">
        <v>1</v>
      </c>
      <c r="G134" s="208">
        <v>1</v>
      </c>
      <c r="H134" s="221">
        <f>+SUM(I134:J134)</f>
        <v>14</v>
      </c>
      <c r="I134" s="210">
        <v>1</v>
      </c>
      <c r="J134" s="211">
        <v>13</v>
      </c>
      <c r="K134" s="212">
        <v>7</v>
      </c>
      <c r="L134" s="185"/>
    </row>
    <row r="135" spans="1:11" ht="19.5" customHeight="1">
      <c r="A135" s="185"/>
      <c r="B135" s="185"/>
      <c r="C135" s="222"/>
      <c r="D135" s="222"/>
      <c r="E135" s="222"/>
      <c r="F135" s="222"/>
      <c r="G135" s="222"/>
      <c r="H135" s="222"/>
      <c r="I135" s="222"/>
      <c r="J135" s="222"/>
      <c r="K135" s="222"/>
    </row>
    <row r="136" spans="3:11" ht="17.25">
      <c r="C136" s="223"/>
      <c r="D136" s="223"/>
      <c r="E136" s="223"/>
      <c r="F136" s="223"/>
      <c r="G136" s="223"/>
      <c r="H136" s="223"/>
      <c r="I136" s="223"/>
      <c r="J136" s="223"/>
      <c r="K136" s="223" t="s">
        <v>232</v>
      </c>
    </row>
    <row r="137" spans="3:11" ht="17.25">
      <c r="C137" s="223"/>
      <c r="D137" s="223"/>
      <c r="E137" s="223"/>
      <c r="F137" s="223"/>
      <c r="G137" s="223"/>
      <c r="H137" s="223"/>
      <c r="I137" s="223"/>
      <c r="J137" s="223"/>
      <c r="K137" s="223"/>
    </row>
    <row r="138" spans="3:11" ht="17.25">
      <c r="C138" s="223"/>
      <c r="D138" s="223"/>
      <c r="E138" s="223"/>
      <c r="F138" s="223"/>
      <c r="G138" s="223"/>
      <c r="H138" s="223"/>
      <c r="I138" s="223"/>
      <c r="J138" s="223"/>
      <c r="K138" s="223"/>
    </row>
    <row r="139" spans="3:11" ht="17.25">
      <c r="C139" s="223"/>
      <c r="D139" s="223"/>
      <c r="E139" s="223"/>
      <c r="F139" s="223"/>
      <c r="G139" s="223"/>
      <c r="H139" s="223"/>
      <c r="I139" s="223"/>
      <c r="J139" s="223"/>
      <c r="K139" s="223"/>
    </row>
    <row r="140" spans="3:11" ht="17.25">
      <c r="C140" s="223"/>
      <c r="D140" s="223"/>
      <c r="E140" s="223"/>
      <c r="F140" s="223"/>
      <c r="G140" s="223"/>
      <c r="H140" s="223"/>
      <c r="I140" s="223"/>
      <c r="J140" s="223"/>
      <c r="K140" s="223"/>
    </row>
    <row r="141" spans="3:11" ht="17.25">
      <c r="C141" s="223"/>
      <c r="D141" s="223"/>
      <c r="E141" s="223"/>
      <c r="F141" s="223"/>
      <c r="G141" s="223"/>
      <c r="H141" s="223"/>
      <c r="I141" s="223"/>
      <c r="J141" s="223"/>
      <c r="K141" s="223"/>
    </row>
    <row r="142" spans="3:11" ht="17.25">
      <c r="C142" s="223"/>
      <c r="D142" s="223"/>
      <c r="E142" s="223"/>
      <c r="F142" s="223"/>
      <c r="G142" s="223"/>
      <c r="H142" s="223"/>
      <c r="I142" s="223"/>
      <c r="J142" s="223"/>
      <c r="K142" s="223"/>
    </row>
    <row r="143" spans="3:11" ht="17.25">
      <c r="C143" s="223"/>
      <c r="D143" s="223"/>
      <c r="E143" s="223"/>
      <c r="F143" s="223"/>
      <c r="G143" s="223"/>
      <c r="H143" s="223"/>
      <c r="I143" s="223"/>
      <c r="J143" s="223"/>
      <c r="K143" s="223"/>
    </row>
    <row r="144" spans="3:11" ht="17.25">
      <c r="C144" s="223"/>
      <c r="D144" s="223"/>
      <c r="E144" s="223"/>
      <c r="F144" s="223"/>
      <c r="G144" s="223"/>
      <c r="H144" s="223"/>
      <c r="I144" s="223"/>
      <c r="J144" s="223"/>
      <c r="K144" s="223"/>
    </row>
    <row r="145" spans="3:11" ht="17.25">
      <c r="C145" s="223"/>
      <c r="D145" s="223"/>
      <c r="E145" s="223"/>
      <c r="F145" s="223"/>
      <c r="G145" s="223"/>
      <c r="H145" s="223"/>
      <c r="I145" s="223"/>
      <c r="J145" s="223"/>
      <c r="K145" s="223"/>
    </row>
    <row r="146" spans="3:11" ht="17.25">
      <c r="C146" s="223"/>
      <c r="D146" s="223"/>
      <c r="E146" s="223"/>
      <c r="F146" s="223"/>
      <c r="G146" s="223"/>
      <c r="H146" s="223"/>
      <c r="I146" s="223"/>
      <c r="J146" s="223"/>
      <c r="K146" s="223"/>
    </row>
    <row r="147" spans="3:11" ht="17.25">
      <c r="C147" s="223"/>
      <c r="D147" s="223"/>
      <c r="E147" s="223"/>
      <c r="F147" s="223"/>
      <c r="G147" s="223"/>
      <c r="H147" s="223"/>
      <c r="I147" s="223"/>
      <c r="J147" s="223"/>
      <c r="K147" s="223"/>
    </row>
    <row r="148" spans="3:11" ht="17.25">
      <c r="C148" s="223"/>
      <c r="D148" s="223"/>
      <c r="E148" s="223"/>
      <c r="F148" s="223"/>
      <c r="G148" s="223"/>
      <c r="H148" s="223"/>
      <c r="I148" s="223"/>
      <c r="J148" s="223"/>
      <c r="K148" s="223"/>
    </row>
    <row r="149" spans="3:11" ht="17.25">
      <c r="C149" s="223"/>
      <c r="D149" s="223"/>
      <c r="E149" s="223"/>
      <c r="F149" s="223"/>
      <c r="G149" s="223"/>
      <c r="H149" s="223"/>
      <c r="I149" s="223"/>
      <c r="J149" s="223"/>
      <c r="K149" s="223"/>
    </row>
    <row r="150" spans="3:11" ht="17.25">
      <c r="C150" s="223"/>
      <c r="D150" s="223"/>
      <c r="E150" s="223"/>
      <c r="F150" s="223"/>
      <c r="G150" s="223"/>
      <c r="H150" s="223"/>
      <c r="I150" s="223"/>
      <c r="J150" s="223"/>
      <c r="K150" s="223"/>
    </row>
    <row r="151" spans="3:11" ht="17.25">
      <c r="C151" s="223"/>
      <c r="D151" s="223"/>
      <c r="E151" s="223"/>
      <c r="F151" s="223"/>
      <c r="G151" s="223"/>
      <c r="H151" s="223"/>
      <c r="I151" s="223"/>
      <c r="J151" s="223"/>
      <c r="K151" s="223"/>
    </row>
    <row r="152" spans="3:11" ht="17.25">
      <c r="C152" s="223"/>
      <c r="D152" s="223"/>
      <c r="E152" s="223"/>
      <c r="F152" s="223"/>
      <c r="G152" s="223"/>
      <c r="H152" s="223"/>
      <c r="I152" s="223"/>
      <c r="J152" s="223"/>
      <c r="K152" s="223"/>
    </row>
    <row r="153" spans="3:11" ht="17.25">
      <c r="C153" s="223"/>
      <c r="D153" s="223"/>
      <c r="E153" s="223"/>
      <c r="F153" s="223"/>
      <c r="G153" s="223"/>
      <c r="H153" s="223"/>
      <c r="I153" s="223"/>
      <c r="J153" s="223"/>
      <c r="K153" s="223"/>
    </row>
    <row r="154" spans="3:11" ht="17.25">
      <c r="C154" s="223"/>
      <c r="D154" s="223"/>
      <c r="E154" s="223"/>
      <c r="F154" s="223"/>
      <c r="G154" s="223"/>
      <c r="H154" s="223"/>
      <c r="I154" s="223"/>
      <c r="J154" s="223"/>
      <c r="K154" s="223"/>
    </row>
    <row r="155" spans="3:11" ht="17.25">
      <c r="C155" s="223"/>
      <c r="D155" s="223"/>
      <c r="E155" s="223"/>
      <c r="F155" s="223"/>
      <c r="G155" s="223"/>
      <c r="H155" s="223"/>
      <c r="I155" s="223"/>
      <c r="J155" s="223"/>
      <c r="K155" s="223"/>
    </row>
    <row r="156" spans="3:11" ht="17.25">
      <c r="C156" s="224"/>
      <c r="D156" s="224"/>
      <c r="E156" s="224"/>
      <c r="F156" s="224"/>
      <c r="G156" s="224"/>
      <c r="H156" s="224"/>
      <c r="I156" s="224"/>
      <c r="J156" s="224"/>
      <c r="K156" s="224"/>
    </row>
    <row r="157" spans="3:11" ht="17.25">
      <c r="C157" s="224"/>
      <c r="D157" s="224"/>
      <c r="E157" s="224"/>
      <c r="F157" s="224"/>
      <c r="G157" s="224"/>
      <c r="H157" s="224"/>
      <c r="I157" s="224"/>
      <c r="J157" s="224"/>
      <c r="K157" s="224"/>
    </row>
    <row r="158" spans="3:11" ht="17.25">
      <c r="C158" s="224"/>
      <c r="D158" s="224"/>
      <c r="E158" s="224"/>
      <c r="F158" s="224"/>
      <c r="G158" s="224"/>
      <c r="H158" s="224"/>
      <c r="I158" s="224"/>
      <c r="J158" s="224"/>
      <c r="K158" s="224"/>
    </row>
    <row r="159" spans="3:11" ht="17.25">
      <c r="C159" s="224"/>
      <c r="D159" s="224"/>
      <c r="E159" s="224"/>
      <c r="F159" s="224"/>
      <c r="G159" s="224"/>
      <c r="H159" s="224"/>
      <c r="I159" s="224"/>
      <c r="J159" s="224"/>
      <c r="K159" s="224"/>
    </row>
    <row r="160" spans="3:11" ht="17.25">
      <c r="C160" s="224"/>
      <c r="D160" s="224"/>
      <c r="E160" s="224"/>
      <c r="F160" s="224"/>
      <c r="G160" s="224"/>
      <c r="H160" s="224"/>
      <c r="I160" s="224"/>
      <c r="J160" s="224"/>
      <c r="K160" s="224"/>
    </row>
    <row r="161" spans="3:11" ht="17.25">
      <c r="C161" s="224"/>
      <c r="D161" s="224"/>
      <c r="E161" s="224"/>
      <c r="F161" s="224"/>
      <c r="G161" s="224"/>
      <c r="H161" s="224"/>
      <c r="I161" s="224"/>
      <c r="J161" s="224"/>
      <c r="K161" s="224"/>
    </row>
    <row r="162" spans="3:11" ht="17.25">
      <c r="C162" s="224"/>
      <c r="D162" s="224"/>
      <c r="E162" s="224"/>
      <c r="F162" s="224"/>
      <c r="G162" s="224"/>
      <c r="H162" s="224"/>
      <c r="I162" s="224"/>
      <c r="J162" s="224"/>
      <c r="K162" s="224"/>
    </row>
    <row r="163" spans="3:11" ht="17.25">
      <c r="C163" s="224"/>
      <c r="D163" s="224"/>
      <c r="E163" s="224"/>
      <c r="F163" s="224"/>
      <c r="G163" s="224"/>
      <c r="H163" s="224"/>
      <c r="I163" s="224"/>
      <c r="J163" s="224"/>
      <c r="K163" s="224"/>
    </row>
    <row r="164" spans="3:11" ht="17.25">
      <c r="C164" s="224"/>
      <c r="D164" s="224"/>
      <c r="E164" s="224"/>
      <c r="F164" s="224"/>
      <c r="G164" s="224"/>
      <c r="H164" s="224"/>
      <c r="I164" s="224"/>
      <c r="J164" s="224"/>
      <c r="K164" s="224"/>
    </row>
    <row r="165" spans="3:11" ht="17.25">
      <c r="C165" s="224"/>
      <c r="D165" s="224"/>
      <c r="E165" s="224"/>
      <c r="F165" s="224"/>
      <c r="G165" s="224"/>
      <c r="H165" s="224"/>
      <c r="I165" s="224"/>
      <c r="J165" s="224"/>
      <c r="K165" s="224"/>
    </row>
    <row r="166" spans="3:11" ht="17.25">
      <c r="C166" s="224"/>
      <c r="D166" s="224"/>
      <c r="E166" s="224"/>
      <c r="F166" s="224"/>
      <c r="G166" s="224"/>
      <c r="H166" s="224"/>
      <c r="I166" s="224"/>
      <c r="J166" s="224"/>
      <c r="K166" s="224"/>
    </row>
    <row r="167" spans="3:11" ht="17.25">
      <c r="C167" s="224"/>
      <c r="D167" s="224"/>
      <c r="E167" s="224"/>
      <c r="F167" s="224"/>
      <c r="G167" s="224"/>
      <c r="H167" s="224"/>
      <c r="I167" s="224"/>
      <c r="J167" s="224"/>
      <c r="K167" s="224"/>
    </row>
    <row r="168" spans="3:11" ht="17.25">
      <c r="C168" s="224"/>
      <c r="D168" s="224"/>
      <c r="E168" s="224"/>
      <c r="F168" s="224"/>
      <c r="G168" s="224"/>
      <c r="H168" s="224"/>
      <c r="I168" s="224"/>
      <c r="J168" s="224"/>
      <c r="K168" s="224"/>
    </row>
    <row r="169" spans="3:11" ht="17.25">
      <c r="C169" s="224"/>
      <c r="D169" s="224"/>
      <c r="E169" s="224"/>
      <c r="F169" s="224"/>
      <c r="G169" s="224"/>
      <c r="H169" s="224"/>
      <c r="I169" s="224"/>
      <c r="J169" s="224"/>
      <c r="K169" s="224"/>
    </row>
    <row r="170" spans="3:11" ht="17.25">
      <c r="C170" s="224"/>
      <c r="D170" s="224"/>
      <c r="E170" s="224"/>
      <c r="F170" s="224"/>
      <c r="G170" s="224"/>
      <c r="H170" s="224"/>
      <c r="I170" s="224"/>
      <c r="J170" s="224"/>
      <c r="K170" s="224"/>
    </row>
    <row r="171" spans="3:11" ht="17.25">
      <c r="C171" s="224"/>
      <c r="D171" s="224"/>
      <c r="E171" s="224"/>
      <c r="F171" s="224"/>
      <c r="G171" s="224"/>
      <c r="H171" s="224"/>
      <c r="I171" s="224"/>
      <c r="J171" s="224"/>
      <c r="K171" s="224"/>
    </row>
  </sheetData>
  <mergeCells count="6">
    <mergeCell ref="K71:K73"/>
    <mergeCell ref="C3:F4"/>
    <mergeCell ref="H3:J4"/>
    <mergeCell ref="K3:K5"/>
    <mergeCell ref="C71:F72"/>
    <mergeCell ref="H71:J72"/>
  </mergeCells>
  <printOptions horizontalCentered="1" verticalCentered="1"/>
  <pageMargins left="0.5" right="0.2" top="0.5" bottom="0.5" header="0" footer="0"/>
  <pageSetup horizontalDpi="300" verticalDpi="3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N142"/>
  <sheetViews>
    <sheetView showOutlineSymbols="0" zoomScale="87" zoomScaleNormal="87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9.00390625" defaultRowHeight="13.5"/>
  <cols>
    <col min="1" max="2" width="10.75390625" style="229" customWidth="1"/>
    <col min="3" max="8" width="8.125" style="229" customWidth="1"/>
    <col min="9" max="9" width="9.375" style="229" customWidth="1"/>
    <col min="10" max="10" width="8.125" style="229" hidden="1" customWidth="1"/>
    <col min="11" max="15" width="8.125" style="229" customWidth="1"/>
    <col min="16" max="16" width="8.25390625" style="229" customWidth="1"/>
    <col min="17" max="248" width="10.75390625" style="229" customWidth="1"/>
    <col min="249" max="16384" width="10.75390625" style="230" customWidth="1"/>
  </cols>
  <sheetData>
    <row r="1" spans="1:16" ht="21.75" customHeight="1">
      <c r="A1" s="225" t="s">
        <v>13</v>
      </c>
      <c r="B1" s="225" t="s">
        <v>249</v>
      </c>
      <c r="C1" s="226"/>
      <c r="D1" s="226"/>
      <c r="E1" s="226"/>
      <c r="F1" s="226"/>
      <c r="G1" s="227"/>
      <c r="H1" s="227"/>
      <c r="I1" s="228"/>
      <c r="J1" s="228"/>
      <c r="K1" s="228"/>
      <c r="L1" s="227"/>
      <c r="M1" s="227"/>
      <c r="N1" s="227"/>
      <c r="O1" s="227"/>
      <c r="P1" s="227"/>
    </row>
    <row r="2" spans="1:16" ht="16.5" customHeight="1">
      <c r="A2" s="231"/>
      <c r="B2" s="231"/>
      <c r="C2" s="231" t="s">
        <v>245</v>
      </c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27"/>
    </row>
    <row r="3" spans="1:17" ht="16.5" customHeight="1">
      <c r="A3" s="843" t="s">
        <v>103</v>
      </c>
      <c r="B3" s="846" t="s">
        <v>104</v>
      </c>
      <c r="C3" s="846" t="s">
        <v>246</v>
      </c>
      <c r="D3" s="833"/>
      <c r="E3" s="833"/>
      <c r="F3" s="833"/>
      <c r="G3" s="833"/>
      <c r="H3" s="852"/>
      <c r="I3" s="849" t="s">
        <v>250</v>
      </c>
      <c r="J3" s="232"/>
      <c r="K3" s="832" t="s">
        <v>247</v>
      </c>
      <c r="L3" s="833"/>
      <c r="M3" s="833"/>
      <c r="N3" s="833"/>
      <c r="O3" s="833"/>
      <c r="P3" s="838"/>
      <c r="Q3" s="233"/>
    </row>
    <row r="4" spans="1:17" ht="16.5" customHeight="1">
      <c r="A4" s="844"/>
      <c r="B4" s="847"/>
      <c r="C4" s="853"/>
      <c r="D4" s="836"/>
      <c r="E4" s="836"/>
      <c r="F4" s="836"/>
      <c r="G4" s="836"/>
      <c r="H4" s="854"/>
      <c r="I4" s="850"/>
      <c r="J4" s="234" t="s">
        <v>108</v>
      </c>
      <c r="K4" s="835"/>
      <c r="L4" s="836"/>
      <c r="M4" s="836"/>
      <c r="N4" s="836"/>
      <c r="O4" s="836"/>
      <c r="P4" s="842"/>
      <c r="Q4" s="235"/>
    </row>
    <row r="5" spans="1:17" ht="16.5" customHeight="1">
      <c r="A5" s="845"/>
      <c r="B5" s="848"/>
      <c r="C5" s="236" t="s">
        <v>106</v>
      </c>
      <c r="D5" s="237" t="s">
        <v>107</v>
      </c>
      <c r="E5" s="237" t="s">
        <v>91</v>
      </c>
      <c r="F5" s="238" t="s">
        <v>108</v>
      </c>
      <c r="G5" s="239" t="s">
        <v>95</v>
      </c>
      <c r="H5" s="240" t="s">
        <v>71</v>
      </c>
      <c r="I5" s="851"/>
      <c r="J5" s="234" t="s">
        <v>248</v>
      </c>
      <c r="K5" s="236" t="s">
        <v>106</v>
      </c>
      <c r="L5" s="237" t="s">
        <v>107</v>
      </c>
      <c r="M5" s="237" t="s">
        <v>91</v>
      </c>
      <c r="N5" s="237" t="s">
        <v>108</v>
      </c>
      <c r="O5" s="237" t="s">
        <v>95</v>
      </c>
      <c r="P5" s="241" t="s">
        <v>71</v>
      </c>
      <c r="Q5" s="233"/>
    </row>
    <row r="6" spans="1:248" s="254" customFormat="1" ht="16.5" customHeight="1">
      <c r="A6" s="242"/>
      <c r="B6" s="243" t="s">
        <v>113</v>
      </c>
      <c r="C6" s="244">
        <f aca="true" t="shared" si="0" ref="C6:P6">+C7+C17+C21+C28+C35+C51+C61+C88+C111+C120</f>
        <v>65242</v>
      </c>
      <c r="D6" s="245">
        <f t="shared" si="0"/>
        <v>11945</v>
      </c>
      <c r="E6" s="245">
        <f t="shared" si="0"/>
        <v>44</v>
      </c>
      <c r="F6" s="246">
        <f t="shared" si="0"/>
        <v>505</v>
      </c>
      <c r="G6" s="247">
        <f t="shared" si="0"/>
        <v>14190</v>
      </c>
      <c r="H6" s="248">
        <f t="shared" si="0"/>
        <v>38558</v>
      </c>
      <c r="I6" s="249">
        <f t="shared" si="0"/>
        <v>10137</v>
      </c>
      <c r="J6" s="250">
        <f t="shared" si="0"/>
        <v>0</v>
      </c>
      <c r="K6" s="247">
        <f t="shared" si="0"/>
        <v>55105</v>
      </c>
      <c r="L6" s="245">
        <f t="shared" si="0"/>
        <v>1808</v>
      </c>
      <c r="M6" s="245">
        <f t="shared" si="0"/>
        <v>44</v>
      </c>
      <c r="N6" s="245">
        <f t="shared" si="0"/>
        <v>505</v>
      </c>
      <c r="O6" s="247">
        <f t="shared" si="0"/>
        <v>14190</v>
      </c>
      <c r="P6" s="251">
        <f t="shared" si="0"/>
        <v>38558</v>
      </c>
      <c r="Q6" s="252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253"/>
      <c r="BF6" s="253"/>
      <c r="BG6" s="253"/>
      <c r="BH6" s="253"/>
      <c r="BI6" s="253"/>
      <c r="BJ6" s="253"/>
      <c r="BK6" s="253"/>
      <c r="BL6" s="253"/>
      <c r="BM6" s="253"/>
      <c r="BN6" s="253"/>
      <c r="BO6" s="253"/>
      <c r="BP6" s="253"/>
      <c r="BQ6" s="253"/>
      <c r="BR6" s="253"/>
      <c r="BS6" s="253"/>
      <c r="BT6" s="253"/>
      <c r="BU6" s="253"/>
      <c r="BV6" s="253"/>
      <c r="BW6" s="253"/>
      <c r="BX6" s="253"/>
      <c r="BY6" s="253"/>
      <c r="BZ6" s="253"/>
      <c r="CA6" s="253"/>
      <c r="CB6" s="253"/>
      <c r="CC6" s="253"/>
      <c r="CD6" s="253"/>
      <c r="CE6" s="253"/>
      <c r="CF6" s="253"/>
      <c r="CG6" s="253"/>
      <c r="CH6" s="253"/>
      <c r="CI6" s="253"/>
      <c r="CJ6" s="253"/>
      <c r="CK6" s="253"/>
      <c r="CL6" s="253"/>
      <c r="CM6" s="253"/>
      <c r="CN6" s="253"/>
      <c r="CO6" s="253"/>
      <c r="CP6" s="253"/>
      <c r="CQ6" s="253"/>
      <c r="CR6" s="253"/>
      <c r="CS6" s="253"/>
      <c r="CT6" s="253"/>
      <c r="CU6" s="253"/>
      <c r="CV6" s="253"/>
      <c r="CW6" s="253"/>
      <c r="CX6" s="253"/>
      <c r="CY6" s="253"/>
      <c r="CZ6" s="253"/>
      <c r="DA6" s="253"/>
      <c r="DB6" s="253"/>
      <c r="DC6" s="253"/>
      <c r="DD6" s="253"/>
      <c r="DE6" s="253"/>
      <c r="DF6" s="253"/>
      <c r="DG6" s="253"/>
      <c r="DH6" s="253"/>
      <c r="DI6" s="253"/>
      <c r="DJ6" s="253"/>
      <c r="DK6" s="253"/>
      <c r="DL6" s="253"/>
      <c r="DM6" s="253"/>
      <c r="DN6" s="253"/>
      <c r="DO6" s="253"/>
      <c r="DP6" s="253"/>
      <c r="DQ6" s="253"/>
      <c r="DR6" s="253"/>
      <c r="DS6" s="253"/>
      <c r="DT6" s="253"/>
      <c r="DU6" s="253"/>
      <c r="DV6" s="253"/>
      <c r="DW6" s="253"/>
      <c r="DX6" s="253"/>
      <c r="DY6" s="253"/>
      <c r="DZ6" s="253"/>
      <c r="EA6" s="253"/>
      <c r="EB6" s="253"/>
      <c r="EC6" s="253"/>
      <c r="ED6" s="253"/>
      <c r="EE6" s="253"/>
      <c r="EF6" s="253"/>
      <c r="EG6" s="253"/>
      <c r="EH6" s="253"/>
      <c r="EI6" s="253"/>
      <c r="EJ6" s="253"/>
      <c r="EK6" s="253"/>
      <c r="EL6" s="253"/>
      <c r="EM6" s="253"/>
      <c r="EN6" s="253"/>
      <c r="EO6" s="253"/>
      <c r="EP6" s="253"/>
      <c r="EQ6" s="253"/>
      <c r="ER6" s="253"/>
      <c r="ES6" s="253"/>
      <c r="ET6" s="253"/>
      <c r="EU6" s="253"/>
      <c r="EV6" s="253"/>
      <c r="EW6" s="253"/>
      <c r="EX6" s="253"/>
      <c r="EY6" s="253"/>
      <c r="EZ6" s="253"/>
      <c r="FA6" s="253"/>
      <c r="FB6" s="253"/>
      <c r="FC6" s="253"/>
      <c r="FD6" s="253"/>
      <c r="FE6" s="253"/>
      <c r="FF6" s="253"/>
      <c r="FG6" s="253"/>
      <c r="FH6" s="253"/>
      <c r="FI6" s="253"/>
      <c r="FJ6" s="253"/>
      <c r="FK6" s="253"/>
      <c r="FL6" s="253"/>
      <c r="FM6" s="253"/>
      <c r="FN6" s="253"/>
      <c r="FO6" s="253"/>
      <c r="FP6" s="253"/>
      <c r="FQ6" s="253"/>
      <c r="FR6" s="253"/>
      <c r="FS6" s="253"/>
      <c r="FT6" s="253"/>
      <c r="FU6" s="253"/>
      <c r="FV6" s="253"/>
      <c r="FW6" s="253"/>
      <c r="FX6" s="253"/>
      <c r="FY6" s="253"/>
      <c r="FZ6" s="253"/>
      <c r="GA6" s="253"/>
      <c r="GB6" s="253"/>
      <c r="GC6" s="253"/>
      <c r="GD6" s="253"/>
      <c r="GE6" s="253"/>
      <c r="GF6" s="253"/>
      <c r="GG6" s="253"/>
      <c r="GH6" s="253"/>
      <c r="GI6" s="253"/>
      <c r="GJ6" s="253"/>
      <c r="GK6" s="253"/>
      <c r="GL6" s="253"/>
      <c r="GM6" s="253"/>
      <c r="GN6" s="253"/>
      <c r="GO6" s="253"/>
      <c r="GP6" s="253"/>
      <c r="GQ6" s="253"/>
      <c r="GR6" s="253"/>
      <c r="GS6" s="253"/>
      <c r="GT6" s="253"/>
      <c r="GU6" s="253"/>
      <c r="GV6" s="253"/>
      <c r="GW6" s="253"/>
      <c r="GX6" s="253"/>
      <c r="GY6" s="253"/>
      <c r="GZ6" s="253"/>
      <c r="HA6" s="253"/>
      <c r="HB6" s="253"/>
      <c r="HC6" s="253"/>
      <c r="HD6" s="253"/>
      <c r="HE6" s="253"/>
      <c r="HF6" s="253"/>
      <c r="HG6" s="253"/>
      <c r="HH6" s="253"/>
      <c r="HI6" s="253"/>
      <c r="HJ6" s="253"/>
      <c r="HK6" s="253"/>
      <c r="HL6" s="253"/>
      <c r="HM6" s="253"/>
      <c r="HN6" s="253"/>
      <c r="HO6" s="253"/>
      <c r="HP6" s="253"/>
      <c r="HQ6" s="253"/>
      <c r="HR6" s="253"/>
      <c r="HS6" s="253"/>
      <c r="HT6" s="253"/>
      <c r="HU6" s="253"/>
      <c r="HV6" s="253"/>
      <c r="HW6" s="253"/>
      <c r="HX6" s="253"/>
      <c r="HY6" s="253"/>
      <c r="HZ6" s="253"/>
      <c r="IA6" s="253"/>
      <c r="IB6" s="253"/>
      <c r="IC6" s="253"/>
      <c r="ID6" s="253"/>
      <c r="IE6" s="253"/>
      <c r="IF6" s="253"/>
      <c r="IG6" s="253"/>
      <c r="IH6" s="253"/>
      <c r="II6" s="253"/>
      <c r="IJ6" s="253"/>
      <c r="IK6" s="253"/>
      <c r="IL6" s="253"/>
      <c r="IM6" s="253"/>
      <c r="IN6" s="253"/>
    </row>
    <row r="7" spans="1:17" ht="16.5" customHeight="1">
      <c r="A7" s="255" t="s">
        <v>114</v>
      </c>
      <c r="B7" s="256" t="s">
        <v>114</v>
      </c>
      <c r="C7" s="257">
        <f aca="true" t="shared" si="1" ref="C7:I7">SUM(C8:C16)</f>
        <v>19027</v>
      </c>
      <c r="D7" s="258">
        <f t="shared" si="1"/>
        <v>3732</v>
      </c>
      <c r="E7" s="258">
        <f t="shared" si="1"/>
        <v>10</v>
      </c>
      <c r="F7" s="259">
        <f t="shared" si="1"/>
        <v>100</v>
      </c>
      <c r="G7" s="260">
        <f>SUM(G8:G16)</f>
        <v>3463</v>
      </c>
      <c r="H7" s="261">
        <f>SUM(H8:H16)</f>
        <v>11722</v>
      </c>
      <c r="I7" s="262">
        <f t="shared" si="1"/>
        <v>3290</v>
      </c>
      <c r="J7" s="263"/>
      <c r="K7" s="263">
        <f>SUM(K8:K16)</f>
        <v>15737</v>
      </c>
      <c r="L7" s="264">
        <f>SUM(L8:L16)</f>
        <v>442</v>
      </c>
      <c r="M7" s="264">
        <f>SUM(M8:M16)</f>
        <v>10</v>
      </c>
      <c r="N7" s="261">
        <f>SUM(N8:N16)</f>
        <v>100</v>
      </c>
      <c r="O7" s="260">
        <f>SUM(O8:O16)</f>
        <v>3463</v>
      </c>
      <c r="P7" s="265">
        <f>SUM(P8:P16)</f>
        <v>11722</v>
      </c>
      <c r="Q7" s="266"/>
    </row>
    <row r="8" spans="1:17" ht="16.5" customHeight="1">
      <c r="A8" s="267"/>
      <c r="B8" s="268" t="s">
        <v>251</v>
      </c>
      <c r="C8" s="269">
        <f>D8+E8+F8+G8+H8</f>
        <v>1074</v>
      </c>
      <c r="D8" s="270">
        <v>0</v>
      </c>
      <c r="E8" s="270">
        <v>0</v>
      </c>
      <c r="F8" s="270">
        <v>0</v>
      </c>
      <c r="G8" s="271">
        <v>267</v>
      </c>
      <c r="H8" s="272">
        <v>807</v>
      </c>
      <c r="I8" s="273">
        <v>0</v>
      </c>
      <c r="J8" s="274"/>
      <c r="K8" s="274">
        <f aca="true" t="shared" si="2" ref="K8:K16">SUM(L8:P8)</f>
        <v>1074</v>
      </c>
      <c r="L8" s="270">
        <v>0</v>
      </c>
      <c r="M8" s="270">
        <v>0</v>
      </c>
      <c r="N8" s="275">
        <v>0</v>
      </c>
      <c r="O8" s="271">
        <v>267</v>
      </c>
      <c r="P8" s="276">
        <v>807</v>
      </c>
      <c r="Q8" s="266"/>
    </row>
    <row r="9" spans="1:17" ht="16.5" customHeight="1">
      <c r="A9" s="267"/>
      <c r="B9" s="268" t="s">
        <v>252</v>
      </c>
      <c r="C9" s="269">
        <f aca="true" t="shared" si="3" ref="C9:C16">D9+E9+F9+G9+H9</f>
        <v>994</v>
      </c>
      <c r="D9" s="270">
        <v>0</v>
      </c>
      <c r="E9" s="270">
        <v>0</v>
      </c>
      <c r="F9" s="270">
        <v>0</v>
      </c>
      <c r="G9" s="271">
        <v>409</v>
      </c>
      <c r="H9" s="272">
        <v>585</v>
      </c>
      <c r="I9" s="273">
        <v>0</v>
      </c>
      <c r="J9" s="274"/>
      <c r="K9" s="274">
        <f t="shared" si="2"/>
        <v>994</v>
      </c>
      <c r="L9" s="270">
        <v>0</v>
      </c>
      <c r="M9" s="270">
        <v>0</v>
      </c>
      <c r="N9" s="275">
        <v>0</v>
      </c>
      <c r="O9" s="271">
        <v>409</v>
      </c>
      <c r="P9" s="276">
        <v>585</v>
      </c>
      <c r="Q9" s="266"/>
    </row>
    <row r="10" spans="1:17" ht="16.5" customHeight="1">
      <c r="A10" s="267"/>
      <c r="B10" s="268" t="s">
        <v>253</v>
      </c>
      <c r="C10" s="269">
        <f t="shared" si="3"/>
        <v>1675</v>
      </c>
      <c r="D10" s="277">
        <v>300</v>
      </c>
      <c r="E10" s="270">
        <v>0</v>
      </c>
      <c r="F10" s="270">
        <v>0</v>
      </c>
      <c r="G10" s="271">
        <v>216</v>
      </c>
      <c r="H10" s="272">
        <v>1159</v>
      </c>
      <c r="I10" s="278">
        <v>300</v>
      </c>
      <c r="J10" s="274"/>
      <c r="K10" s="274">
        <f t="shared" si="2"/>
        <v>1375</v>
      </c>
      <c r="L10" s="270">
        <v>0</v>
      </c>
      <c r="M10" s="270">
        <v>0</v>
      </c>
      <c r="N10" s="275">
        <v>0</v>
      </c>
      <c r="O10" s="271">
        <v>216</v>
      </c>
      <c r="P10" s="276">
        <v>1159</v>
      </c>
      <c r="Q10" s="266"/>
    </row>
    <row r="11" spans="1:17" ht="16.5" customHeight="1">
      <c r="A11" s="267"/>
      <c r="B11" s="268" t="s">
        <v>254</v>
      </c>
      <c r="C11" s="269">
        <f t="shared" si="3"/>
        <v>1357</v>
      </c>
      <c r="D11" s="270">
        <v>0</v>
      </c>
      <c r="E11" s="270">
        <v>0</v>
      </c>
      <c r="F11" s="270">
        <v>0</v>
      </c>
      <c r="G11" s="271">
        <v>317</v>
      </c>
      <c r="H11" s="272">
        <v>1040</v>
      </c>
      <c r="I11" s="273">
        <v>0</v>
      </c>
      <c r="J11" s="274"/>
      <c r="K11" s="274">
        <f t="shared" si="2"/>
        <v>1357</v>
      </c>
      <c r="L11" s="270">
        <v>0</v>
      </c>
      <c r="M11" s="270">
        <v>0</v>
      </c>
      <c r="N11" s="275">
        <v>0</v>
      </c>
      <c r="O11" s="271">
        <v>317</v>
      </c>
      <c r="P11" s="276">
        <v>1040</v>
      </c>
      <c r="Q11" s="266"/>
    </row>
    <row r="12" spans="1:17" ht="16.5" customHeight="1">
      <c r="A12" s="267"/>
      <c r="B12" s="268" t="s">
        <v>255</v>
      </c>
      <c r="C12" s="269">
        <f t="shared" si="3"/>
        <v>1566</v>
      </c>
      <c r="D12" s="270">
        <v>0</v>
      </c>
      <c r="E12" s="270">
        <v>0</v>
      </c>
      <c r="F12" s="270">
        <v>0</v>
      </c>
      <c r="G12" s="271">
        <v>506</v>
      </c>
      <c r="H12" s="272">
        <v>1060</v>
      </c>
      <c r="I12" s="273">
        <v>0</v>
      </c>
      <c r="J12" s="274"/>
      <c r="K12" s="274">
        <f t="shared" si="2"/>
        <v>1566</v>
      </c>
      <c r="L12" s="270">
        <v>0</v>
      </c>
      <c r="M12" s="270">
        <v>0</v>
      </c>
      <c r="N12" s="275">
        <v>0</v>
      </c>
      <c r="O12" s="271">
        <v>506</v>
      </c>
      <c r="P12" s="276">
        <v>1060</v>
      </c>
      <c r="Q12" s="266"/>
    </row>
    <row r="13" spans="1:17" ht="16.5" customHeight="1">
      <c r="A13" s="267"/>
      <c r="B13" s="268" t="s">
        <v>256</v>
      </c>
      <c r="C13" s="269">
        <f t="shared" si="3"/>
        <v>1023</v>
      </c>
      <c r="D13" s="270">
        <v>0</v>
      </c>
      <c r="E13" s="270">
        <v>0</v>
      </c>
      <c r="F13" s="270">
        <v>0</v>
      </c>
      <c r="G13" s="271">
        <v>158</v>
      </c>
      <c r="H13" s="272">
        <v>865</v>
      </c>
      <c r="I13" s="273">
        <v>0</v>
      </c>
      <c r="J13" s="274"/>
      <c r="K13" s="274">
        <f t="shared" si="2"/>
        <v>1023</v>
      </c>
      <c r="L13" s="270">
        <v>0</v>
      </c>
      <c r="M13" s="270">
        <v>0</v>
      </c>
      <c r="N13" s="275">
        <v>0</v>
      </c>
      <c r="O13" s="271">
        <v>158</v>
      </c>
      <c r="P13" s="276">
        <v>865</v>
      </c>
      <c r="Q13" s="266"/>
    </row>
    <row r="14" spans="1:17" ht="16.5" customHeight="1">
      <c r="A14" s="267"/>
      <c r="B14" s="268" t="s">
        <v>257</v>
      </c>
      <c r="C14" s="269">
        <f t="shared" si="3"/>
        <v>3744</v>
      </c>
      <c r="D14" s="277">
        <v>1563</v>
      </c>
      <c r="E14" s="270">
        <v>0</v>
      </c>
      <c r="F14" s="270">
        <v>0</v>
      </c>
      <c r="G14" s="271">
        <v>886</v>
      </c>
      <c r="H14" s="272">
        <v>1295</v>
      </c>
      <c r="I14" s="279">
        <v>1167</v>
      </c>
      <c r="J14" s="274"/>
      <c r="K14" s="274">
        <f t="shared" si="2"/>
        <v>2577</v>
      </c>
      <c r="L14" s="280">
        <v>396</v>
      </c>
      <c r="M14" s="270">
        <v>0</v>
      </c>
      <c r="N14" s="275">
        <v>0</v>
      </c>
      <c r="O14" s="271">
        <v>886</v>
      </c>
      <c r="P14" s="276">
        <v>1295</v>
      </c>
      <c r="Q14" s="266"/>
    </row>
    <row r="15" spans="1:17" ht="16.5" customHeight="1">
      <c r="A15" s="267"/>
      <c r="B15" s="268" t="s">
        <v>258</v>
      </c>
      <c r="C15" s="269">
        <f t="shared" si="3"/>
        <v>4088</v>
      </c>
      <c r="D15" s="277">
        <v>226</v>
      </c>
      <c r="E15" s="277">
        <v>10</v>
      </c>
      <c r="F15" s="270">
        <v>0</v>
      </c>
      <c r="G15" s="271">
        <v>345</v>
      </c>
      <c r="H15" s="272">
        <v>3507</v>
      </c>
      <c r="I15" s="279">
        <v>180</v>
      </c>
      <c r="J15" s="274"/>
      <c r="K15" s="274">
        <f t="shared" si="2"/>
        <v>3908</v>
      </c>
      <c r="L15" s="280">
        <v>46</v>
      </c>
      <c r="M15" s="280">
        <v>10</v>
      </c>
      <c r="N15" s="275">
        <v>0</v>
      </c>
      <c r="O15" s="271">
        <v>345</v>
      </c>
      <c r="P15" s="276">
        <v>3507</v>
      </c>
      <c r="Q15" s="266"/>
    </row>
    <row r="16" spans="1:17" ht="16.5" customHeight="1">
      <c r="A16" s="267"/>
      <c r="B16" s="268" t="s">
        <v>259</v>
      </c>
      <c r="C16" s="269">
        <f t="shared" si="3"/>
        <v>3506</v>
      </c>
      <c r="D16" s="277">
        <v>1643</v>
      </c>
      <c r="E16" s="281">
        <v>0</v>
      </c>
      <c r="F16" s="282">
        <v>100</v>
      </c>
      <c r="G16" s="271">
        <v>359</v>
      </c>
      <c r="H16" s="283">
        <v>1404</v>
      </c>
      <c r="I16" s="279">
        <v>1643</v>
      </c>
      <c r="J16" s="274"/>
      <c r="K16" s="274">
        <f t="shared" si="2"/>
        <v>1863</v>
      </c>
      <c r="L16" s="270">
        <v>0</v>
      </c>
      <c r="M16" s="270">
        <v>0</v>
      </c>
      <c r="N16" s="284">
        <v>100</v>
      </c>
      <c r="O16" s="271">
        <v>359</v>
      </c>
      <c r="P16" s="285">
        <v>1404</v>
      </c>
      <c r="Q16" s="266"/>
    </row>
    <row r="17" spans="1:248" s="254" customFormat="1" ht="16.5" customHeight="1">
      <c r="A17" s="286" t="s">
        <v>76</v>
      </c>
      <c r="B17" s="287"/>
      <c r="C17" s="288">
        <f>+SUM(C18:C20)</f>
        <v>9719</v>
      </c>
      <c r="D17" s="289">
        <f aca="true" t="shared" si="4" ref="D17:P17">+SUM(D18:D20)</f>
        <v>821</v>
      </c>
      <c r="E17" s="290">
        <v>0</v>
      </c>
      <c r="F17" s="291">
        <f t="shared" si="4"/>
        <v>59</v>
      </c>
      <c r="G17" s="292">
        <f t="shared" si="4"/>
        <v>2203</v>
      </c>
      <c r="H17" s="293">
        <f t="shared" si="4"/>
        <v>6636</v>
      </c>
      <c r="I17" s="294">
        <f t="shared" si="4"/>
        <v>737</v>
      </c>
      <c r="J17" s="288">
        <f t="shared" si="4"/>
        <v>0</v>
      </c>
      <c r="K17" s="288">
        <f t="shared" si="4"/>
        <v>8982</v>
      </c>
      <c r="L17" s="289">
        <f t="shared" si="4"/>
        <v>84</v>
      </c>
      <c r="M17" s="295">
        <f t="shared" si="4"/>
        <v>0</v>
      </c>
      <c r="N17" s="289">
        <f t="shared" si="4"/>
        <v>59</v>
      </c>
      <c r="O17" s="293">
        <f t="shared" si="4"/>
        <v>2203</v>
      </c>
      <c r="P17" s="296">
        <f t="shared" si="4"/>
        <v>6636</v>
      </c>
      <c r="Q17" s="297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3"/>
      <c r="AU17" s="253"/>
      <c r="AV17" s="253"/>
      <c r="AW17" s="253"/>
      <c r="AX17" s="253"/>
      <c r="AY17" s="253"/>
      <c r="AZ17" s="253"/>
      <c r="BA17" s="253"/>
      <c r="BB17" s="253"/>
      <c r="BC17" s="253"/>
      <c r="BD17" s="253"/>
      <c r="BE17" s="253"/>
      <c r="BF17" s="253"/>
      <c r="BG17" s="253"/>
      <c r="BH17" s="253"/>
      <c r="BI17" s="253"/>
      <c r="BJ17" s="253"/>
      <c r="BK17" s="253"/>
      <c r="BL17" s="253"/>
      <c r="BM17" s="253"/>
      <c r="BN17" s="253"/>
      <c r="BO17" s="253"/>
      <c r="BP17" s="253"/>
      <c r="BQ17" s="253"/>
      <c r="BR17" s="253"/>
      <c r="BS17" s="253"/>
      <c r="BT17" s="253"/>
      <c r="BU17" s="253"/>
      <c r="BV17" s="253"/>
      <c r="BW17" s="253"/>
      <c r="BX17" s="253"/>
      <c r="BY17" s="253"/>
      <c r="BZ17" s="253"/>
      <c r="CA17" s="253"/>
      <c r="CB17" s="253"/>
      <c r="CC17" s="253"/>
      <c r="CD17" s="253"/>
      <c r="CE17" s="253"/>
      <c r="CF17" s="253"/>
      <c r="CG17" s="253"/>
      <c r="CH17" s="253"/>
      <c r="CI17" s="253"/>
      <c r="CJ17" s="253"/>
      <c r="CK17" s="253"/>
      <c r="CL17" s="253"/>
      <c r="CM17" s="253"/>
      <c r="CN17" s="253"/>
      <c r="CO17" s="253"/>
      <c r="CP17" s="253"/>
      <c r="CQ17" s="253"/>
      <c r="CR17" s="253"/>
      <c r="CS17" s="253"/>
      <c r="CT17" s="253"/>
      <c r="CU17" s="253"/>
      <c r="CV17" s="253"/>
      <c r="CW17" s="253"/>
      <c r="CX17" s="253"/>
      <c r="CY17" s="253"/>
      <c r="CZ17" s="253"/>
      <c r="DA17" s="253"/>
      <c r="DB17" s="253"/>
      <c r="DC17" s="253"/>
      <c r="DD17" s="253"/>
      <c r="DE17" s="253"/>
      <c r="DF17" s="253"/>
      <c r="DG17" s="253"/>
      <c r="DH17" s="253"/>
      <c r="DI17" s="253"/>
      <c r="DJ17" s="253"/>
      <c r="DK17" s="253"/>
      <c r="DL17" s="253"/>
      <c r="DM17" s="253"/>
      <c r="DN17" s="253"/>
      <c r="DO17" s="253"/>
      <c r="DP17" s="253"/>
      <c r="DQ17" s="253"/>
      <c r="DR17" s="253"/>
      <c r="DS17" s="253"/>
      <c r="DT17" s="253"/>
      <c r="DU17" s="253"/>
      <c r="DV17" s="253"/>
      <c r="DW17" s="253"/>
      <c r="DX17" s="253"/>
      <c r="DY17" s="253"/>
      <c r="DZ17" s="253"/>
      <c r="EA17" s="253"/>
      <c r="EB17" s="253"/>
      <c r="EC17" s="253"/>
      <c r="ED17" s="253"/>
      <c r="EE17" s="253"/>
      <c r="EF17" s="253"/>
      <c r="EG17" s="253"/>
      <c r="EH17" s="253"/>
      <c r="EI17" s="253"/>
      <c r="EJ17" s="253"/>
      <c r="EK17" s="253"/>
      <c r="EL17" s="253"/>
      <c r="EM17" s="253"/>
      <c r="EN17" s="253"/>
      <c r="EO17" s="253"/>
      <c r="EP17" s="253"/>
      <c r="EQ17" s="253"/>
      <c r="ER17" s="253"/>
      <c r="ES17" s="253"/>
      <c r="ET17" s="253"/>
      <c r="EU17" s="253"/>
      <c r="EV17" s="253"/>
      <c r="EW17" s="253"/>
      <c r="EX17" s="253"/>
      <c r="EY17" s="253"/>
      <c r="EZ17" s="253"/>
      <c r="FA17" s="253"/>
      <c r="FB17" s="253"/>
      <c r="FC17" s="253"/>
      <c r="FD17" s="253"/>
      <c r="FE17" s="253"/>
      <c r="FF17" s="253"/>
      <c r="FG17" s="253"/>
      <c r="FH17" s="253"/>
      <c r="FI17" s="253"/>
      <c r="FJ17" s="253"/>
      <c r="FK17" s="253"/>
      <c r="FL17" s="253"/>
      <c r="FM17" s="253"/>
      <c r="FN17" s="253"/>
      <c r="FO17" s="253"/>
      <c r="FP17" s="253"/>
      <c r="FQ17" s="253"/>
      <c r="FR17" s="253"/>
      <c r="FS17" s="253"/>
      <c r="FT17" s="253"/>
      <c r="FU17" s="253"/>
      <c r="FV17" s="253"/>
      <c r="FW17" s="253"/>
      <c r="FX17" s="253"/>
      <c r="FY17" s="253"/>
      <c r="FZ17" s="253"/>
      <c r="GA17" s="253"/>
      <c r="GB17" s="253"/>
      <c r="GC17" s="253"/>
      <c r="GD17" s="253"/>
      <c r="GE17" s="253"/>
      <c r="GF17" s="253"/>
      <c r="GG17" s="253"/>
      <c r="GH17" s="253"/>
      <c r="GI17" s="253"/>
      <c r="GJ17" s="253"/>
      <c r="GK17" s="253"/>
      <c r="GL17" s="253"/>
      <c r="GM17" s="253"/>
      <c r="GN17" s="253"/>
      <c r="GO17" s="253"/>
      <c r="GP17" s="253"/>
      <c r="GQ17" s="253"/>
      <c r="GR17" s="253"/>
      <c r="GS17" s="253"/>
      <c r="GT17" s="253"/>
      <c r="GU17" s="253"/>
      <c r="GV17" s="253"/>
      <c r="GW17" s="253"/>
      <c r="GX17" s="253"/>
      <c r="GY17" s="253"/>
      <c r="GZ17" s="253"/>
      <c r="HA17" s="253"/>
      <c r="HB17" s="253"/>
      <c r="HC17" s="253"/>
      <c r="HD17" s="253"/>
      <c r="HE17" s="253"/>
      <c r="HF17" s="253"/>
      <c r="HG17" s="253"/>
      <c r="HH17" s="253"/>
      <c r="HI17" s="253"/>
      <c r="HJ17" s="253"/>
      <c r="HK17" s="253"/>
      <c r="HL17" s="253"/>
      <c r="HM17" s="253"/>
      <c r="HN17" s="253"/>
      <c r="HO17" s="253"/>
      <c r="HP17" s="253"/>
      <c r="HQ17" s="253"/>
      <c r="HR17" s="253"/>
      <c r="HS17" s="253"/>
      <c r="HT17" s="253"/>
      <c r="HU17" s="253"/>
      <c r="HV17" s="253"/>
      <c r="HW17" s="253"/>
      <c r="HX17" s="253"/>
      <c r="HY17" s="253"/>
      <c r="HZ17" s="253"/>
      <c r="IA17" s="253"/>
      <c r="IB17" s="253"/>
      <c r="IC17" s="253"/>
      <c r="ID17" s="253"/>
      <c r="IE17" s="253"/>
      <c r="IF17" s="253"/>
      <c r="IG17" s="253"/>
      <c r="IH17" s="253"/>
      <c r="II17" s="253"/>
      <c r="IJ17" s="253"/>
      <c r="IK17" s="253"/>
      <c r="IL17" s="253"/>
      <c r="IM17" s="253"/>
      <c r="IN17" s="253"/>
    </row>
    <row r="18" spans="1:17" ht="16.5" customHeight="1">
      <c r="A18" s="255" t="s">
        <v>115</v>
      </c>
      <c r="B18" s="256" t="s">
        <v>116</v>
      </c>
      <c r="C18" s="257">
        <f>D18+E18+F18+G18+H18</f>
        <v>4142</v>
      </c>
      <c r="D18" s="270">
        <v>0</v>
      </c>
      <c r="E18" s="298">
        <v>0</v>
      </c>
      <c r="F18" s="270">
        <v>0</v>
      </c>
      <c r="G18" s="260">
        <v>1181</v>
      </c>
      <c r="H18" s="261">
        <v>2961</v>
      </c>
      <c r="I18" s="299">
        <v>0</v>
      </c>
      <c r="J18" s="263"/>
      <c r="K18" s="263">
        <f>SUM(L18:P18)</f>
        <v>4142</v>
      </c>
      <c r="L18" s="270">
        <v>0</v>
      </c>
      <c r="M18" s="298">
        <v>0</v>
      </c>
      <c r="N18" s="275">
        <v>0</v>
      </c>
      <c r="O18" s="260">
        <v>1181</v>
      </c>
      <c r="P18" s="265">
        <v>2961</v>
      </c>
      <c r="Q18" s="266"/>
    </row>
    <row r="19" spans="1:17" ht="16.5" customHeight="1">
      <c r="A19" s="255" t="s">
        <v>117</v>
      </c>
      <c r="B19" s="256" t="s">
        <v>118</v>
      </c>
      <c r="C19" s="257">
        <f>D19+E19+F19+G19+H19</f>
        <v>5165</v>
      </c>
      <c r="D19" s="300">
        <v>821</v>
      </c>
      <c r="E19" s="301">
        <v>0</v>
      </c>
      <c r="F19" s="302">
        <v>59</v>
      </c>
      <c r="G19" s="260">
        <v>982</v>
      </c>
      <c r="H19" s="303">
        <v>3303</v>
      </c>
      <c r="I19" s="304">
        <v>737</v>
      </c>
      <c r="J19" s="305"/>
      <c r="K19" s="305">
        <f>SUM(L19:P19)</f>
        <v>4428</v>
      </c>
      <c r="L19" s="300">
        <v>84</v>
      </c>
      <c r="M19" s="301">
        <v>0</v>
      </c>
      <c r="N19" s="303">
        <v>59</v>
      </c>
      <c r="O19" s="260">
        <v>982</v>
      </c>
      <c r="P19" s="306">
        <v>3303</v>
      </c>
      <c r="Q19" s="266"/>
    </row>
    <row r="20" spans="1:17" ht="16.5" customHeight="1">
      <c r="A20" s="307" t="s">
        <v>260</v>
      </c>
      <c r="B20" s="308" t="s">
        <v>119</v>
      </c>
      <c r="C20" s="309">
        <f>D20+E20+F20+G20+H20</f>
        <v>412</v>
      </c>
      <c r="D20" s="270">
        <v>0</v>
      </c>
      <c r="E20" s="310">
        <v>0</v>
      </c>
      <c r="F20" s="270">
        <v>0</v>
      </c>
      <c r="G20" s="311">
        <v>40</v>
      </c>
      <c r="H20" s="312">
        <v>372</v>
      </c>
      <c r="I20" s="313">
        <v>0</v>
      </c>
      <c r="J20" s="314"/>
      <c r="K20" s="314">
        <f>SUM(L20:P20)</f>
        <v>412</v>
      </c>
      <c r="L20" s="270">
        <v>0</v>
      </c>
      <c r="M20" s="310">
        <v>0</v>
      </c>
      <c r="N20" s="275">
        <v>0</v>
      </c>
      <c r="O20" s="311">
        <v>40</v>
      </c>
      <c r="P20" s="315">
        <v>372</v>
      </c>
      <c r="Q20" s="266"/>
    </row>
    <row r="21" spans="1:248" s="254" customFormat="1" ht="16.5" customHeight="1">
      <c r="A21" s="316" t="s">
        <v>77</v>
      </c>
      <c r="B21" s="317"/>
      <c r="C21" s="318">
        <f>+C22+C23+C24+C27</f>
        <v>8047</v>
      </c>
      <c r="D21" s="289">
        <f>+D22+D23+D24+D27</f>
        <v>1482</v>
      </c>
      <c r="E21" s="319">
        <v>0</v>
      </c>
      <c r="F21" s="291">
        <f>+F22+F23+F24+F27</f>
        <v>200</v>
      </c>
      <c r="G21" s="292">
        <f aca="true" t="shared" si="5" ref="G21:P21">+G22+G23+G24+G27</f>
        <v>2226</v>
      </c>
      <c r="H21" s="320">
        <f t="shared" si="5"/>
        <v>4139</v>
      </c>
      <c r="I21" s="321">
        <f t="shared" si="5"/>
        <v>1226</v>
      </c>
      <c r="J21" s="318">
        <f t="shared" si="5"/>
        <v>0</v>
      </c>
      <c r="K21" s="318">
        <f t="shared" si="5"/>
        <v>6821</v>
      </c>
      <c r="L21" s="289">
        <f t="shared" si="5"/>
        <v>256</v>
      </c>
      <c r="M21" s="319">
        <v>0</v>
      </c>
      <c r="N21" s="289">
        <f t="shared" si="5"/>
        <v>200</v>
      </c>
      <c r="O21" s="292">
        <f t="shared" si="5"/>
        <v>2226</v>
      </c>
      <c r="P21" s="322">
        <f t="shared" si="5"/>
        <v>4139</v>
      </c>
      <c r="Q21" s="297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/>
      <c r="BD21" s="253"/>
      <c r="BE21" s="253"/>
      <c r="BF21" s="253"/>
      <c r="BG21" s="253"/>
      <c r="BH21" s="253"/>
      <c r="BI21" s="253"/>
      <c r="BJ21" s="253"/>
      <c r="BK21" s="253"/>
      <c r="BL21" s="253"/>
      <c r="BM21" s="253"/>
      <c r="BN21" s="253"/>
      <c r="BO21" s="253"/>
      <c r="BP21" s="253"/>
      <c r="BQ21" s="253"/>
      <c r="BR21" s="253"/>
      <c r="BS21" s="253"/>
      <c r="BT21" s="253"/>
      <c r="BU21" s="253"/>
      <c r="BV21" s="253"/>
      <c r="BW21" s="253"/>
      <c r="BX21" s="253"/>
      <c r="BY21" s="253"/>
      <c r="BZ21" s="253"/>
      <c r="CA21" s="253"/>
      <c r="CB21" s="253"/>
      <c r="CC21" s="253"/>
      <c r="CD21" s="253"/>
      <c r="CE21" s="253"/>
      <c r="CF21" s="253"/>
      <c r="CG21" s="253"/>
      <c r="CH21" s="253"/>
      <c r="CI21" s="253"/>
      <c r="CJ21" s="253"/>
      <c r="CK21" s="253"/>
      <c r="CL21" s="253"/>
      <c r="CM21" s="253"/>
      <c r="CN21" s="253"/>
      <c r="CO21" s="253"/>
      <c r="CP21" s="253"/>
      <c r="CQ21" s="253"/>
      <c r="CR21" s="253"/>
      <c r="CS21" s="253"/>
      <c r="CT21" s="253"/>
      <c r="CU21" s="253"/>
      <c r="CV21" s="253"/>
      <c r="CW21" s="253"/>
      <c r="CX21" s="253"/>
      <c r="CY21" s="253"/>
      <c r="CZ21" s="253"/>
      <c r="DA21" s="253"/>
      <c r="DB21" s="253"/>
      <c r="DC21" s="253"/>
      <c r="DD21" s="253"/>
      <c r="DE21" s="253"/>
      <c r="DF21" s="253"/>
      <c r="DG21" s="253"/>
      <c r="DH21" s="253"/>
      <c r="DI21" s="253"/>
      <c r="DJ21" s="253"/>
      <c r="DK21" s="253"/>
      <c r="DL21" s="253"/>
      <c r="DM21" s="253"/>
      <c r="DN21" s="253"/>
      <c r="DO21" s="253"/>
      <c r="DP21" s="253"/>
      <c r="DQ21" s="253"/>
      <c r="DR21" s="253"/>
      <c r="DS21" s="253"/>
      <c r="DT21" s="253"/>
      <c r="DU21" s="253"/>
      <c r="DV21" s="253"/>
      <c r="DW21" s="253"/>
      <c r="DX21" s="253"/>
      <c r="DY21" s="253"/>
      <c r="DZ21" s="253"/>
      <c r="EA21" s="253"/>
      <c r="EB21" s="253"/>
      <c r="EC21" s="253"/>
      <c r="ED21" s="253"/>
      <c r="EE21" s="253"/>
      <c r="EF21" s="253"/>
      <c r="EG21" s="253"/>
      <c r="EH21" s="253"/>
      <c r="EI21" s="253"/>
      <c r="EJ21" s="253"/>
      <c r="EK21" s="253"/>
      <c r="EL21" s="253"/>
      <c r="EM21" s="253"/>
      <c r="EN21" s="253"/>
      <c r="EO21" s="253"/>
      <c r="EP21" s="253"/>
      <c r="EQ21" s="253"/>
      <c r="ER21" s="253"/>
      <c r="ES21" s="253"/>
      <c r="ET21" s="253"/>
      <c r="EU21" s="253"/>
      <c r="EV21" s="253"/>
      <c r="EW21" s="253"/>
      <c r="EX21" s="253"/>
      <c r="EY21" s="253"/>
      <c r="EZ21" s="253"/>
      <c r="FA21" s="253"/>
      <c r="FB21" s="253"/>
      <c r="FC21" s="253"/>
      <c r="FD21" s="253"/>
      <c r="FE21" s="253"/>
      <c r="FF21" s="253"/>
      <c r="FG21" s="253"/>
      <c r="FH21" s="253"/>
      <c r="FI21" s="253"/>
      <c r="FJ21" s="253"/>
      <c r="FK21" s="253"/>
      <c r="FL21" s="253"/>
      <c r="FM21" s="253"/>
      <c r="FN21" s="253"/>
      <c r="FO21" s="253"/>
      <c r="FP21" s="253"/>
      <c r="FQ21" s="253"/>
      <c r="FR21" s="253"/>
      <c r="FS21" s="253"/>
      <c r="FT21" s="253"/>
      <c r="FU21" s="253"/>
      <c r="FV21" s="253"/>
      <c r="FW21" s="253"/>
      <c r="FX21" s="253"/>
      <c r="FY21" s="253"/>
      <c r="FZ21" s="253"/>
      <c r="GA21" s="253"/>
      <c r="GB21" s="253"/>
      <c r="GC21" s="253"/>
      <c r="GD21" s="253"/>
      <c r="GE21" s="253"/>
      <c r="GF21" s="253"/>
      <c r="GG21" s="253"/>
      <c r="GH21" s="253"/>
      <c r="GI21" s="253"/>
      <c r="GJ21" s="253"/>
      <c r="GK21" s="253"/>
      <c r="GL21" s="253"/>
      <c r="GM21" s="253"/>
      <c r="GN21" s="253"/>
      <c r="GO21" s="253"/>
      <c r="GP21" s="253"/>
      <c r="GQ21" s="253"/>
      <c r="GR21" s="253"/>
      <c r="GS21" s="253"/>
      <c r="GT21" s="253"/>
      <c r="GU21" s="253"/>
      <c r="GV21" s="253"/>
      <c r="GW21" s="253"/>
      <c r="GX21" s="253"/>
      <c r="GY21" s="253"/>
      <c r="GZ21" s="253"/>
      <c r="HA21" s="253"/>
      <c r="HB21" s="253"/>
      <c r="HC21" s="253"/>
      <c r="HD21" s="253"/>
      <c r="HE21" s="253"/>
      <c r="HF21" s="253"/>
      <c r="HG21" s="253"/>
      <c r="HH21" s="253"/>
      <c r="HI21" s="253"/>
      <c r="HJ21" s="253"/>
      <c r="HK21" s="253"/>
      <c r="HL21" s="253"/>
      <c r="HM21" s="253"/>
      <c r="HN21" s="253"/>
      <c r="HO21" s="253"/>
      <c r="HP21" s="253"/>
      <c r="HQ21" s="253"/>
      <c r="HR21" s="253"/>
      <c r="HS21" s="253"/>
      <c r="HT21" s="253"/>
      <c r="HU21" s="253"/>
      <c r="HV21" s="253"/>
      <c r="HW21" s="253"/>
      <c r="HX21" s="253"/>
      <c r="HY21" s="253"/>
      <c r="HZ21" s="253"/>
      <c r="IA21" s="253"/>
      <c r="IB21" s="253"/>
      <c r="IC21" s="253"/>
      <c r="ID21" s="253"/>
      <c r="IE21" s="253"/>
      <c r="IF21" s="253"/>
      <c r="IG21" s="253"/>
      <c r="IH21" s="253"/>
      <c r="II21" s="253"/>
      <c r="IJ21" s="253"/>
      <c r="IK21" s="253"/>
      <c r="IL21" s="253"/>
      <c r="IM21" s="253"/>
      <c r="IN21" s="253"/>
    </row>
    <row r="22" spans="1:17" ht="16.5" customHeight="1">
      <c r="A22" s="255" t="s">
        <v>120</v>
      </c>
      <c r="B22" s="256" t="s">
        <v>121</v>
      </c>
      <c r="C22" s="257">
        <f aca="true" t="shared" si="6" ref="C22:C49">D22+E22+F22+G22+H22</f>
        <v>1567</v>
      </c>
      <c r="D22" s="300">
        <v>232</v>
      </c>
      <c r="E22" s="323">
        <v>0</v>
      </c>
      <c r="F22" s="323">
        <v>0</v>
      </c>
      <c r="G22" s="324">
        <v>186</v>
      </c>
      <c r="H22" s="325">
        <v>1149</v>
      </c>
      <c r="I22" s="326">
        <v>0</v>
      </c>
      <c r="J22" s="263"/>
      <c r="K22" s="263">
        <f aca="true" t="shared" si="7" ref="K22:K27">SUM(L22:P22)</f>
        <v>1567</v>
      </c>
      <c r="L22" s="303">
        <v>232</v>
      </c>
      <c r="M22" s="327">
        <v>0</v>
      </c>
      <c r="N22" s="327">
        <v>0</v>
      </c>
      <c r="O22" s="324">
        <v>186</v>
      </c>
      <c r="P22" s="328">
        <v>1149</v>
      </c>
      <c r="Q22" s="266"/>
    </row>
    <row r="23" spans="1:17" ht="16.5" customHeight="1">
      <c r="A23" s="255" t="s">
        <v>122</v>
      </c>
      <c r="B23" s="256" t="s">
        <v>123</v>
      </c>
      <c r="C23" s="257">
        <f t="shared" si="6"/>
        <v>1180</v>
      </c>
      <c r="D23" s="270">
        <v>0</v>
      </c>
      <c r="E23" s="329">
        <v>0</v>
      </c>
      <c r="F23" s="329">
        <v>0</v>
      </c>
      <c r="G23" s="271">
        <v>127</v>
      </c>
      <c r="H23" s="325">
        <v>1053</v>
      </c>
      <c r="I23" s="326">
        <v>0</v>
      </c>
      <c r="J23" s="263"/>
      <c r="K23" s="263">
        <f t="shared" si="7"/>
        <v>1180</v>
      </c>
      <c r="L23" s="330">
        <v>0</v>
      </c>
      <c r="M23" s="331">
        <v>0</v>
      </c>
      <c r="N23" s="331">
        <v>0</v>
      </c>
      <c r="O23" s="271">
        <v>127</v>
      </c>
      <c r="P23" s="328">
        <v>1053</v>
      </c>
      <c r="Q23" s="266"/>
    </row>
    <row r="24" spans="1:17" ht="16.5" customHeight="1">
      <c r="A24" s="255" t="s">
        <v>124</v>
      </c>
      <c r="B24" s="256"/>
      <c r="C24" s="332">
        <f t="shared" si="6"/>
        <v>2458</v>
      </c>
      <c r="D24" s="261">
        <f>SUM(D25:D26)</f>
        <v>24</v>
      </c>
      <c r="E24" s="270">
        <v>0</v>
      </c>
      <c r="F24" s="270">
        <v>0</v>
      </c>
      <c r="G24" s="333">
        <f>SUM(G25:G26)</f>
        <v>1331</v>
      </c>
      <c r="H24" s="334">
        <v>1103</v>
      </c>
      <c r="I24" s="273">
        <v>0</v>
      </c>
      <c r="J24" s="263"/>
      <c r="K24" s="263">
        <f t="shared" si="7"/>
        <v>2458</v>
      </c>
      <c r="L24" s="261">
        <f>SUM(L25:L26)</f>
        <v>24</v>
      </c>
      <c r="M24" s="270">
        <v>0</v>
      </c>
      <c r="N24" s="275">
        <v>0</v>
      </c>
      <c r="O24" s="333">
        <f>SUM(O25:O26)</f>
        <v>1331</v>
      </c>
      <c r="P24" s="276">
        <v>1103</v>
      </c>
      <c r="Q24" s="266"/>
    </row>
    <row r="25" spans="1:17" ht="16.5" customHeight="1">
      <c r="A25" s="267"/>
      <c r="B25" s="268" t="s">
        <v>125</v>
      </c>
      <c r="C25" s="335">
        <f t="shared" si="6"/>
        <v>1889</v>
      </c>
      <c r="D25" s="284">
        <v>24</v>
      </c>
      <c r="E25" s="270">
        <v>0</v>
      </c>
      <c r="F25" s="270">
        <v>0</v>
      </c>
      <c r="G25" s="336">
        <v>762</v>
      </c>
      <c r="H25" s="334">
        <v>1103</v>
      </c>
      <c r="I25" s="273">
        <v>0</v>
      </c>
      <c r="J25" s="274"/>
      <c r="K25" s="274">
        <f t="shared" si="7"/>
        <v>1889</v>
      </c>
      <c r="L25" s="280">
        <v>24</v>
      </c>
      <c r="M25" s="270">
        <v>0</v>
      </c>
      <c r="N25" s="275">
        <v>0</v>
      </c>
      <c r="O25" s="336">
        <v>762</v>
      </c>
      <c r="P25" s="337">
        <v>1103</v>
      </c>
      <c r="Q25" s="266"/>
    </row>
    <row r="26" spans="1:17" ht="16.5" customHeight="1">
      <c r="A26" s="267"/>
      <c r="B26" s="268" t="s">
        <v>126</v>
      </c>
      <c r="C26" s="269">
        <f t="shared" si="6"/>
        <v>569</v>
      </c>
      <c r="D26" s="270">
        <v>0</v>
      </c>
      <c r="E26" s="270">
        <v>0</v>
      </c>
      <c r="F26" s="270">
        <v>0</v>
      </c>
      <c r="G26" s="336">
        <v>569</v>
      </c>
      <c r="H26" s="338">
        <v>0</v>
      </c>
      <c r="I26" s="273">
        <v>0</v>
      </c>
      <c r="J26" s="274"/>
      <c r="K26" s="274">
        <f t="shared" si="7"/>
        <v>569</v>
      </c>
      <c r="L26" s="270">
        <v>0</v>
      </c>
      <c r="M26" s="270">
        <v>0</v>
      </c>
      <c r="N26" s="275">
        <v>0</v>
      </c>
      <c r="O26" s="336">
        <v>569</v>
      </c>
      <c r="P26" s="339">
        <v>0</v>
      </c>
      <c r="Q26" s="266"/>
    </row>
    <row r="27" spans="1:17" ht="16.5" customHeight="1">
      <c r="A27" s="255" t="s">
        <v>127</v>
      </c>
      <c r="B27" s="256" t="s">
        <v>128</v>
      </c>
      <c r="C27" s="257">
        <f t="shared" si="6"/>
        <v>2842</v>
      </c>
      <c r="D27" s="258">
        <v>1226</v>
      </c>
      <c r="E27" s="340">
        <v>0</v>
      </c>
      <c r="F27" s="341">
        <v>200</v>
      </c>
      <c r="G27" s="342">
        <v>582</v>
      </c>
      <c r="H27" s="343">
        <v>834</v>
      </c>
      <c r="I27" s="344">
        <v>1226</v>
      </c>
      <c r="J27" s="345"/>
      <c r="K27" s="345">
        <f t="shared" si="7"/>
        <v>1616</v>
      </c>
      <c r="L27" s="340">
        <v>0</v>
      </c>
      <c r="M27" s="346">
        <v>0</v>
      </c>
      <c r="N27" s="347">
        <v>200</v>
      </c>
      <c r="O27" s="342">
        <v>582</v>
      </c>
      <c r="P27" s="348">
        <v>834</v>
      </c>
      <c r="Q27" s="266"/>
    </row>
    <row r="28" spans="1:248" s="254" customFormat="1" ht="16.5" customHeight="1">
      <c r="A28" s="286" t="s">
        <v>78</v>
      </c>
      <c r="B28" s="287"/>
      <c r="C28" s="288">
        <f>+C29+C30+C34</f>
        <v>7644</v>
      </c>
      <c r="D28" s="289">
        <f aca="true" t="shared" si="8" ref="D28:P28">+D29+D30+D34</f>
        <v>1530</v>
      </c>
      <c r="E28" s="289">
        <f t="shared" si="8"/>
        <v>6</v>
      </c>
      <c r="F28" s="291">
        <f t="shared" si="8"/>
        <v>0</v>
      </c>
      <c r="G28" s="292">
        <f t="shared" si="8"/>
        <v>1506</v>
      </c>
      <c r="H28" s="293">
        <f t="shared" si="8"/>
        <v>4602</v>
      </c>
      <c r="I28" s="294">
        <f t="shared" si="8"/>
        <v>1530</v>
      </c>
      <c r="J28" s="288">
        <f t="shared" si="8"/>
        <v>0</v>
      </c>
      <c r="K28" s="288">
        <f t="shared" si="8"/>
        <v>6114</v>
      </c>
      <c r="L28" s="349">
        <v>0</v>
      </c>
      <c r="M28" s="289">
        <f t="shared" si="8"/>
        <v>6</v>
      </c>
      <c r="N28" s="289">
        <f t="shared" si="8"/>
        <v>0</v>
      </c>
      <c r="O28" s="292">
        <f t="shared" si="8"/>
        <v>1506</v>
      </c>
      <c r="P28" s="350">
        <f t="shared" si="8"/>
        <v>4602</v>
      </c>
      <c r="Q28" s="297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  <c r="HK28" s="253"/>
      <c r="HL28" s="253"/>
      <c r="HM28" s="253"/>
      <c r="HN28" s="253"/>
      <c r="HO28" s="253"/>
      <c r="HP28" s="253"/>
      <c r="HQ28" s="253"/>
      <c r="HR28" s="253"/>
      <c r="HS28" s="253"/>
      <c r="HT28" s="253"/>
      <c r="HU28" s="253"/>
      <c r="HV28" s="253"/>
      <c r="HW28" s="253"/>
      <c r="HX28" s="253"/>
      <c r="HY28" s="253"/>
      <c r="HZ28" s="253"/>
      <c r="IA28" s="253"/>
      <c r="IB28" s="253"/>
      <c r="IC28" s="253"/>
      <c r="ID28" s="253"/>
      <c r="IE28" s="253"/>
      <c r="IF28" s="253"/>
      <c r="IG28" s="253"/>
      <c r="IH28" s="253"/>
      <c r="II28" s="253"/>
      <c r="IJ28" s="253"/>
      <c r="IK28" s="253"/>
      <c r="IL28" s="253"/>
      <c r="IM28" s="253"/>
      <c r="IN28" s="253"/>
    </row>
    <row r="29" spans="1:17" ht="16.5" customHeight="1">
      <c r="A29" s="351" t="s">
        <v>129</v>
      </c>
      <c r="B29" s="256" t="s">
        <v>130</v>
      </c>
      <c r="C29" s="257">
        <f t="shared" si="6"/>
        <v>3684</v>
      </c>
      <c r="D29" s="258">
        <v>747</v>
      </c>
      <c r="E29" s="270">
        <v>0</v>
      </c>
      <c r="F29" s="352">
        <v>0</v>
      </c>
      <c r="G29" s="260">
        <v>646</v>
      </c>
      <c r="H29" s="353">
        <v>2291</v>
      </c>
      <c r="I29" s="304">
        <v>747</v>
      </c>
      <c r="J29" s="257"/>
      <c r="K29" s="257">
        <f aca="true" t="shared" si="9" ref="K29:K34">SUM(L29:P29)</f>
        <v>2937</v>
      </c>
      <c r="L29" s="290">
        <v>0</v>
      </c>
      <c r="M29" s="290">
        <v>0</v>
      </c>
      <c r="N29" s="354">
        <v>0</v>
      </c>
      <c r="O29" s="333">
        <v>646</v>
      </c>
      <c r="P29" s="355">
        <v>2291</v>
      </c>
      <c r="Q29" s="266"/>
    </row>
    <row r="30" spans="1:17" ht="16.5" customHeight="1">
      <c r="A30" s="351" t="s">
        <v>131</v>
      </c>
      <c r="B30" s="256"/>
      <c r="C30" s="332">
        <f t="shared" si="6"/>
        <v>3400</v>
      </c>
      <c r="D30" s="258">
        <f aca="true" t="shared" si="10" ref="D30:I30">SUM(D31:D33)</f>
        <v>783</v>
      </c>
      <c r="E30" s="258">
        <f t="shared" si="10"/>
        <v>6</v>
      </c>
      <c r="F30" s="270">
        <v>0</v>
      </c>
      <c r="G30" s="260">
        <f>SUM(G31:G33)</f>
        <v>860</v>
      </c>
      <c r="H30" s="356">
        <f>SUM(H31:H33)</f>
        <v>1751</v>
      </c>
      <c r="I30" s="304">
        <f t="shared" si="10"/>
        <v>783</v>
      </c>
      <c r="J30" s="257"/>
      <c r="K30" s="257">
        <f t="shared" si="9"/>
        <v>2617</v>
      </c>
      <c r="L30" s="270">
        <v>0</v>
      </c>
      <c r="M30" s="277">
        <f>SUM(M31:M33)</f>
        <v>6</v>
      </c>
      <c r="N30" s="275">
        <v>0</v>
      </c>
      <c r="O30" s="333">
        <f>SUM(O31:O33)</f>
        <v>860</v>
      </c>
      <c r="P30" s="357">
        <f>SUM(P31:P33)</f>
        <v>1751</v>
      </c>
      <c r="Q30" s="266"/>
    </row>
    <row r="31" spans="1:17" ht="16.5" customHeight="1">
      <c r="A31" s="358"/>
      <c r="B31" s="268" t="s">
        <v>132</v>
      </c>
      <c r="C31" s="335">
        <f t="shared" si="6"/>
        <v>2942</v>
      </c>
      <c r="D31" s="284">
        <v>425</v>
      </c>
      <c r="E31" s="277">
        <v>6</v>
      </c>
      <c r="F31" s="270">
        <v>0</v>
      </c>
      <c r="G31" s="271">
        <v>810</v>
      </c>
      <c r="H31" s="359">
        <v>1701</v>
      </c>
      <c r="I31" s="360">
        <v>425</v>
      </c>
      <c r="J31" s="269"/>
      <c r="K31" s="269">
        <f t="shared" si="9"/>
        <v>2517</v>
      </c>
      <c r="L31" s="270">
        <v>0</v>
      </c>
      <c r="M31" s="277">
        <v>6</v>
      </c>
      <c r="N31" s="275">
        <v>0</v>
      </c>
      <c r="O31" s="336">
        <v>810</v>
      </c>
      <c r="P31" s="337">
        <v>1701</v>
      </c>
      <c r="Q31" s="266"/>
    </row>
    <row r="32" spans="1:17" ht="16.5" customHeight="1">
      <c r="A32" s="358"/>
      <c r="B32" s="268" t="s">
        <v>133</v>
      </c>
      <c r="C32" s="335">
        <f t="shared" si="6"/>
        <v>458</v>
      </c>
      <c r="D32" s="284">
        <v>358</v>
      </c>
      <c r="E32" s="270">
        <v>0</v>
      </c>
      <c r="F32" s="270">
        <v>0</v>
      </c>
      <c r="G32" s="271">
        <v>50</v>
      </c>
      <c r="H32" s="359">
        <v>50</v>
      </c>
      <c r="I32" s="360">
        <v>358</v>
      </c>
      <c r="J32" s="269"/>
      <c r="K32" s="269">
        <f t="shared" si="9"/>
        <v>100</v>
      </c>
      <c r="L32" s="270">
        <v>0</v>
      </c>
      <c r="M32" s="270">
        <v>0</v>
      </c>
      <c r="N32" s="275">
        <v>0</v>
      </c>
      <c r="O32" s="336">
        <v>50</v>
      </c>
      <c r="P32" s="337">
        <v>50</v>
      </c>
      <c r="Q32" s="266"/>
    </row>
    <row r="33" spans="1:17" ht="16.5" customHeight="1">
      <c r="A33" s="358"/>
      <c r="B33" s="268" t="s">
        <v>134</v>
      </c>
      <c r="C33" s="361">
        <v>0</v>
      </c>
      <c r="D33" s="290">
        <v>0</v>
      </c>
      <c r="E33" s="290">
        <v>0</v>
      </c>
      <c r="F33" s="290">
        <v>0</v>
      </c>
      <c r="G33" s="362">
        <v>0</v>
      </c>
      <c r="H33" s="290">
        <v>0</v>
      </c>
      <c r="I33" s="363">
        <v>0</v>
      </c>
      <c r="J33" s="269"/>
      <c r="K33" s="290">
        <v>0</v>
      </c>
      <c r="L33" s="290">
        <v>0</v>
      </c>
      <c r="M33" s="290">
        <v>0</v>
      </c>
      <c r="N33" s="354">
        <v>0</v>
      </c>
      <c r="O33" s="364">
        <v>0</v>
      </c>
      <c r="P33" s="365">
        <v>0</v>
      </c>
      <c r="Q33" s="266"/>
    </row>
    <row r="34" spans="1:17" ht="16.5" customHeight="1">
      <c r="A34" s="307" t="s">
        <v>135</v>
      </c>
      <c r="B34" s="308" t="s">
        <v>136</v>
      </c>
      <c r="C34" s="309">
        <f t="shared" si="6"/>
        <v>560</v>
      </c>
      <c r="D34" s="270">
        <v>0</v>
      </c>
      <c r="E34" s="270">
        <v>0</v>
      </c>
      <c r="F34" s="270">
        <v>0</v>
      </c>
      <c r="G34" s="366">
        <v>0</v>
      </c>
      <c r="H34" s="367">
        <v>560</v>
      </c>
      <c r="I34" s="368">
        <v>0</v>
      </c>
      <c r="J34" s="369"/>
      <c r="K34" s="314">
        <f t="shared" si="9"/>
        <v>560</v>
      </c>
      <c r="L34" s="340">
        <v>0</v>
      </c>
      <c r="M34" s="270">
        <v>0</v>
      </c>
      <c r="N34" s="275">
        <v>0</v>
      </c>
      <c r="O34" s="370">
        <v>0</v>
      </c>
      <c r="P34" s="371">
        <v>560</v>
      </c>
      <c r="Q34" s="266"/>
    </row>
    <row r="35" spans="1:248" s="254" customFormat="1" ht="16.5" customHeight="1">
      <c r="A35" s="316" t="s">
        <v>79</v>
      </c>
      <c r="B35" s="317"/>
      <c r="C35" s="318">
        <f>+C36+C42+C45+C46</f>
        <v>4442</v>
      </c>
      <c r="D35" s="289">
        <f aca="true" t="shared" si="11" ref="D35:P35">+D36+D42+D45+D46</f>
        <v>847</v>
      </c>
      <c r="E35" s="289">
        <f>+E42+E45</f>
        <v>6</v>
      </c>
      <c r="F35" s="291">
        <f>+F46</f>
        <v>50</v>
      </c>
      <c r="G35" s="292">
        <f t="shared" si="11"/>
        <v>1248</v>
      </c>
      <c r="H35" s="372">
        <f t="shared" si="11"/>
        <v>2291</v>
      </c>
      <c r="I35" s="373">
        <f>+I36+I42+I45+I46</f>
        <v>847</v>
      </c>
      <c r="J35" s="374">
        <f t="shared" si="11"/>
        <v>0</v>
      </c>
      <c r="K35" s="374">
        <f t="shared" si="11"/>
        <v>3595</v>
      </c>
      <c r="L35" s="375">
        <v>0</v>
      </c>
      <c r="M35" s="289">
        <f t="shared" si="11"/>
        <v>6</v>
      </c>
      <c r="N35" s="289">
        <f t="shared" si="11"/>
        <v>50</v>
      </c>
      <c r="O35" s="376">
        <f t="shared" si="11"/>
        <v>1248</v>
      </c>
      <c r="P35" s="377">
        <f t="shared" si="11"/>
        <v>2291</v>
      </c>
      <c r="Q35" s="297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253"/>
      <c r="AL35" s="253"/>
      <c r="AM35" s="253"/>
      <c r="AN35" s="253"/>
      <c r="AO35" s="253"/>
      <c r="AP35" s="253"/>
      <c r="AQ35" s="253"/>
      <c r="AR35" s="253"/>
      <c r="AS35" s="253"/>
      <c r="AT35" s="253"/>
      <c r="AU35" s="253"/>
      <c r="AV35" s="253"/>
      <c r="AW35" s="253"/>
      <c r="AX35" s="253"/>
      <c r="AY35" s="253"/>
      <c r="AZ35" s="253"/>
      <c r="BA35" s="253"/>
      <c r="BB35" s="253"/>
      <c r="BC35" s="253"/>
      <c r="BD35" s="253"/>
      <c r="BE35" s="253"/>
      <c r="BF35" s="253"/>
      <c r="BG35" s="253"/>
      <c r="BH35" s="253"/>
      <c r="BI35" s="253"/>
      <c r="BJ35" s="253"/>
      <c r="BK35" s="253"/>
      <c r="BL35" s="253"/>
      <c r="BM35" s="253"/>
      <c r="BN35" s="253"/>
      <c r="BO35" s="253"/>
      <c r="BP35" s="253"/>
      <c r="BQ35" s="253"/>
      <c r="BR35" s="253"/>
      <c r="BS35" s="253"/>
      <c r="BT35" s="253"/>
      <c r="BU35" s="253"/>
      <c r="BV35" s="253"/>
      <c r="BW35" s="253"/>
      <c r="BX35" s="253"/>
      <c r="BY35" s="253"/>
      <c r="BZ35" s="253"/>
      <c r="CA35" s="253"/>
      <c r="CB35" s="253"/>
      <c r="CC35" s="253"/>
      <c r="CD35" s="253"/>
      <c r="CE35" s="253"/>
      <c r="CF35" s="253"/>
      <c r="CG35" s="253"/>
      <c r="CH35" s="253"/>
      <c r="CI35" s="253"/>
      <c r="CJ35" s="253"/>
      <c r="CK35" s="253"/>
      <c r="CL35" s="253"/>
      <c r="CM35" s="253"/>
      <c r="CN35" s="253"/>
      <c r="CO35" s="253"/>
      <c r="CP35" s="253"/>
      <c r="CQ35" s="253"/>
      <c r="CR35" s="253"/>
      <c r="CS35" s="253"/>
      <c r="CT35" s="253"/>
      <c r="CU35" s="253"/>
      <c r="CV35" s="253"/>
      <c r="CW35" s="253"/>
      <c r="CX35" s="253"/>
      <c r="CY35" s="253"/>
      <c r="CZ35" s="253"/>
      <c r="DA35" s="253"/>
      <c r="DB35" s="253"/>
      <c r="DC35" s="253"/>
      <c r="DD35" s="253"/>
      <c r="DE35" s="253"/>
      <c r="DF35" s="253"/>
      <c r="DG35" s="253"/>
      <c r="DH35" s="253"/>
      <c r="DI35" s="253"/>
      <c r="DJ35" s="253"/>
      <c r="DK35" s="253"/>
      <c r="DL35" s="253"/>
      <c r="DM35" s="253"/>
      <c r="DN35" s="253"/>
      <c r="DO35" s="253"/>
      <c r="DP35" s="253"/>
      <c r="DQ35" s="253"/>
      <c r="DR35" s="253"/>
      <c r="DS35" s="253"/>
      <c r="DT35" s="253"/>
      <c r="DU35" s="253"/>
      <c r="DV35" s="253"/>
      <c r="DW35" s="253"/>
      <c r="DX35" s="253"/>
      <c r="DY35" s="253"/>
      <c r="DZ35" s="253"/>
      <c r="EA35" s="253"/>
      <c r="EB35" s="253"/>
      <c r="EC35" s="253"/>
      <c r="ED35" s="253"/>
      <c r="EE35" s="253"/>
      <c r="EF35" s="253"/>
      <c r="EG35" s="253"/>
      <c r="EH35" s="253"/>
      <c r="EI35" s="253"/>
      <c r="EJ35" s="253"/>
      <c r="EK35" s="253"/>
      <c r="EL35" s="253"/>
      <c r="EM35" s="253"/>
      <c r="EN35" s="253"/>
      <c r="EO35" s="253"/>
      <c r="EP35" s="253"/>
      <c r="EQ35" s="253"/>
      <c r="ER35" s="253"/>
      <c r="ES35" s="253"/>
      <c r="ET35" s="253"/>
      <c r="EU35" s="253"/>
      <c r="EV35" s="253"/>
      <c r="EW35" s="253"/>
      <c r="EX35" s="253"/>
      <c r="EY35" s="253"/>
      <c r="EZ35" s="253"/>
      <c r="FA35" s="253"/>
      <c r="FB35" s="253"/>
      <c r="FC35" s="253"/>
      <c r="FD35" s="253"/>
      <c r="FE35" s="253"/>
      <c r="FF35" s="253"/>
      <c r="FG35" s="253"/>
      <c r="FH35" s="253"/>
      <c r="FI35" s="253"/>
      <c r="FJ35" s="253"/>
      <c r="FK35" s="253"/>
      <c r="FL35" s="253"/>
      <c r="FM35" s="253"/>
      <c r="FN35" s="253"/>
      <c r="FO35" s="253"/>
      <c r="FP35" s="253"/>
      <c r="FQ35" s="253"/>
      <c r="FR35" s="253"/>
      <c r="FS35" s="253"/>
      <c r="FT35" s="253"/>
      <c r="FU35" s="253"/>
      <c r="FV35" s="253"/>
      <c r="FW35" s="253"/>
      <c r="FX35" s="253"/>
      <c r="FY35" s="253"/>
      <c r="FZ35" s="253"/>
      <c r="GA35" s="253"/>
      <c r="GB35" s="253"/>
      <c r="GC35" s="253"/>
      <c r="GD35" s="253"/>
      <c r="GE35" s="253"/>
      <c r="GF35" s="253"/>
      <c r="GG35" s="253"/>
      <c r="GH35" s="253"/>
      <c r="GI35" s="253"/>
      <c r="GJ35" s="253"/>
      <c r="GK35" s="253"/>
      <c r="GL35" s="253"/>
      <c r="GM35" s="253"/>
      <c r="GN35" s="253"/>
      <c r="GO35" s="253"/>
      <c r="GP35" s="253"/>
      <c r="GQ35" s="253"/>
      <c r="GR35" s="253"/>
      <c r="GS35" s="253"/>
      <c r="GT35" s="253"/>
      <c r="GU35" s="253"/>
      <c r="GV35" s="253"/>
      <c r="GW35" s="253"/>
      <c r="GX35" s="253"/>
      <c r="GY35" s="253"/>
      <c r="GZ35" s="253"/>
      <c r="HA35" s="253"/>
      <c r="HB35" s="253"/>
      <c r="HC35" s="253"/>
      <c r="HD35" s="253"/>
      <c r="HE35" s="253"/>
      <c r="HF35" s="253"/>
      <c r="HG35" s="253"/>
      <c r="HH35" s="253"/>
      <c r="HI35" s="253"/>
      <c r="HJ35" s="253"/>
      <c r="HK35" s="253"/>
      <c r="HL35" s="253"/>
      <c r="HM35" s="253"/>
      <c r="HN35" s="253"/>
      <c r="HO35" s="253"/>
      <c r="HP35" s="253"/>
      <c r="HQ35" s="253"/>
      <c r="HR35" s="253"/>
      <c r="HS35" s="253"/>
      <c r="HT35" s="253"/>
      <c r="HU35" s="253"/>
      <c r="HV35" s="253"/>
      <c r="HW35" s="253"/>
      <c r="HX35" s="253"/>
      <c r="HY35" s="253"/>
      <c r="HZ35" s="253"/>
      <c r="IA35" s="253"/>
      <c r="IB35" s="253"/>
      <c r="IC35" s="253"/>
      <c r="ID35" s="253"/>
      <c r="IE35" s="253"/>
      <c r="IF35" s="253"/>
      <c r="IG35" s="253"/>
      <c r="IH35" s="253"/>
      <c r="II35" s="253"/>
      <c r="IJ35" s="253"/>
      <c r="IK35" s="253"/>
      <c r="IL35" s="253"/>
      <c r="IM35" s="253"/>
      <c r="IN35" s="253"/>
    </row>
    <row r="36" spans="1:17" ht="16.5" customHeight="1">
      <c r="A36" s="255" t="s">
        <v>137</v>
      </c>
      <c r="B36" s="256"/>
      <c r="C36" s="332">
        <f>SUM(C37:C41)</f>
        <v>600</v>
      </c>
      <c r="D36" s="270">
        <v>0</v>
      </c>
      <c r="E36" s="270">
        <v>0</v>
      </c>
      <c r="F36" s="270">
        <v>0</v>
      </c>
      <c r="G36" s="260">
        <f>SUM(G37:G41)</f>
        <v>60</v>
      </c>
      <c r="H36" s="261">
        <f>SUM(H37:H41)</f>
        <v>540</v>
      </c>
      <c r="I36" s="378">
        <v>0</v>
      </c>
      <c r="J36" s="269"/>
      <c r="K36" s="269">
        <f aca="true" t="shared" si="12" ref="K36:K67">SUM(L36:P36)</f>
        <v>600</v>
      </c>
      <c r="L36" s="270">
        <v>0</v>
      </c>
      <c r="M36" s="270">
        <v>0</v>
      </c>
      <c r="N36" s="275">
        <v>0</v>
      </c>
      <c r="O36" s="333">
        <f>SUM(O37:O41)</f>
        <v>60</v>
      </c>
      <c r="P36" s="357">
        <f>SUM(P37:P41)</f>
        <v>540</v>
      </c>
      <c r="Q36" s="266"/>
    </row>
    <row r="37" spans="1:17" ht="16.5" customHeight="1">
      <c r="A37" s="267"/>
      <c r="B37" s="268" t="s">
        <v>138</v>
      </c>
      <c r="C37" s="335">
        <f t="shared" si="6"/>
        <v>320</v>
      </c>
      <c r="D37" s="270">
        <v>0</v>
      </c>
      <c r="E37" s="270">
        <v>0</v>
      </c>
      <c r="F37" s="270">
        <v>0</v>
      </c>
      <c r="G37" s="379">
        <v>0</v>
      </c>
      <c r="H37" s="380">
        <v>320</v>
      </c>
      <c r="I37" s="363">
        <v>0</v>
      </c>
      <c r="J37" s="274"/>
      <c r="K37" s="274">
        <f t="shared" si="12"/>
        <v>320</v>
      </c>
      <c r="L37" s="270">
        <v>0</v>
      </c>
      <c r="M37" s="270">
        <v>0</v>
      </c>
      <c r="N37" s="275">
        <v>0</v>
      </c>
      <c r="O37" s="381">
        <v>0</v>
      </c>
      <c r="P37" s="382">
        <v>320</v>
      </c>
      <c r="Q37" s="266"/>
    </row>
    <row r="38" spans="1:17" ht="16.5" customHeight="1">
      <c r="A38" s="267"/>
      <c r="B38" s="268" t="s">
        <v>139</v>
      </c>
      <c r="C38" s="335">
        <f t="shared" si="6"/>
        <v>170</v>
      </c>
      <c r="D38" s="270">
        <v>0</v>
      </c>
      <c r="E38" s="270">
        <v>0</v>
      </c>
      <c r="F38" s="270">
        <v>0</v>
      </c>
      <c r="G38" s="271">
        <v>60</v>
      </c>
      <c r="H38" s="284">
        <v>110</v>
      </c>
      <c r="I38" s="363">
        <v>0</v>
      </c>
      <c r="J38" s="274"/>
      <c r="K38" s="274">
        <f t="shared" si="12"/>
        <v>170</v>
      </c>
      <c r="L38" s="270">
        <v>0</v>
      </c>
      <c r="M38" s="270">
        <v>0</v>
      </c>
      <c r="N38" s="275">
        <v>0</v>
      </c>
      <c r="O38" s="336">
        <v>60</v>
      </c>
      <c r="P38" s="382">
        <v>110</v>
      </c>
      <c r="Q38" s="266"/>
    </row>
    <row r="39" spans="1:17" ht="16.5" customHeight="1">
      <c r="A39" s="267"/>
      <c r="B39" s="268" t="s">
        <v>140</v>
      </c>
      <c r="C39" s="361">
        <v>0</v>
      </c>
      <c r="D39" s="270">
        <v>0</v>
      </c>
      <c r="E39" s="270">
        <v>0</v>
      </c>
      <c r="F39" s="270">
        <v>0</v>
      </c>
      <c r="G39" s="379">
        <v>0</v>
      </c>
      <c r="H39" s="275">
        <v>0</v>
      </c>
      <c r="I39" s="363">
        <v>0</v>
      </c>
      <c r="J39" s="274"/>
      <c r="K39" s="270">
        <v>0</v>
      </c>
      <c r="L39" s="270">
        <v>0</v>
      </c>
      <c r="M39" s="270">
        <v>0</v>
      </c>
      <c r="N39" s="275">
        <v>0</v>
      </c>
      <c r="O39" s="381">
        <v>0</v>
      </c>
      <c r="P39" s="383">
        <v>0</v>
      </c>
      <c r="Q39" s="266"/>
    </row>
    <row r="40" spans="1:17" ht="16.5" customHeight="1">
      <c r="A40" s="267"/>
      <c r="B40" s="268" t="s">
        <v>141</v>
      </c>
      <c r="C40" s="361">
        <v>0</v>
      </c>
      <c r="D40" s="270">
        <v>0</v>
      </c>
      <c r="E40" s="270">
        <v>0</v>
      </c>
      <c r="F40" s="270">
        <v>0</v>
      </c>
      <c r="G40" s="379">
        <v>0</v>
      </c>
      <c r="H40" s="275">
        <v>0</v>
      </c>
      <c r="I40" s="363">
        <v>0</v>
      </c>
      <c r="J40" s="274"/>
      <c r="K40" s="270">
        <v>0</v>
      </c>
      <c r="L40" s="270">
        <v>0</v>
      </c>
      <c r="M40" s="270">
        <v>0</v>
      </c>
      <c r="N40" s="275">
        <v>0</v>
      </c>
      <c r="O40" s="381">
        <v>0</v>
      </c>
      <c r="P40" s="383">
        <v>0</v>
      </c>
      <c r="Q40" s="266"/>
    </row>
    <row r="41" spans="1:17" ht="16.5" customHeight="1">
      <c r="A41" s="267"/>
      <c r="B41" s="268" t="s">
        <v>142</v>
      </c>
      <c r="C41" s="335">
        <f t="shared" si="6"/>
        <v>110</v>
      </c>
      <c r="D41" s="270">
        <v>0</v>
      </c>
      <c r="E41" s="270">
        <v>0</v>
      </c>
      <c r="F41" s="270">
        <v>0</v>
      </c>
      <c r="G41" s="384">
        <v>0</v>
      </c>
      <c r="H41" s="385">
        <v>110</v>
      </c>
      <c r="I41" s="386">
        <v>0</v>
      </c>
      <c r="J41" s="274"/>
      <c r="K41" s="274">
        <f t="shared" si="12"/>
        <v>110</v>
      </c>
      <c r="L41" s="290">
        <v>0</v>
      </c>
      <c r="M41" s="290">
        <v>0</v>
      </c>
      <c r="N41" s="354">
        <v>0</v>
      </c>
      <c r="O41" s="381">
        <v>0</v>
      </c>
      <c r="P41" s="387">
        <v>110</v>
      </c>
      <c r="Q41" s="266"/>
    </row>
    <row r="42" spans="1:17" ht="16.5" customHeight="1">
      <c r="A42" s="255" t="s">
        <v>143</v>
      </c>
      <c r="B42" s="256"/>
      <c r="C42" s="332">
        <f>SUM(C43:C44)</f>
        <v>1779</v>
      </c>
      <c r="D42" s="261">
        <f>SUM(D43:D44)</f>
        <v>445</v>
      </c>
      <c r="E42" s="388">
        <v>0</v>
      </c>
      <c r="F42" s="389">
        <v>0</v>
      </c>
      <c r="G42" s="333">
        <f>SUM(G43:G44)</f>
        <v>678</v>
      </c>
      <c r="H42" s="284">
        <f>SUM(H43:H44)</f>
        <v>656</v>
      </c>
      <c r="I42" s="262">
        <f>SUM(I43:I44)</f>
        <v>445</v>
      </c>
      <c r="J42" s="263"/>
      <c r="K42" s="263">
        <f t="shared" si="12"/>
        <v>1334</v>
      </c>
      <c r="L42" s="270">
        <v>0</v>
      </c>
      <c r="M42" s="270">
        <v>0</v>
      </c>
      <c r="N42" s="275">
        <v>0</v>
      </c>
      <c r="O42" s="333">
        <f>SUM(O43:O44)</f>
        <v>678</v>
      </c>
      <c r="P42" s="382">
        <f>SUM(P43:P44)</f>
        <v>656</v>
      </c>
      <c r="Q42" s="266"/>
    </row>
    <row r="43" spans="1:17" ht="16.5" customHeight="1">
      <c r="A43" s="267"/>
      <c r="B43" s="268" t="s">
        <v>144</v>
      </c>
      <c r="C43" s="335">
        <f t="shared" si="6"/>
        <v>1463</v>
      </c>
      <c r="D43" s="284">
        <v>445</v>
      </c>
      <c r="E43" s="270">
        <v>0</v>
      </c>
      <c r="F43" s="270">
        <v>0</v>
      </c>
      <c r="G43" s="271">
        <v>362</v>
      </c>
      <c r="H43" s="272">
        <v>656</v>
      </c>
      <c r="I43" s="279">
        <v>445</v>
      </c>
      <c r="J43" s="274"/>
      <c r="K43" s="274">
        <f t="shared" si="12"/>
        <v>1018</v>
      </c>
      <c r="L43" s="270">
        <v>0</v>
      </c>
      <c r="M43" s="270">
        <v>0</v>
      </c>
      <c r="N43" s="275">
        <v>0</v>
      </c>
      <c r="O43" s="336">
        <v>362</v>
      </c>
      <c r="P43" s="337">
        <v>656</v>
      </c>
      <c r="Q43" s="266"/>
    </row>
    <row r="44" spans="1:17" ht="16.5" customHeight="1">
      <c r="A44" s="267"/>
      <c r="B44" s="268" t="s">
        <v>145</v>
      </c>
      <c r="C44" s="335">
        <f t="shared" si="6"/>
        <v>316</v>
      </c>
      <c r="D44" s="270">
        <v>0</v>
      </c>
      <c r="E44" s="270">
        <v>0</v>
      </c>
      <c r="F44" s="270">
        <v>0</v>
      </c>
      <c r="G44" s="271">
        <v>316</v>
      </c>
      <c r="H44" s="390">
        <v>0</v>
      </c>
      <c r="I44" s="363">
        <v>0</v>
      </c>
      <c r="J44" s="274"/>
      <c r="K44" s="274">
        <f t="shared" si="12"/>
        <v>316</v>
      </c>
      <c r="L44" s="290">
        <v>0</v>
      </c>
      <c r="M44" s="270">
        <v>0</v>
      </c>
      <c r="N44" s="354">
        <v>0</v>
      </c>
      <c r="O44" s="336">
        <v>316</v>
      </c>
      <c r="P44" s="339">
        <v>0</v>
      </c>
      <c r="Q44" s="266"/>
    </row>
    <row r="45" spans="1:17" ht="16.5" customHeight="1">
      <c r="A45" s="255" t="s">
        <v>146</v>
      </c>
      <c r="B45" s="256" t="s">
        <v>147</v>
      </c>
      <c r="C45" s="391">
        <f t="shared" si="6"/>
        <v>474</v>
      </c>
      <c r="D45" s="392">
        <v>0</v>
      </c>
      <c r="E45" s="302">
        <v>6</v>
      </c>
      <c r="F45" s="352">
        <v>0</v>
      </c>
      <c r="G45" s="260">
        <v>120</v>
      </c>
      <c r="H45" s="393">
        <v>348</v>
      </c>
      <c r="I45" s="394">
        <v>0</v>
      </c>
      <c r="J45" s="263"/>
      <c r="K45" s="263">
        <f t="shared" si="12"/>
        <v>474</v>
      </c>
      <c r="L45" s="290">
        <v>0</v>
      </c>
      <c r="M45" s="395">
        <v>6</v>
      </c>
      <c r="N45" s="275">
        <v>0</v>
      </c>
      <c r="O45" s="333">
        <v>120</v>
      </c>
      <c r="P45" s="396">
        <v>348</v>
      </c>
      <c r="Q45" s="266"/>
    </row>
    <row r="46" spans="1:17" ht="16.5" customHeight="1">
      <c r="A46" s="255" t="s">
        <v>148</v>
      </c>
      <c r="B46" s="256"/>
      <c r="C46" s="391">
        <f>SUM(C47:C50)</f>
        <v>1589</v>
      </c>
      <c r="D46" s="258">
        <f>SUM(D47:D50)</f>
        <v>402</v>
      </c>
      <c r="E46" s="270">
        <v>0</v>
      </c>
      <c r="F46" s="259">
        <f>SUM(F47:F50)</f>
        <v>50</v>
      </c>
      <c r="G46" s="260">
        <f>SUM(G47:G50)</f>
        <v>390</v>
      </c>
      <c r="H46" s="261">
        <f>SUM(H47:H50)</f>
        <v>747</v>
      </c>
      <c r="I46" s="262">
        <f>SUM(I47:I50)</f>
        <v>402</v>
      </c>
      <c r="J46" s="263"/>
      <c r="K46" s="263">
        <f t="shared" si="12"/>
        <v>1187</v>
      </c>
      <c r="L46" s="270">
        <v>0</v>
      </c>
      <c r="M46" s="270">
        <v>0</v>
      </c>
      <c r="N46" s="261">
        <f>SUM(N47:N50)</f>
        <v>50</v>
      </c>
      <c r="O46" s="333">
        <f>SUM(O47:O50)</f>
        <v>390</v>
      </c>
      <c r="P46" s="357">
        <f>SUM(P47:P50)</f>
        <v>747</v>
      </c>
      <c r="Q46" s="266"/>
    </row>
    <row r="47" spans="1:17" ht="16.5" customHeight="1">
      <c r="A47" s="267"/>
      <c r="B47" s="268" t="s">
        <v>149</v>
      </c>
      <c r="C47" s="335">
        <f t="shared" si="6"/>
        <v>870</v>
      </c>
      <c r="D47" s="270">
        <v>0</v>
      </c>
      <c r="E47" s="270">
        <v>0</v>
      </c>
      <c r="F47" s="282">
        <v>50</v>
      </c>
      <c r="G47" s="271">
        <v>340</v>
      </c>
      <c r="H47" s="272">
        <v>480</v>
      </c>
      <c r="I47" s="363">
        <v>0</v>
      </c>
      <c r="J47" s="274"/>
      <c r="K47" s="274">
        <f t="shared" si="12"/>
        <v>870</v>
      </c>
      <c r="L47" s="270">
        <v>0</v>
      </c>
      <c r="M47" s="270">
        <v>0</v>
      </c>
      <c r="N47" s="284">
        <v>50</v>
      </c>
      <c r="O47" s="336">
        <v>340</v>
      </c>
      <c r="P47" s="337">
        <v>480</v>
      </c>
      <c r="Q47" s="266"/>
    </row>
    <row r="48" spans="1:17" ht="16.5" customHeight="1">
      <c r="A48" s="267"/>
      <c r="B48" s="268" t="s">
        <v>150</v>
      </c>
      <c r="C48" s="335">
        <f t="shared" si="6"/>
        <v>317</v>
      </c>
      <c r="D48" s="270">
        <v>0</v>
      </c>
      <c r="E48" s="270">
        <v>0</v>
      </c>
      <c r="F48" s="270">
        <v>0</v>
      </c>
      <c r="G48" s="271">
        <v>50</v>
      </c>
      <c r="H48" s="272">
        <v>267</v>
      </c>
      <c r="I48" s="363">
        <v>0</v>
      </c>
      <c r="J48" s="274"/>
      <c r="K48" s="274">
        <f t="shared" si="12"/>
        <v>317</v>
      </c>
      <c r="L48" s="270">
        <v>0</v>
      </c>
      <c r="M48" s="270">
        <v>0</v>
      </c>
      <c r="N48" s="275">
        <v>0</v>
      </c>
      <c r="O48" s="336">
        <v>50</v>
      </c>
      <c r="P48" s="337">
        <v>267</v>
      </c>
      <c r="Q48" s="266"/>
    </row>
    <row r="49" spans="1:17" ht="16.5" customHeight="1">
      <c r="A49" s="267"/>
      <c r="B49" s="268" t="s">
        <v>151</v>
      </c>
      <c r="C49" s="335">
        <f t="shared" si="6"/>
        <v>402</v>
      </c>
      <c r="D49" s="284">
        <v>402</v>
      </c>
      <c r="E49" s="270">
        <v>0</v>
      </c>
      <c r="F49" s="270">
        <v>0</v>
      </c>
      <c r="G49" s="379">
        <v>0</v>
      </c>
      <c r="H49" s="275">
        <v>0</v>
      </c>
      <c r="I49" s="397">
        <v>402</v>
      </c>
      <c r="J49" s="274"/>
      <c r="K49" s="270">
        <v>0</v>
      </c>
      <c r="L49" s="270">
        <v>0</v>
      </c>
      <c r="M49" s="270">
        <v>0</v>
      </c>
      <c r="N49" s="275">
        <v>0</v>
      </c>
      <c r="O49" s="381">
        <v>0</v>
      </c>
      <c r="P49" s="383">
        <v>0</v>
      </c>
      <c r="Q49" s="266"/>
    </row>
    <row r="50" spans="1:17" ht="16.5" customHeight="1">
      <c r="A50" s="267"/>
      <c r="B50" s="268" t="s">
        <v>152</v>
      </c>
      <c r="C50" s="361">
        <v>0</v>
      </c>
      <c r="D50" s="270">
        <v>0</v>
      </c>
      <c r="E50" s="398">
        <v>0</v>
      </c>
      <c r="F50" s="398">
        <v>0</v>
      </c>
      <c r="G50" s="379">
        <v>0</v>
      </c>
      <c r="H50" s="281">
        <v>0</v>
      </c>
      <c r="I50" s="399">
        <v>0</v>
      </c>
      <c r="J50" s="274"/>
      <c r="K50" s="270">
        <v>0</v>
      </c>
      <c r="L50" s="270">
        <v>0</v>
      </c>
      <c r="M50" s="398">
        <v>0</v>
      </c>
      <c r="N50" s="281">
        <v>0</v>
      </c>
      <c r="O50" s="381">
        <v>0</v>
      </c>
      <c r="P50" s="400">
        <v>0</v>
      </c>
      <c r="Q50" s="266"/>
    </row>
    <row r="51" spans="1:248" s="254" customFormat="1" ht="16.5" customHeight="1">
      <c r="A51" s="286" t="s">
        <v>153</v>
      </c>
      <c r="B51" s="401"/>
      <c r="C51" s="402">
        <f aca="true" t="shared" si="13" ref="C51:P51">+C52+C53</f>
        <v>6792</v>
      </c>
      <c r="D51" s="403">
        <f t="shared" si="13"/>
        <v>1311</v>
      </c>
      <c r="E51" s="403">
        <f t="shared" si="13"/>
        <v>6</v>
      </c>
      <c r="F51" s="404">
        <v>0</v>
      </c>
      <c r="G51" s="293">
        <f t="shared" si="13"/>
        <v>1395</v>
      </c>
      <c r="H51" s="403">
        <f t="shared" si="13"/>
        <v>4080</v>
      </c>
      <c r="I51" s="405">
        <f t="shared" si="13"/>
        <v>826</v>
      </c>
      <c r="J51" s="288">
        <f t="shared" si="13"/>
        <v>0</v>
      </c>
      <c r="K51" s="288">
        <f t="shared" si="13"/>
        <v>5966</v>
      </c>
      <c r="L51" s="403">
        <f t="shared" si="13"/>
        <v>485</v>
      </c>
      <c r="M51" s="403">
        <f t="shared" si="13"/>
        <v>6</v>
      </c>
      <c r="N51" s="349">
        <v>0</v>
      </c>
      <c r="O51" s="406">
        <f t="shared" si="13"/>
        <v>1395</v>
      </c>
      <c r="P51" s="407">
        <f t="shared" si="13"/>
        <v>4080</v>
      </c>
      <c r="Q51" s="297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253"/>
      <c r="AL51" s="253"/>
      <c r="AM51" s="253"/>
      <c r="AN51" s="253"/>
      <c r="AO51" s="253"/>
      <c r="AP51" s="253"/>
      <c r="AQ51" s="253"/>
      <c r="AR51" s="253"/>
      <c r="AS51" s="253"/>
      <c r="AT51" s="253"/>
      <c r="AU51" s="253"/>
      <c r="AV51" s="253"/>
      <c r="AW51" s="253"/>
      <c r="AX51" s="253"/>
      <c r="AY51" s="253"/>
      <c r="AZ51" s="253"/>
      <c r="BA51" s="253"/>
      <c r="BB51" s="253"/>
      <c r="BC51" s="253"/>
      <c r="BD51" s="253"/>
      <c r="BE51" s="253"/>
      <c r="BF51" s="253"/>
      <c r="BG51" s="253"/>
      <c r="BH51" s="253"/>
      <c r="BI51" s="253"/>
      <c r="BJ51" s="253"/>
      <c r="BK51" s="253"/>
      <c r="BL51" s="253"/>
      <c r="BM51" s="253"/>
      <c r="BN51" s="253"/>
      <c r="BO51" s="253"/>
      <c r="BP51" s="253"/>
      <c r="BQ51" s="253"/>
      <c r="BR51" s="253"/>
      <c r="BS51" s="253"/>
      <c r="BT51" s="253"/>
      <c r="BU51" s="253"/>
      <c r="BV51" s="253"/>
      <c r="BW51" s="253"/>
      <c r="BX51" s="253"/>
      <c r="BY51" s="253"/>
      <c r="BZ51" s="253"/>
      <c r="CA51" s="253"/>
      <c r="CB51" s="253"/>
      <c r="CC51" s="253"/>
      <c r="CD51" s="253"/>
      <c r="CE51" s="253"/>
      <c r="CF51" s="253"/>
      <c r="CG51" s="253"/>
      <c r="CH51" s="253"/>
      <c r="CI51" s="253"/>
      <c r="CJ51" s="253"/>
      <c r="CK51" s="253"/>
      <c r="CL51" s="253"/>
      <c r="CM51" s="253"/>
      <c r="CN51" s="253"/>
      <c r="CO51" s="253"/>
      <c r="CP51" s="253"/>
      <c r="CQ51" s="253"/>
      <c r="CR51" s="253"/>
      <c r="CS51" s="253"/>
      <c r="CT51" s="253"/>
      <c r="CU51" s="253"/>
      <c r="CV51" s="253"/>
      <c r="CW51" s="253"/>
      <c r="CX51" s="253"/>
      <c r="CY51" s="253"/>
      <c r="CZ51" s="253"/>
      <c r="DA51" s="253"/>
      <c r="DB51" s="253"/>
      <c r="DC51" s="253"/>
      <c r="DD51" s="253"/>
      <c r="DE51" s="253"/>
      <c r="DF51" s="253"/>
      <c r="DG51" s="253"/>
      <c r="DH51" s="253"/>
      <c r="DI51" s="253"/>
      <c r="DJ51" s="253"/>
      <c r="DK51" s="253"/>
      <c r="DL51" s="253"/>
      <c r="DM51" s="253"/>
      <c r="DN51" s="253"/>
      <c r="DO51" s="253"/>
      <c r="DP51" s="253"/>
      <c r="DQ51" s="253"/>
      <c r="DR51" s="253"/>
      <c r="DS51" s="253"/>
      <c r="DT51" s="253"/>
      <c r="DU51" s="253"/>
      <c r="DV51" s="253"/>
      <c r="DW51" s="253"/>
      <c r="DX51" s="253"/>
      <c r="DY51" s="253"/>
      <c r="DZ51" s="253"/>
      <c r="EA51" s="253"/>
      <c r="EB51" s="253"/>
      <c r="EC51" s="253"/>
      <c r="ED51" s="253"/>
      <c r="EE51" s="253"/>
      <c r="EF51" s="253"/>
      <c r="EG51" s="253"/>
      <c r="EH51" s="253"/>
      <c r="EI51" s="253"/>
      <c r="EJ51" s="253"/>
      <c r="EK51" s="253"/>
      <c r="EL51" s="253"/>
      <c r="EM51" s="253"/>
      <c r="EN51" s="253"/>
      <c r="EO51" s="253"/>
      <c r="EP51" s="253"/>
      <c r="EQ51" s="253"/>
      <c r="ER51" s="253"/>
      <c r="ES51" s="253"/>
      <c r="ET51" s="253"/>
      <c r="EU51" s="253"/>
      <c r="EV51" s="253"/>
      <c r="EW51" s="253"/>
      <c r="EX51" s="253"/>
      <c r="EY51" s="253"/>
      <c r="EZ51" s="253"/>
      <c r="FA51" s="253"/>
      <c r="FB51" s="253"/>
      <c r="FC51" s="253"/>
      <c r="FD51" s="253"/>
      <c r="FE51" s="253"/>
      <c r="FF51" s="253"/>
      <c r="FG51" s="253"/>
      <c r="FH51" s="253"/>
      <c r="FI51" s="253"/>
      <c r="FJ51" s="253"/>
      <c r="FK51" s="253"/>
      <c r="FL51" s="253"/>
      <c r="FM51" s="253"/>
      <c r="FN51" s="253"/>
      <c r="FO51" s="253"/>
      <c r="FP51" s="253"/>
      <c r="FQ51" s="253"/>
      <c r="FR51" s="253"/>
      <c r="FS51" s="253"/>
      <c r="FT51" s="253"/>
      <c r="FU51" s="253"/>
      <c r="FV51" s="253"/>
      <c r="FW51" s="253"/>
      <c r="FX51" s="253"/>
      <c r="FY51" s="253"/>
      <c r="FZ51" s="253"/>
      <c r="GA51" s="253"/>
      <c r="GB51" s="253"/>
      <c r="GC51" s="253"/>
      <c r="GD51" s="253"/>
      <c r="GE51" s="253"/>
      <c r="GF51" s="253"/>
      <c r="GG51" s="253"/>
      <c r="GH51" s="253"/>
      <c r="GI51" s="253"/>
      <c r="GJ51" s="253"/>
      <c r="GK51" s="253"/>
      <c r="GL51" s="253"/>
      <c r="GM51" s="253"/>
      <c r="GN51" s="253"/>
      <c r="GO51" s="253"/>
      <c r="GP51" s="253"/>
      <c r="GQ51" s="253"/>
      <c r="GR51" s="253"/>
      <c r="GS51" s="253"/>
      <c r="GT51" s="253"/>
      <c r="GU51" s="253"/>
      <c r="GV51" s="253"/>
      <c r="GW51" s="253"/>
      <c r="GX51" s="253"/>
      <c r="GY51" s="253"/>
      <c r="GZ51" s="253"/>
      <c r="HA51" s="253"/>
      <c r="HB51" s="253"/>
      <c r="HC51" s="253"/>
      <c r="HD51" s="253"/>
      <c r="HE51" s="253"/>
      <c r="HF51" s="253"/>
      <c r="HG51" s="253"/>
      <c r="HH51" s="253"/>
      <c r="HI51" s="253"/>
      <c r="HJ51" s="253"/>
      <c r="HK51" s="253"/>
      <c r="HL51" s="253"/>
      <c r="HM51" s="253"/>
      <c r="HN51" s="253"/>
      <c r="HO51" s="253"/>
      <c r="HP51" s="253"/>
      <c r="HQ51" s="253"/>
      <c r="HR51" s="253"/>
      <c r="HS51" s="253"/>
      <c r="HT51" s="253"/>
      <c r="HU51" s="253"/>
      <c r="HV51" s="253"/>
      <c r="HW51" s="253"/>
      <c r="HX51" s="253"/>
      <c r="HY51" s="253"/>
      <c r="HZ51" s="253"/>
      <c r="IA51" s="253"/>
      <c r="IB51" s="253"/>
      <c r="IC51" s="253"/>
      <c r="ID51" s="253"/>
      <c r="IE51" s="253"/>
      <c r="IF51" s="253"/>
      <c r="IG51" s="253"/>
      <c r="IH51" s="253"/>
      <c r="II51" s="253"/>
      <c r="IJ51" s="253"/>
      <c r="IK51" s="253"/>
      <c r="IL51" s="253"/>
      <c r="IM51" s="253"/>
      <c r="IN51" s="253"/>
    </row>
    <row r="52" spans="1:17" ht="16.5" customHeight="1">
      <c r="A52" s="255" t="s">
        <v>154</v>
      </c>
      <c r="B52" s="408" t="s">
        <v>155</v>
      </c>
      <c r="C52" s="391">
        <f>D52+E52+F52+G52+H52</f>
        <v>6154</v>
      </c>
      <c r="D52" s="258">
        <v>982</v>
      </c>
      <c r="E52" s="302">
        <v>6</v>
      </c>
      <c r="F52" s="298">
        <v>0</v>
      </c>
      <c r="G52" s="260">
        <v>1241</v>
      </c>
      <c r="H52" s="393">
        <v>3925</v>
      </c>
      <c r="I52" s="262">
        <v>497</v>
      </c>
      <c r="J52" s="263"/>
      <c r="K52" s="263">
        <f t="shared" si="12"/>
        <v>5657</v>
      </c>
      <c r="L52" s="302">
        <v>485</v>
      </c>
      <c r="M52" s="395">
        <v>6</v>
      </c>
      <c r="N52" s="409">
        <v>0</v>
      </c>
      <c r="O52" s="333">
        <v>1241</v>
      </c>
      <c r="P52" s="396">
        <v>3925</v>
      </c>
      <c r="Q52" s="266"/>
    </row>
    <row r="53" spans="1:17" ht="16.5" customHeight="1">
      <c r="A53" s="351" t="s">
        <v>156</v>
      </c>
      <c r="B53" s="268"/>
      <c r="C53" s="391">
        <f>+SUM(C54:C60)</f>
        <v>638</v>
      </c>
      <c r="D53" s="258">
        <f>+SUM(D54:D60)</f>
        <v>329</v>
      </c>
      <c r="E53" s="270">
        <v>0</v>
      </c>
      <c r="F53" s="270">
        <v>0</v>
      </c>
      <c r="G53" s="260">
        <f>+SUM(G54:G60)</f>
        <v>154</v>
      </c>
      <c r="H53" s="261">
        <f>+SUM(H54:H60)</f>
        <v>155</v>
      </c>
      <c r="I53" s="304">
        <f>+SUM(I54:I60)</f>
        <v>329</v>
      </c>
      <c r="J53" s="257"/>
      <c r="K53" s="257">
        <f t="shared" si="12"/>
        <v>309</v>
      </c>
      <c r="L53" s="270">
        <v>0</v>
      </c>
      <c r="M53" s="270">
        <v>0</v>
      </c>
      <c r="N53" s="275">
        <v>0</v>
      </c>
      <c r="O53" s="333">
        <f>+SUM(O54:O60)</f>
        <v>154</v>
      </c>
      <c r="P53" s="357">
        <f>+SUM(P54:P60)</f>
        <v>155</v>
      </c>
      <c r="Q53" s="266"/>
    </row>
    <row r="54" spans="1:17" ht="16.5" customHeight="1">
      <c r="A54" s="358"/>
      <c r="B54" s="268" t="s">
        <v>157</v>
      </c>
      <c r="C54" s="361">
        <v>0</v>
      </c>
      <c r="D54" s="270">
        <v>0</v>
      </c>
      <c r="E54" s="270">
        <v>0</v>
      </c>
      <c r="F54" s="270">
        <v>0</v>
      </c>
      <c r="G54" s="379">
        <v>0</v>
      </c>
      <c r="H54" s="275">
        <v>0</v>
      </c>
      <c r="I54" s="363">
        <v>0</v>
      </c>
      <c r="J54" s="269"/>
      <c r="K54" s="270">
        <v>0</v>
      </c>
      <c r="L54" s="270">
        <v>0</v>
      </c>
      <c r="M54" s="270">
        <v>0</v>
      </c>
      <c r="N54" s="275">
        <v>0</v>
      </c>
      <c r="O54" s="381">
        <v>0</v>
      </c>
      <c r="P54" s="383">
        <v>0</v>
      </c>
      <c r="Q54" s="266"/>
    </row>
    <row r="55" spans="1:17" ht="16.5" customHeight="1">
      <c r="A55" s="358"/>
      <c r="B55" s="268" t="s">
        <v>158</v>
      </c>
      <c r="C55" s="335">
        <f>D55+E55+F55+G55+H55</f>
        <v>52</v>
      </c>
      <c r="D55" s="270">
        <v>0</v>
      </c>
      <c r="E55" s="270">
        <v>0</v>
      </c>
      <c r="F55" s="270">
        <v>0</v>
      </c>
      <c r="G55" s="410">
        <v>52</v>
      </c>
      <c r="H55" s="381">
        <v>0</v>
      </c>
      <c r="I55" s="363">
        <v>0</v>
      </c>
      <c r="J55" s="269"/>
      <c r="K55" s="269">
        <f t="shared" si="12"/>
        <v>52</v>
      </c>
      <c r="L55" s="270">
        <v>0</v>
      </c>
      <c r="M55" s="270">
        <v>0</v>
      </c>
      <c r="N55" s="275">
        <v>0</v>
      </c>
      <c r="O55" s="411">
        <v>52</v>
      </c>
      <c r="P55" s="383">
        <v>0</v>
      </c>
      <c r="Q55" s="266"/>
    </row>
    <row r="56" spans="1:17" ht="16.5" customHeight="1">
      <c r="A56" s="358"/>
      <c r="B56" s="268" t="s">
        <v>159</v>
      </c>
      <c r="C56" s="335">
        <f>D56+E56+F56+G56+H56</f>
        <v>155</v>
      </c>
      <c r="D56" s="270">
        <v>0</v>
      </c>
      <c r="E56" s="270">
        <v>0</v>
      </c>
      <c r="F56" s="270">
        <v>0</v>
      </c>
      <c r="G56" s="412">
        <v>0</v>
      </c>
      <c r="H56" s="411">
        <v>155</v>
      </c>
      <c r="I56" s="363">
        <v>0</v>
      </c>
      <c r="J56" s="269"/>
      <c r="K56" s="269">
        <f t="shared" si="12"/>
        <v>155</v>
      </c>
      <c r="L56" s="270">
        <v>0</v>
      </c>
      <c r="M56" s="270">
        <v>0</v>
      </c>
      <c r="N56" s="275">
        <v>0</v>
      </c>
      <c r="O56" s="381">
        <v>0</v>
      </c>
      <c r="P56" s="337">
        <v>155</v>
      </c>
      <c r="Q56" s="266"/>
    </row>
    <row r="57" spans="1:17" ht="16.5" customHeight="1">
      <c r="A57" s="358"/>
      <c r="B57" s="268" t="s">
        <v>160</v>
      </c>
      <c r="C57" s="361">
        <v>0</v>
      </c>
      <c r="D57" s="270">
        <v>0</v>
      </c>
      <c r="E57" s="270">
        <v>0</v>
      </c>
      <c r="F57" s="270">
        <v>0</v>
      </c>
      <c r="G57" s="412">
        <v>0</v>
      </c>
      <c r="H57" s="381">
        <v>0</v>
      </c>
      <c r="I57" s="363">
        <v>0</v>
      </c>
      <c r="J57" s="269"/>
      <c r="K57" s="270">
        <v>0</v>
      </c>
      <c r="L57" s="270">
        <v>0</v>
      </c>
      <c r="M57" s="270">
        <v>0</v>
      </c>
      <c r="N57" s="275">
        <v>0</v>
      </c>
      <c r="O57" s="381">
        <v>0</v>
      </c>
      <c r="P57" s="383">
        <v>0</v>
      </c>
      <c r="Q57" s="266"/>
    </row>
    <row r="58" spans="1:17" ht="16.5" customHeight="1">
      <c r="A58" s="358"/>
      <c r="B58" s="268" t="s">
        <v>161</v>
      </c>
      <c r="C58" s="335">
        <f>D58+E58+F58+G58+H58</f>
        <v>431</v>
      </c>
      <c r="D58" s="277">
        <v>329</v>
      </c>
      <c r="E58" s="270">
        <v>0</v>
      </c>
      <c r="F58" s="270">
        <v>0</v>
      </c>
      <c r="G58" s="410">
        <v>102</v>
      </c>
      <c r="H58" s="381">
        <v>0</v>
      </c>
      <c r="I58" s="397">
        <v>329</v>
      </c>
      <c r="J58" s="269"/>
      <c r="K58" s="269">
        <f t="shared" si="12"/>
        <v>102</v>
      </c>
      <c r="L58" s="270">
        <v>0</v>
      </c>
      <c r="M58" s="270">
        <v>0</v>
      </c>
      <c r="N58" s="275">
        <v>0</v>
      </c>
      <c r="O58" s="411">
        <v>102</v>
      </c>
      <c r="P58" s="383">
        <v>0</v>
      </c>
      <c r="Q58" s="266"/>
    </row>
    <row r="59" spans="1:17" ht="16.5" customHeight="1">
      <c r="A59" s="358"/>
      <c r="B59" s="268" t="s">
        <v>162</v>
      </c>
      <c r="C59" s="361">
        <v>0</v>
      </c>
      <c r="D59" s="270">
        <v>0</v>
      </c>
      <c r="E59" s="270">
        <v>0</v>
      </c>
      <c r="F59" s="270">
        <v>0</v>
      </c>
      <c r="G59" s="379">
        <v>0</v>
      </c>
      <c r="H59" s="275">
        <v>0</v>
      </c>
      <c r="I59" s="363">
        <v>0</v>
      </c>
      <c r="J59" s="269"/>
      <c r="K59" s="270">
        <v>0</v>
      </c>
      <c r="L59" s="270">
        <v>0</v>
      </c>
      <c r="M59" s="270">
        <v>0</v>
      </c>
      <c r="N59" s="275">
        <v>0</v>
      </c>
      <c r="O59" s="381">
        <v>0</v>
      </c>
      <c r="P59" s="383">
        <v>0</v>
      </c>
      <c r="Q59" s="266"/>
    </row>
    <row r="60" spans="1:17" ht="16.5" customHeight="1">
      <c r="A60" s="413"/>
      <c r="B60" s="268" t="s">
        <v>163</v>
      </c>
      <c r="C60" s="361">
        <v>0</v>
      </c>
      <c r="D60" s="270">
        <v>0</v>
      </c>
      <c r="E60" s="270">
        <v>0</v>
      </c>
      <c r="F60" s="398">
        <v>0</v>
      </c>
      <c r="G60" s="379">
        <v>0</v>
      </c>
      <c r="H60" s="275">
        <v>0</v>
      </c>
      <c r="I60" s="399">
        <v>0</v>
      </c>
      <c r="J60" s="314"/>
      <c r="K60" s="398">
        <v>0</v>
      </c>
      <c r="L60" s="398">
        <v>0</v>
      </c>
      <c r="M60" s="398">
        <v>0</v>
      </c>
      <c r="N60" s="281">
        <v>0</v>
      </c>
      <c r="O60" s="381">
        <v>0</v>
      </c>
      <c r="P60" s="383">
        <v>0</v>
      </c>
      <c r="Q60" s="266"/>
    </row>
    <row r="61" spans="1:248" s="254" customFormat="1" ht="16.5" customHeight="1">
      <c r="A61" s="414" t="s">
        <v>164</v>
      </c>
      <c r="B61" s="401"/>
      <c r="C61" s="415">
        <f aca="true" t="shared" si="14" ref="C61:M61">+C62+C73+C77+C82</f>
        <v>3524</v>
      </c>
      <c r="D61" s="416">
        <f t="shared" si="14"/>
        <v>918</v>
      </c>
      <c r="E61" s="416">
        <f t="shared" si="14"/>
        <v>0</v>
      </c>
      <c r="F61" s="417">
        <v>0</v>
      </c>
      <c r="G61" s="418">
        <f>+G62+G73+G77+G82</f>
        <v>634</v>
      </c>
      <c r="H61" s="419">
        <f>+H62+H73+H77+H82</f>
        <v>1972</v>
      </c>
      <c r="I61" s="420">
        <f t="shared" si="14"/>
        <v>607</v>
      </c>
      <c r="J61" s="374">
        <f t="shared" si="14"/>
        <v>0</v>
      </c>
      <c r="K61" s="374">
        <f t="shared" si="14"/>
        <v>2917</v>
      </c>
      <c r="L61" s="289">
        <f t="shared" si="14"/>
        <v>311</v>
      </c>
      <c r="M61" s="289">
        <f t="shared" si="14"/>
        <v>0</v>
      </c>
      <c r="N61" s="375">
        <v>0</v>
      </c>
      <c r="O61" s="421">
        <f>+O62+O73+O77+O82</f>
        <v>634</v>
      </c>
      <c r="P61" s="350">
        <f>+P62+P73+P77+P82</f>
        <v>1972</v>
      </c>
      <c r="Q61" s="297"/>
      <c r="R61" s="253"/>
      <c r="S61" s="253"/>
      <c r="T61" s="253"/>
      <c r="U61" s="253"/>
      <c r="V61" s="253"/>
      <c r="W61" s="253"/>
      <c r="X61" s="253"/>
      <c r="Y61" s="253"/>
      <c r="Z61" s="253"/>
      <c r="AA61" s="253"/>
      <c r="AB61" s="253"/>
      <c r="AC61" s="253"/>
      <c r="AD61" s="253"/>
      <c r="AE61" s="253"/>
      <c r="AF61" s="253"/>
      <c r="AG61" s="253"/>
      <c r="AH61" s="253"/>
      <c r="AI61" s="253"/>
      <c r="AJ61" s="253"/>
      <c r="AK61" s="253"/>
      <c r="AL61" s="253"/>
      <c r="AM61" s="253"/>
      <c r="AN61" s="253"/>
      <c r="AO61" s="253"/>
      <c r="AP61" s="253"/>
      <c r="AQ61" s="253"/>
      <c r="AR61" s="253"/>
      <c r="AS61" s="253"/>
      <c r="AT61" s="253"/>
      <c r="AU61" s="253"/>
      <c r="AV61" s="253"/>
      <c r="AW61" s="253"/>
      <c r="AX61" s="253"/>
      <c r="AY61" s="253"/>
      <c r="AZ61" s="253"/>
      <c r="BA61" s="253"/>
      <c r="BB61" s="253"/>
      <c r="BC61" s="253"/>
      <c r="BD61" s="253"/>
      <c r="BE61" s="253"/>
      <c r="BF61" s="253"/>
      <c r="BG61" s="253"/>
      <c r="BH61" s="253"/>
      <c r="BI61" s="253"/>
      <c r="BJ61" s="253"/>
      <c r="BK61" s="253"/>
      <c r="BL61" s="253"/>
      <c r="BM61" s="253"/>
      <c r="BN61" s="253"/>
      <c r="BO61" s="253"/>
      <c r="BP61" s="253"/>
      <c r="BQ61" s="253"/>
      <c r="BR61" s="253"/>
      <c r="BS61" s="253"/>
      <c r="BT61" s="253"/>
      <c r="BU61" s="253"/>
      <c r="BV61" s="253"/>
      <c r="BW61" s="253"/>
      <c r="BX61" s="253"/>
      <c r="BY61" s="253"/>
      <c r="BZ61" s="253"/>
      <c r="CA61" s="253"/>
      <c r="CB61" s="253"/>
      <c r="CC61" s="253"/>
      <c r="CD61" s="253"/>
      <c r="CE61" s="253"/>
      <c r="CF61" s="253"/>
      <c r="CG61" s="253"/>
      <c r="CH61" s="253"/>
      <c r="CI61" s="253"/>
      <c r="CJ61" s="253"/>
      <c r="CK61" s="253"/>
      <c r="CL61" s="253"/>
      <c r="CM61" s="253"/>
      <c r="CN61" s="253"/>
      <c r="CO61" s="253"/>
      <c r="CP61" s="253"/>
      <c r="CQ61" s="253"/>
      <c r="CR61" s="253"/>
      <c r="CS61" s="253"/>
      <c r="CT61" s="253"/>
      <c r="CU61" s="253"/>
      <c r="CV61" s="253"/>
      <c r="CW61" s="253"/>
      <c r="CX61" s="253"/>
      <c r="CY61" s="253"/>
      <c r="CZ61" s="253"/>
      <c r="DA61" s="253"/>
      <c r="DB61" s="253"/>
      <c r="DC61" s="253"/>
      <c r="DD61" s="253"/>
      <c r="DE61" s="253"/>
      <c r="DF61" s="253"/>
      <c r="DG61" s="253"/>
      <c r="DH61" s="253"/>
      <c r="DI61" s="253"/>
      <c r="DJ61" s="253"/>
      <c r="DK61" s="253"/>
      <c r="DL61" s="253"/>
      <c r="DM61" s="253"/>
      <c r="DN61" s="253"/>
      <c r="DO61" s="253"/>
      <c r="DP61" s="253"/>
      <c r="DQ61" s="253"/>
      <c r="DR61" s="253"/>
      <c r="DS61" s="253"/>
      <c r="DT61" s="253"/>
      <c r="DU61" s="253"/>
      <c r="DV61" s="253"/>
      <c r="DW61" s="253"/>
      <c r="DX61" s="253"/>
      <c r="DY61" s="253"/>
      <c r="DZ61" s="253"/>
      <c r="EA61" s="253"/>
      <c r="EB61" s="253"/>
      <c r="EC61" s="253"/>
      <c r="ED61" s="253"/>
      <c r="EE61" s="253"/>
      <c r="EF61" s="253"/>
      <c r="EG61" s="253"/>
      <c r="EH61" s="253"/>
      <c r="EI61" s="253"/>
      <c r="EJ61" s="253"/>
      <c r="EK61" s="253"/>
      <c r="EL61" s="253"/>
      <c r="EM61" s="253"/>
      <c r="EN61" s="253"/>
      <c r="EO61" s="253"/>
      <c r="EP61" s="253"/>
      <c r="EQ61" s="253"/>
      <c r="ER61" s="253"/>
      <c r="ES61" s="253"/>
      <c r="ET61" s="253"/>
      <c r="EU61" s="253"/>
      <c r="EV61" s="253"/>
      <c r="EW61" s="253"/>
      <c r="EX61" s="253"/>
      <c r="EY61" s="253"/>
      <c r="EZ61" s="253"/>
      <c r="FA61" s="253"/>
      <c r="FB61" s="253"/>
      <c r="FC61" s="253"/>
      <c r="FD61" s="253"/>
      <c r="FE61" s="253"/>
      <c r="FF61" s="253"/>
      <c r="FG61" s="253"/>
      <c r="FH61" s="253"/>
      <c r="FI61" s="253"/>
      <c r="FJ61" s="253"/>
      <c r="FK61" s="253"/>
      <c r="FL61" s="253"/>
      <c r="FM61" s="253"/>
      <c r="FN61" s="253"/>
      <c r="FO61" s="253"/>
      <c r="FP61" s="253"/>
      <c r="FQ61" s="253"/>
      <c r="FR61" s="253"/>
      <c r="FS61" s="253"/>
      <c r="FT61" s="253"/>
      <c r="FU61" s="253"/>
      <c r="FV61" s="253"/>
      <c r="FW61" s="253"/>
      <c r="FX61" s="253"/>
      <c r="FY61" s="253"/>
      <c r="FZ61" s="253"/>
      <c r="GA61" s="253"/>
      <c r="GB61" s="253"/>
      <c r="GC61" s="253"/>
      <c r="GD61" s="253"/>
      <c r="GE61" s="253"/>
      <c r="GF61" s="253"/>
      <c r="GG61" s="253"/>
      <c r="GH61" s="253"/>
      <c r="GI61" s="253"/>
      <c r="GJ61" s="253"/>
      <c r="GK61" s="253"/>
      <c r="GL61" s="253"/>
      <c r="GM61" s="253"/>
      <c r="GN61" s="253"/>
      <c r="GO61" s="253"/>
      <c r="GP61" s="253"/>
      <c r="GQ61" s="253"/>
      <c r="GR61" s="253"/>
      <c r="GS61" s="253"/>
      <c r="GT61" s="253"/>
      <c r="GU61" s="253"/>
      <c r="GV61" s="253"/>
      <c r="GW61" s="253"/>
      <c r="GX61" s="253"/>
      <c r="GY61" s="253"/>
      <c r="GZ61" s="253"/>
      <c r="HA61" s="253"/>
      <c r="HB61" s="253"/>
      <c r="HC61" s="253"/>
      <c r="HD61" s="253"/>
      <c r="HE61" s="253"/>
      <c r="HF61" s="253"/>
      <c r="HG61" s="253"/>
      <c r="HH61" s="253"/>
      <c r="HI61" s="253"/>
      <c r="HJ61" s="253"/>
      <c r="HK61" s="253"/>
      <c r="HL61" s="253"/>
      <c r="HM61" s="253"/>
      <c r="HN61" s="253"/>
      <c r="HO61" s="253"/>
      <c r="HP61" s="253"/>
      <c r="HQ61" s="253"/>
      <c r="HR61" s="253"/>
      <c r="HS61" s="253"/>
      <c r="HT61" s="253"/>
      <c r="HU61" s="253"/>
      <c r="HV61" s="253"/>
      <c r="HW61" s="253"/>
      <c r="HX61" s="253"/>
      <c r="HY61" s="253"/>
      <c r="HZ61" s="253"/>
      <c r="IA61" s="253"/>
      <c r="IB61" s="253"/>
      <c r="IC61" s="253"/>
      <c r="ID61" s="253"/>
      <c r="IE61" s="253"/>
      <c r="IF61" s="253"/>
      <c r="IG61" s="253"/>
      <c r="IH61" s="253"/>
      <c r="II61" s="253"/>
      <c r="IJ61" s="253"/>
      <c r="IK61" s="253"/>
      <c r="IL61" s="253"/>
      <c r="IM61" s="253"/>
      <c r="IN61" s="253"/>
    </row>
    <row r="62" spans="1:17" ht="16.5" customHeight="1">
      <c r="A62" s="351" t="s">
        <v>165</v>
      </c>
      <c r="B62" s="268"/>
      <c r="C62" s="391">
        <f>+SUM(C63:C67)</f>
        <v>1198</v>
      </c>
      <c r="D62" s="277">
        <f>SUM(D63:D67)</f>
        <v>360</v>
      </c>
      <c r="E62" s="270">
        <v>0</v>
      </c>
      <c r="F62" s="270">
        <v>0</v>
      </c>
      <c r="G62" s="422">
        <f>SUM(G63:G67)</f>
        <v>259</v>
      </c>
      <c r="H62" s="423">
        <f>SUM(H63:H67)</f>
        <v>579</v>
      </c>
      <c r="I62" s="271">
        <f>SUM(I63:I67)</f>
        <v>360</v>
      </c>
      <c r="J62" s="269"/>
      <c r="K62" s="269">
        <f t="shared" si="12"/>
        <v>838</v>
      </c>
      <c r="L62" s="270">
        <v>0</v>
      </c>
      <c r="M62" s="270">
        <v>0</v>
      </c>
      <c r="N62" s="275">
        <v>0</v>
      </c>
      <c r="O62" s="336">
        <f>SUM(O63:O67)</f>
        <v>259</v>
      </c>
      <c r="P62" s="382">
        <f>SUM(P63:P67)</f>
        <v>579</v>
      </c>
      <c r="Q62" s="266"/>
    </row>
    <row r="63" spans="1:17" ht="16.5" customHeight="1">
      <c r="A63" s="358"/>
      <c r="B63" s="268" t="s">
        <v>166</v>
      </c>
      <c r="C63" s="335">
        <f>D63+E63+F63+G63+H63</f>
        <v>383</v>
      </c>
      <c r="D63" s="270">
        <v>0</v>
      </c>
      <c r="E63" s="270">
        <v>0</v>
      </c>
      <c r="F63" s="270">
        <v>0</v>
      </c>
      <c r="G63" s="424">
        <v>109</v>
      </c>
      <c r="H63" s="425">
        <v>274</v>
      </c>
      <c r="I63" s="426">
        <v>0</v>
      </c>
      <c r="J63" s="274"/>
      <c r="K63" s="274">
        <f t="shared" si="12"/>
        <v>383</v>
      </c>
      <c r="L63" s="270">
        <v>0</v>
      </c>
      <c r="M63" s="270">
        <v>0</v>
      </c>
      <c r="N63" s="275">
        <v>0</v>
      </c>
      <c r="O63" s="336">
        <v>109</v>
      </c>
      <c r="P63" s="337">
        <v>274</v>
      </c>
      <c r="Q63" s="266"/>
    </row>
    <row r="64" spans="1:17" ht="16.5" customHeight="1">
      <c r="A64" s="358"/>
      <c r="B64" s="268" t="s">
        <v>167</v>
      </c>
      <c r="C64" s="335">
        <f>D64+E64+F64+G64+H64</f>
        <v>158</v>
      </c>
      <c r="D64" s="270">
        <v>0</v>
      </c>
      <c r="E64" s="270">
        <v>0</v>
      </c>
      <c r="F64" s="270">
        <v>0</v>
      </c>
      <c r="G64" s="424">
        <v>59</v>
      </c>
      <c r="H64" s="425">
        <v>99</v>
      </c>
      <c r="I64" s="426">
        <v>0</v>
      </c>
      <c r="J64" s="274"/>
      <c r="K64" s="274">
        <f t="shared" si="12"/>
        <v>158</v>
      </c>
      <c r="L64" s="270">
        <v>0</v>
      </c>
      <c r="M64" s="270">
        <v>0</v>
      </c>
      <c r="N64" s="275">
        <v>0</v>
      </c>
      <c r="O64" s="336">
        <v>59</v>
      </c>
      <c r="P64" s="337">
        <v>99</v>
      </c>
      <c r="Q64" s="266"/>
    </row>
    <row r="65" spans="1:17" ht="16.5" customHeight="1">
      <c r="A65" s="358"/>
      <c r="B65" s="268" t="s">
        <v>168</v>
      </c>
      <c r="C65" s="335">
        <f>D65+E65+F65+G65+H65</f>
        <v>360</v>
      </c>
      <c r="D65" s="277">
        <v>360</v>
      </c>
      <c r="E65" s="270">
        <v>0</v>
      </c>
      <c r="F65" s="270">
        <v>0</v>
      </c>
      <c r="G65" s="379">
        <v>0</v>
      </c>
      <c r="H65" s="427">
        <v>0</v>
      </c>
      <c r="I65" s="428">
        <v>360</v>
      </c>
      <c r="J65" s="274"/>
      <c r="K65" s="270">
        <v>0</v>
      </c>
      <c r="L65" s="270">
        <v>0</v>
      </c>
      <c r="M65" s="270">
        <v>0</v>
      </c>
      <c r="N65" s="275">
        <v>0</v>
      </c>
      <c r="O65" s="381">
        <v>0</v>
      </c>
      <c r="P65" s="383">
        <v>0</v>
      </c>
      <c r="Q65" s="266"/>
    </row>
    <row r="66" spans="1:17" ht="16.5" customHeight="1">
      <c r="A66" s="358"/>
      <c r="B66" s="268" t="s">
        <v>169</v>
      </c>
      <c r="C66" s="335">
        <f>D66+E66+F66+G66+H66</f>
        <v>165</v>
      </c>
      <c r="D66" s="270">
        <v>0</v>
      </c>
      <c r="E66" s="270">
        <v>0</v>
      </c>
      <c r="F66" s="270">
        <v>0</v>
      </c>
      <c r="G66" s="379">
        <v>0</v>
      </c>
      <c r="H66" s="429">
        <v>165</v>
      </c>
      <c r="I66" s="426">
        <v>0</v>
      </c>
      <c r="J66" s="274"/>
      <c r="K66" s="274">
        <f t="shared" si="12"/>
        <v>165</v>
      </c>
      <c r="L66" s="270">
        <v>0</v>
      </c>
      <c r="M66" s="270">
        <v>0</v>
      </c>
      <c r="N66" s="275">
        <v>0</v>
      </c>
      <c r="O66" s="381">
        <v>0</v>
      </c>
      <c r="P66" s="382">
        <v>165</v>
      </c>
      <c r="Q66" s="266"/>
    </row>
    <row r="67" spans="1:17" ht="16.5" customHeight="1">
      <c r="A67" s="430"/>
      <c r="B67" s="431" t="s">
        <v>170</v>
      </c>
      <c r="C67" s="432">
        <f>D67+E67+F67+G67+H67</f>
        <v>132</v>
      </c>
      <c r="D67" s="433">
        <v>0</v>
      </c>
      <c r="E67" s="398">
        <v>0</v>
      </c>
      <c r="F67" s="398">
        <v>0</v>
      </c>
      <c r="G67" s="434">
        <v>91</v>
      </c>
      <c r="H67" s="435">
        <v>41</v>
      </c>
      <c r="I67" s="436">
        <v>0</v>
      </c>
      <c r="J67" s="314"/>
      <c r="K67" s="314">
        <f t="shared" si="12"/>
        <v>132</v>
      </c>
      <c r="L67" s="398">
        <v>0</v>
      </c>
      <c r="M67" s="398">
        <v>0</v>
      </c>
      <c r="N67" s="281">
        <v>0</v>
      </c>
      <c r="O67" s="437">
        <v>91</v>
      </c>
      <c r="P67" s="438">
        <v>41</v>
      </c>
      <c r="Q67" s="266"/>
    </row>
    <row r="68" spans="1:16" ht="16.5" customHeight="1">
      <c r="A68" s="439"/>
      <c r="B68" s="440"/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28"/>
    </row>
    <row r="69" spans="1:16" ht="16.5" customHeight="1">
      <c r="A69" s="439"/>
      <c r="B69" s="441"/>
      <c r="C69" s="442"/>
      <c r="D69" s="442"/>
      <c r="E69" s="442"/>
      <c r="F69" s="442"/>
      <c r="G69" s="442"/>
      <c r="H69" s="271"/>
      <c r="I69" s="442"/>
      <c r="J69" s="442"/>
      <c r="K69" s="442"/>
      <c r="L69" s="442"/>
      <c r="M69" s="828" t="s">
        <v>261</v>
      </c>
      <c r="N69" s="828"/>
      <c r="O69" s="828"/>
      <c r="P69" s="828"/>
    </row>
    <row r="70" spans="1:16" ht="16.5" customHeight="1">
      <c r="A70" s="843" t="s">
        <v>103</v>
      </c>
      <c r="B70" s="829" t="s">
        <v>104</v>
      </c>
      <c r="C70" s="832" t="s">
        <v>246</v>
      </c>
      <c r="D70" s="833"/>
      <c r="E70" s="833"/>
      <c r="F70" s="833"/>
      <c r="G70" s="833"/>
      <c r="H70" s="834"/>
      <c r="I70" s="855" t="s">
        <v>250</v>
      </c>
      <c r="J70" s="232"/>
      <c r="K70" s="832" t="s">
        <v>247</v>
      </c>
      <c r="L70" s="833"/>
      <c r="M70" s="833"/>
      <c r="N70" s="833"/>
      <c r="O70" s="833"/>
      <c r="P70" s="838"/>
    </row>
    <row r="71" spans="1:16" ht="16.5" customHeight="1">
      <c r="A71" s="844"/>
      <c r="B71" s="830"/>
      <c r="C71" s="835"/>
      <c r="D71" s="836"/>
      <c r="E71" s="836"/>
      <c r="F71" s="836"/>
      <c r="G71" s="836"/>
      <c r="H71" s="837"/>
      <c r="I71" s="856"/>
      <c r="J71" s="236" t="s">
        <v>108</v>
      </c>
      <c r="K71" s="839"/>
      <c r="L71" s="840"/>
      <c r="M71" s="840"/>
      <c r="N71" s="840"/>
      <c r="O71" s="840"/>
      <c r="P71" s="841"/>
    </row>
    <row r="72" spans="1:16" ht="16.5" customHeight="1">
      <c r="A72" s="845"/>
      <c r="B72" s="831"/>
      <c r="C72" s="443" t="s">
        <v>106</v>
      </c>
      <c r="D72" s="444" t="s">
        <v>107</v>
      </c>
      <c r="E72" s="444" t="s">
        <v>91</v>
      </c>
      <c r="F72" s="444" t="s">
        <v>108</v>
      </c>
      <c r="G72" s="445" t="s">
        <v>95</v>
      </c>
      <c r="H72" s="240" t="s">
        <v>71</v>
      </c>
      <c r="I72" s="857"/>
      <c r="J72" s="443" t="s">
        <v>248</v>
      </c>
      <c r="K72" s="446" t="s">
        <v>106</v>
      </c>
      <c r="L72" s="447" t="s">
        <v>107</v>
      </c>
      <c r="M72" s="447" t="s">
        <v>91</v>
      </c>
      <c r="N72" s="447" t="s">
        <v>108</v>
      </c>
      <c r="O72" s="447" t="s">
        <v>95</v>
      </c>
      <c r="P72" s="448" t="s">
        <v>71</v>
      </c>
    </row>
    <row r="73" spans="1:16" ht="16.5" customHeight="1">
      <c r="A73" s="358" t="s">
        <v>262</v>
      </c>
      <c r="B73" s="256"/>
      <c r="C73" s="449">
        <f>D73+E73+F73+G73+H73</f>
        <v>1759</v>
      </c>
      <c r="D73" s="258">
        <f>SUM(D74:D76)</f>
        <v>558</v>
      </c>
      <c r="E73" s="270">
        <v>0</v>
      </c>
      <c r="F73" s="270">
        <v>0</v>
      </c>
      <c r="G73" s="258">
        <f>SUM(G74:G76)</f>
        <v>232</v>
      </c>
      <c r="H73" s="450">
        <f>SUM(H74:H76)</f>
        <v>969</v>
      </c>
      <c r="I73" s="360">
        <f>SUM(I74:I78)</f>
        <v>247</v>
      </c>
      <c r="J73" s="263"/>
      <c r="K73" s="263">
        <f aca="true" t="shared" si="15" ref="K73:K83">SUM(L73:P73)</f>
        <v>1512</v>
      </c>
      <c r="L73" s="264">
        <f>SUM(L74:L76)</f>
        <v>311</v>
      </c>
      <c r="M73" s="270">
        <v>0</v>
      </c>
      <c r="N73" s="270">
        <v>0</v>
      </c>
      <c r="O73" s="451">
        <f>SUM(O74:O76)</f>
        <v>232</v>
      </c>
      <c r="P73" s="452">
        <f>SUM(P74:P76)</f>
        <v>969</v>
      </c>
    </row>
    <row r="74" spans="1:16" ht="16.5" customHeight="1">
      <c r="A74" s="267"/>
      <c r="B74" s="268" t="s">
        <v>173</v>
      </c>
      <c r="C74" s="335">
        <f>D74+E74+F74+G74+H74</f>
        <v>757</v>
      </c>
      <c r="D74" s="277">
        <v>311</v>
      </c>
      <c r="E74" s="270">
        <v>0</v>
      </c>
      <c r="F74" s="270">
        <v>0</v>
      </c>
      <c r="G74" s="277">
        <v>78</v>
      </c>
      <c r="H74" s="359">
        <v>368</v>
      </c>
      <c r="I74" s="363">
        <v>0</v>
      </c>
      <c r="J74" s="274"/>
      <c r="K74" s="274">
        <f t="shared" si="15"/>
        <v>757</v>
      </c>
      <c r="L74" s="280">
        <v>311</v>
      </c>
      <c r="M74" s="270">
        <v>0</v>
      </c>
      <c r="N74" s="270">
        <v>0</v>
      </c>
      <c r="O74" s="282">
        <v>78</v>
      </c>
      <c r="P74" s="337">
        <v>368</v>
      </c>
    </row>
    <row r="75" spans="1:16" ht="16.5" customHeight="1">
      <c r="A75" s="267"/>
      <c r="B75" s="268" t="s">
        <v>174</v>
      </c>
      <c r="C75" s="335">
        <f>D75+E75+F75+G75+H75</f>
        <v>1002</v>
      </c>
      <c r="D75" s="277">
        <v>247</v>
      </c>
      <c r="E75" s="270">
        <v>0</v>
      </c>
      <c r="F75" s="270">
        <v>0</v>
      </c>
      <c r="G75" s="277">
        <v>154</v>
      </c>
      <c r="H75" s="359">
        <v>601</v>
      </c>
      <c r="I75" s="397">
        <v>247</v>
      </c>
      <c r="J75" s="274"/>
      <c r="K75" s="274">
        <f t="shared" si="15"/>
        <v>755</v>
      </c>
      <c r="L75" s="270">
        <v>0</v>
      </c>
      <c r="M75" s="270">
        <v>0</v>
      </c>
      <c r="N75" s="270">
        <v>0</v>
      </c>
      <c r="O75" s="282">
        <v>154</v>
      </c>
      <c r="P75" s="337">
        <v>601</v>
      </c>
    </row>
    <row r="76" spans="1:16" ht="16.5" customHeight="1">
      <c r="A76" s="267"/>
      <c r="B76" s="268" t="s">
        <v>175</v>
      </c>
      <c r="C76" s="361">
        <v>0</v>
      </c>
      <c r="D76" s="290">
        <v>0</v>
      </c>
      <c r="E76" s="290">
        <v>0</v>
      </c>
      <c r="F76" s="290">
        <v>0</v>
      </c>
      <c r="G76" s="290">
        <v>0</v>
      </c>
      <c r="H76" s="270">
        <v>0</v>
      </c>
      <c r="I76" s="453">
        <v>0</v>
      </c>
      <c r="J76" s="454"/>
      <c r="K76" s="290">
        <v>0</v>
      </c>
      <c r="L76" s="290">
        <v>0</v>
      </c>
      <c r="M76" s="290">
        <v>0</v>
      </c>
      <c r="N76" s="290">
        <v>0</v>
      </c>
      <c r="O76" s="290">
        <v>0</v>
      </c>
      <c r="P76" s="383">
        <v>0</v>
      </c>
    </row>
    <row r="77" spans="1:16" ht="16.5" customHeight="1">
      <c r="A77" s="255" t="s">
        <v>263</v>
      </c>
      <c r="B77" s="256"/>
      <c r="C77" s="391">
        <f>D77+E77+F77+G77+H77</f>
        <v>362</v>
      </c>
      <c r="D77" s="270">
        <v>0</v>
      </c>
      <c r="E77" s="270">
        <v>0</v>
      </c>
      <c r="F77" s="270">
        <v>0</v>
      </c>
      <c r="G77" s="277">
        <f>SUM(G78:G81)</f>
        <v>143</v>
      </c>
      <c r="H77" s="356">
        <f>SUM(H78:H81)</f>
        <v>219</v>
      </c>
      <c r="I77" s="363">
        <v>0</v>
      </c>
      <c r="J77" s="269"/>
      <c r="K77" s="269">
        <f t="shared" si="15"/>
        <v>362</v>
      </c>
      <c r="L77" s="270">
        <v>0</v>
      </c>
      <c r="M77" s="270">
        <v>0</v>
      </c>
      <c r="N77" s="270">
        <v>0</v>
      </c>
      <c r="O77" s="282">
        <f>SUM(O78:O81)</f>
        <v>143</v>
      </c>
      <c r="P77" s="357">
        <f>SUM(P78:P81)</f>
        <v>219</v>
      </c>
    </row>
    <row r="78" spans="1:16" ht="16.5" customHeight="1">
      <c r="A78" s="267"/>
      <c r="B78" s="268" t="s">
        <v>177</v>
      </c>
      <c r="C78" s="335">
        <f>D78+E78+F78+G78+H78</f>
        <v>297</v>
      </c>
      <c r="D78" s="270">
        <v>0</v>
      </c>
      <c r="E78" s="270">
        <v>0</v>
      </c>
      <c r="F78" s="270">
        <v>0</v>
      </c>
      <c r="G78" s="277">
        <v>103</v>
      </c>
      <c r="H78" s="359">
        <v>194</v>
      </c>
      <c r="I78" s="363">
        <v>0</v>
      </c>
      <c r="J78" s="274"/>
      <c r="K78" s="274">
        <f t="shared" si="15"/>
        <v>297</v>
      </c>
      <c r="L78" s="270">
        <v>0</v>
      </c>
      <c r="M78" s="270">
        <v>0</v>
      </c>
      <c r="N78" s="270">
        <v>0</v>
      </c>
      <c r="O78" s="282">
        <v>103</v>
      </c>
      <c r="P78" s="337">
        <v>194</v>
      </c>
    </row>
    <row r="79" spans="1:16" ht="16.5" customHeight="1">
      <c r="A79" s="267"/>
      <c r="B79" s="268" t="s">
        <v>178</v>
      </c>
      <c r="C79" s="361">
        <v>0</v>
      </c>
      <c r="D79" s="270">
        <v>0</v>
      </c>
      <c r="E79" s="270">
        <v>0</v>
      </c>
      <c r="F79" s="270">
        <v>0</v>
      </c>
      <c r="G79" s="270">
        <v>0</v>
      </c>
      <c r="H79" s="270">
        <v>0</v>
      </c>
      <c r="I79" s="363">
        <v>0</v>
      </c>
      <c r="J79" s="274"/>
      <c r="K79" s="270">
        <v>0</v>
      </c>
      <c r="L79" s="270">
        <v>0</v>
      </c>
      <c r="M79" s="270">
        <v>0</v>
      </c>
      <c r="N79" s="270">
        <v>0</v>
      </c>
      <c r="O79" s="270">
        <v>0</v>
      </c>
      <c r="P79" s="383">
        <v>0</v>
      </c>
    </row>
    <row r="80" spans="1:16" ht="16.5" customHeight="1">
      <c r="A80" s="267"/>
      <c r="B80" s="268" t="s">
        <v>179</v>
      </c>
      <c r="C80" s="335">
        <f>D80+E80+F80+G80+H80</f>
        <v>65</v>
      </c>
      <c r="D80" s="270">
        <v>0</v>
      </c>
      <c r="E80" s="270">
        <v>0</v>
      </c>
      <c r="F80" s="270">
        <v>0</v>
      </c>
      <c r="G80" s="277">
        <v>40</v>
      </c>
      <c r="H80" s="359">
        <v>25</v>
      </c>
      <c r="I80" s="363">
        <v>0</v>
      </c>
      <c r="J80" s="274"/>
      <c r="K80" s="274">
        <f t="shared" si="15"/>
        <v>65</v>
      </c>
      <c r="L80" s="270">
        <v>0</v>
      </c>
      <c r="M80" s="270">
        <v>0</v>
      </c>
      <c r="N80" s="270">
        <v>0</v>
      </c>
      <c r="O80" s="282">
        <v>40</v>
      </c>
      <c r="P80" s="337">
        <v>25</v>
      </c>
    </row>
    <row r="81" spans="1:16" ht="16.5" customHeight="1">
      <c r="A81" s="455"/>
      <c r="B81" s="268" t="s">
        <v>180</v>
      </c>
      <c r="C81" s="456">
        <v>0</v>
      </c>
      <c r="D81" s="290">
        <v>0</v>
      </c>
      <c r="E81" s="290">
        <v>0</v>
      </c>
      <c r="F81" s="290">
        <v>0</v>
      </c>
      <c r="G81" s="290">
        <v>0</v>
      </c>
      <c r="H81" s="290">
        <v>0</v>
      </c>
      <c r="I81" s="453">
        <v>0</v>
      </c>
      <c r="J81" s="454"/>
      <c r="K81" s="290">
        <v>0</v>
      </c>
      <c r="L81" s="290">
        <v>0</v>
      </c>
      <c r="M81" s="290">
        <v>0</v>
      </c>
      <c r="N81" s="290">
        <v>0</v>
      </c>
      <c r="O81" s="290">
        <v>0</v>
      </c>
      <c r="P81" s="365">
        <v>0</v>
      </c>
    </row>
    <row r="82" spans="1:16" ht="16.5" customHeight="1">
      <c r="A82" s="358" t="s">
        <v>264</v>
      </c>
      <c r="B82" s="256"/>
      <c r="C82" s="335">
        <f>D82+E82+F82+G82+H82</f>
        <v>205</v>
      </c>
      <c r="D82" s="270">
        <v>0</v>
      </c>
      <c r="E82" s="270">
        <v>0</v>
      </c>
      <c r="F82" s="270">
        <v>0</v>
      </c>
      <c r="G82" s="270">
        <v>0</v>
      </c>
      <c r="H82" s="457">
        <f>SUM(H83:H86)</f>
        <v>205</v>
      </c>
      <c r="I82" s="363">
        <v>0</v>
      </c>
      <c r="J82" s="269"/>
      <c r="K82" s="269">
        <f t="shared" si="15"/>
        <v>205</v>
      </c>
      <c r="L82" s="270">
        <v>0</v>
      </c>
      <c r="M82" s="270">
        <v>0</v>
      </c>
      <c r="N82" s="270">
        <v>0</v>
      </c>
      <c r="O82" s="270">
        <v>0</v>
      </c>
      <c r="P82" s="458">
        <f>SUM(P83:P86)</f>
        <v>205</v>
      </c>
    </row>
    <row r="83" spans="1:16" ht="16.5" customHeight="1">
      <c r="A83" s="267"/>
      <c r="B83" s="268" t="s">
        <v>182</v>
      </c>
      <c r="C83" s="335">
        <f>D83+E83+F83+G83+H83</f>
        <v>205</v>
      </c>
      <c r="D83" s="270">
        <v>0</v>
      </c>
      <c r="E83" s="270">
        <v>0</v>
      </c>
      <c r="F83" s="270">
        <v>0</v>
      </c>
      <c r="G83" s="270">
        <v>0</v>
      </c>
      <c r="H83" s="459">
        <v>205</v>
      </c>
      <c r="I83" s="363">
        <v>0</v>
      </c>
      <c r="J83" s="274"/>
      <c r="K83" s="274">
        <f t="shared" si="15"/>
        <v>205</v>
      </c>
      <c r="L83" s="270">
        <v>0</v>
      </c>
      <c r="M83" s="270">
        <v>0</v>
      </c>
      <c r="N83" s="270">
        <v>0</v>
      </c>
      <c r="O83" s="270">
        <v>0</v>
      </c>
      <c r="P83" s="382">
        <v>205</v>
      </c>
    </row>
    <row r="84" spans="1:16" ht="16.5" customHeight="1">
      <c r="A84" s="267"/>
      <c r="B84" s="268" t="s">
        <v>183</v>
      </c>
      <c r="C84" s="361">
        <v>0</v>
      </c>
      <c r="D84" s="270">
        <v>0</v>
      </c>
      <c r="E84" s="270">
        <v>0</v>
      </c>
      <c r="F84" s="270">
        <v>0</v>
      </c>
      <c r="G84" s="270">
        <v>0</v>
      </c>
      <c r="H84" s="270">
        <v>0</v>
      </c>
      <c r="I84" s="363">
        <v>0</v>
      </c>
      <c r="J84" s="274"/>
      <c r="K84" s="270">
        <v>0</v>
      </c>
      <c r="L84" s="270">
        <v>0</v>
      </c>
      <c r="M84" s="270">
        <v>0</v>
      </c>
      <c r="N84" s="270">
        <v>0</v>
      </c>
      <c r="O84" s="270">
        <v>0</v>
      </c>
      <c r="P84" s="383">
        <v>0</v>
      </c>
    </row>
    <row r="85" spans="1:16" ht="16.5" customHeight="1">
      <c r="A85" s="267"/>
      <c r="B85" s="268" t="s">
        <v>184</v>
      </c>
      <c r="C85" s="361">
        <v>0</v>
      </c>
      <c r="D85" s="270">
        <v>0</v>
      </c>
      <c r="E85" s="270">
        <v>0</v>
      </c>
      <c r="F85" s="270">
        <v>0</v>
      </c>
      <c r="G85" s="270">
        <v>0</v>
      </c>
      <c r="H85" s="270">
        <v>0</v>
      </c>
      <c r="I85" s="363">
        <v>0</v>
      </c>
      <c r="J85" s="274"/>
      <c r="K85" s="270">
        <v>0</v>
      </c>
      <c r="L85" s="270">
        <v>0</v>
      </c>
      <c r="M85" s="270">
        <v>0</v>
      </c>
      <c r="N85" s="270">
        <v>0</v>
      </c>
      <c r="O85" s="270">
        <v>0</v>
      </c>
      <c r="P85" s="383">
        <v>0</v>
      </c>
    </row>
    <row r="86" spans="1:16" ht="16.5" customHeight="1">
      <c r="A86" s="267"/>
      <c r="B86" s="268" t="s">
        <v>185</v>
      </c>
      <c r="C86" s="361">
        <v>0</v>
      </c>
      <c r="D86" s="270">
        <v>0</v>
      </c>
      <c r="E86" s="270">
        <v>0</v>
      </c>
      <c r="F86" s="270">
        <v>0</v>
      </c>
      <c r="G86" s="270">
        <v>0</v>
      </c>
      <c r="H86" s="270">
        <v>0</v>
      </c>
      <c r="I86" s="363">
        <v>0</v>
      </c>
      <c r="J86" s="274"/>
      <c r="K86" s="270">
        <v>0</v>
      </c>
      <c r="L86" s="270">
        <v>0</v>
      </c>
      <c r="M86" s="270">
        <v>0</v>
      </c>
      <c r="N86" s="270">
        <v>0</v>
      </c>
      <c r="O86" s="270">
        <v>0</v>
      </c>
      <c r="P86" s="383">
        <v>0</v>
      </c>
    </row>
    <row r="87" spans="1:16" ht="16.5" customHeight="1">
      <c r="A87" s="267"/>
      <c r="B87" s="268" t="s">
        <v>186</v>
      </c>
      <c r="C87" s="361">
        <v>0</v>
      </c>
      <c r="D87" s="270">
        <v>0</v>
      </c>
      <c r="E87" s="270">
        <v>0</v>
      </c>
      <c r="F87" s="270">
        <v>0</v>
      </c>
      <c r="G87" s="270">
        <v>0</v>
      </c>
      <c r="H87" s="398">
        <v>0</v>
      </c>
      <c r="I87" s="399">
        <v>0</v>
      </c>
      <c r="J87" s="269"/>
      <c r="K87" s="270">
        <v>0</v>
      </c>
      <c r="L87" s="270">
        <v>0</v>
      </c>
      <c r="M87" s="270">
        <v>0</v>
      </c>
      <c r="N87" s="270">
        <v>0</v>
      </c>
      <c r="O87" s="270">
        <v>0</v>
      </c>
      <c r="P87" s="400">
        <v>0</v>
      </c>
    </row>
    <row r="88" spans="1:248" s="254" customFormat="1" ht="16.5" customHeight="1">
      <c r="A88" s="286" t="s">
        <v>187</v>
      </c>
      <c r="B88" s="401"/>
      <c r="C88" s="415">
        <f>+C89+C97+C102</f>
        <v>2411</v>
      </c>
      <c r="D88" s="416">
        <f aca="true" t="shared" si="16" ref="D88:P88">+D89+D97+D102</f>
        <v>645</v>
      </c>
      <c r="E88" s="416">
        <f t="shared" si="16"/>
        <v>8</v>
      </c>
      <c r="F88" s="416">
        <f t="shared" si="16"/>
        <v>20</v>
      </c>
      <c r="G88" s="416">
        <f t="shared" si="16"/>
        <v>206</v>
      </c>
      <c r="H88" s="460">
        <f t="shared" si="16"/>
        <v>1532</v>
      </c>
      <c r="I88" s="461">
        <f t="shared" si="16"/>
        <v>545</v>
      </c>
      <c r="J88" s="462">
        <f t="shared" si="16"/>
        <v>0</v>
      </c>
      <c r="K88" s="462">
        <f t="shared" si="16"/>
        <v>1866</v>
      </c>
      <c r="L88" s="416">
        <f t="shared" si="16"/>
        <v>100</v>
      </c>
      <c r="M88" s="416">
        <f t="shared" si="16"/>
        <v>8</v>
      </c>
      <c r="N88" s="416">
        <f t="shared" si="16"/>
        <v>20</v>
      </c>
      <c r="O88" s="463">
        <f t="shared" si="16"/>
        <v>206</v>
      </c>
      <c r="P88" s="350">
        <f t="shared" si="16"/>
        <v>1532</v>
      </c>
      <c r="Q88" s="253"/>
      <c r="R88" s="253"/>
      <c r="S88" s="253"/>
      <c r="T88" s="253"/>
      <c r="U88" s="253"/>
      <c r="V88" s="253"/>
      <c r="W88" s="253"/>
      <c r="X88" s="253"/>
      <c r="Y88" s="253"/>
      <c r="Z88" s="253"/>
      <c r="AA88" s="253"/>
      <c r="AB88" s="253"/>
      <c r="AC88" s="253"/>
      <c r="AD88" s="253"/>
      <c r="AE88" s="253"/>
      <c r="AF88" s="253"/>
      <c r="AG88" s="253"/>
      <c r="AH88" s="253"/>
      <c r="AI88" s="253"/>
      <c r="AJ88" s="253"/>
      <c r="AK88" s="253"/>
      <c r="AL88" s="253"/>
      <c r="AM88" s="253"/>
      <c r="AN88" s="253"/>
      <c r="AO88" s="253"/>
      <c r="AP88" s="253"/>
      <c r="AQ88" s="253"/>
      <c r="AR88" s="253"/>
      <c r="AS88" s="253"/>
      <c r="AT88" s="253"/>
      <c r="AU88" s="253"/>
      <c r="AV88" s="253"/>
      <c r="AW88" s="253"/>
      <c r="AX88" s="253"/>
      <c r="AY88" s="253"/>
      <c r="AZ88" s="253"/>
      <c r="BA88" s="253"/>
      <c r="BB88" s="253"/>
      <c r="BC88" s="253"/>
      <c r="BD88" s="253"/>
      <c r="BE88" s="253"/>
      <c r="BF88" s="253"/>
      <c r="BG88" s="253"/>
      <c r="BH88" s="253"/>
      <c r="BI88" s="253"/>
      <c r="BJ88" s="253"/>
      <c r="BK88" s="253"/>
      <c r="BL88" s="253"/>
      <c r="BM88" s="253"/>
      <c r="BN88" s="253"/>
      <c r="BO88" s="253"/>
      <c r="BP88" s="253"/>
      <c r="BQ88" s="253"/>
      <c r="BR88" s="253"/>
      <c r="BS88" s="253"/>
      <c r="BT88" s="253"/>
      <c r="BU88" s="253"/>
      <c r="BV88" s="253"/>
      <c r="BW88" s="253"/>
      <c r="BX88" s="253"/>
      <c r="BY88" s="253"/>
      <c r="BZ88" s="253"/>
      <c r="CA88" s="253"/>
      <c r="CB88" s="253"/>
      <c r="CC88" s="253"/>
      <c r="CD88" s="253"/>
      <c r="CE88" s="253"/>
      <c r="CF88" s="253"/>
      <c r="CG88" s="253"/>
      <c r="CH88" s="253"/>
      <c r="CI88" s="253"/>
      <c r="CJ88" s="253"/>
      <c r="CK88" s="253"/>
      <c r="CL88" s="253"/>
      <c r="CM88" s="253"/>
      <c r="CN88" s="253"/>
      <c r="CO88" s="253"/>
      <c r="CP88" s="253"/>
      <c r="CQ88" s="253"/>
      <c r="CR88" s="253"/>
      <c r="CS88" s="253"/>
      <c r="CT88" s="253"/>
      <c r="CU88" s="253"/>
      <c r="CV88" s="253"/>
      <c r="CW88" s="253"/>
      <c r="CX88" s="253"/>
      <c r="CY88" s="253"/>
      <c r="CZ88" s="253"/>
      <c r="DA88" s="253"/>
      <c r="DB88" s="253"/>
      <c r="DC88" s="253"/>
      <c r="DD88" s="253"/>
      <c r="DE88" s="253"/>
      <c r="DF88" s="253"/>
      <c r="DG88" s="253"/>
      <c r="DH88" s="253"/>
      <c r="DI88" s="253"/>
      <c r="DJ88" s="253"/>
      <c r="DK88" s="253"/>
      <c r="DL88" s="253"/>
      <c r="DM88" s="253"/>
      <c r="DN88" s="253"/>
      <c r="DO88" s="253"/>
      <c r="DP88" s="253"/>
      <c r="DQ88" s="253"/>
      <c r="DR88" s="253"/>
      <c r="DS88" s="253"/>
      <c r="DT88" s="253"/>
      <c r="DU88" s="253"/>
      <c r="DV88" s="253"/>
      <c r="DW88" s="253"/>
      <c r="DX88" s="253"/>
      <c r="DY88" s="253"/>
      <c r="DZ88" s="253"/>
      <c r="EA88" s="253"/>
      <c r="EB88" s="253"/>
      <c r="EC88" s="253"/>
      <c r="ED88" s="253"/>
      <c r="EE88" s="253"/>
      <c r="EF88" s="253"/>
      <c r="EG88" s="253"/>
      <c r="EH88" s="253"/>
      <c r="EI88" s="253"/>
      <c r="EJ88" s="253"/>
      <c r="EK88" s="253"/>
      <c r="EL88" s="253"/>
      <c r="EM88" s="253"/>
      <c r="EN88" s="253"/>
      <c r="EO88" s="253"/>
      <c r="EP88" s="253"/>
      <c r="EQ88" s="253"/>
      <c r="ER88" s="253"/>
      <c r="ES88" s="253"/>
      <c r="ET88" s="253"/>
      <c r="EU88" s="253"/>
      <c r="EV88" s="253"/>
      <c r="EW88" s="253"/>
      <c r="EX88" s="253"/>
      <c r="EY88" s="253"/>
      <c r="EZ88" s="253"/>
      <c r="FA88" s="253"/>
      <c r="FB88" s="253"/>
      <c r="FC88" s="253"/>
      <c r="FD88" s="253"/>
      <c r="FE88" s="253"/>
      <c r="FF88" s="253"/>
      <c r="FG88" s="253"/>
      <c r="FH88" s="253"/>
      <c r="FI88" s="253"/>
      <c r="FJ88" s="253"/>
      <c r="FK88" s="253"/>
      <c r="FL88" s="253"/>
      <c r="FM88" s="253"/>
      <c r="FN88" s="253"/>
      <c r="FO88" s="253"/>
      <c r="FP88" s="253"/>
      <c r="FQ88" s="253"/>
      <c r="FR88" s="253"/>
      <c r="FS88" s="253"/>
      <c r="FT88" s="253"/>
      <c r="FU88" s="253"/>
      <c r="FV88" s="253"/>
      <c r="FW88" s="253"/>
      <c r="FX88" s="253"/>
      <c r="FY88" s="253"/>
      <c r="FZ88" s="253"/>
      <c r="GA88" s="253"/>
      <c r="GB88" s="253"/>
      <c r="GC88" s="253"/>
      <c r="GD88" s="253"/>
      <c r="GE88" s="253"/>
      <c r="GF88" s="253"/>
      <c r="GG88" s="253"/>
      <c r="GH88" s="253"/>
      <c r="GI88" s="253"/>
      <c r="GJ88" s="253"/>
      <c r="GK88" s="253"/>
      <c r="GL88" s="253"/>
      <c r="GM88" s="253"/>
      <c r="GN88" s="253"/>
      <c r="GO88" s="253"/>
      <c r="GP88" s="253"/>
      <c r="GQ88" s="253"/>
      <c r="GR88" s="253"/>
      <c r="GS88" s="253"/>
      <c r="GT88" s="253"/>
      <c r="GU88" s="253"/>
      <c r="GV88" s="253"/>
      <c r="GW88" s="253"/>
      <c r="GX88" s="253"/>
      <c r="GY88" s="253"/>
      <c r="GZ88" s="253"/>
      <c r="HA88" s="253"/>
      <c r="HB88" s="253"/>
      <c r="HC88" s="253"/>
      <c r="HD88" s="253"/>
      <c r="HE88" s="253"/>
      <c r="HF88" s="253"/>
      <c r="HG88" s="253"/>
      <c r="HH88" s="253"/>
      <c r="HI88" s="253"/>
      <c r="HJ88" s="253"/>
      <c r="HK88" s="253"/>
      <c r="HL88" s="253"/>
      <c r="HM88" s="253"/>
      <c r="HN88" s="253"/>
      <c r="HO88" s="253"/>
      <c r="HP88" s="253"/>
      <c r="HQ88" s="253"/>
      <c r="HR88" s="253"/>
      <c r="HS88" s="253"/>
      <c r="HT88" s="253"/>
      <c r="HU88" s="253"/>
      <c r="HV88" s="253"/>
      <c r="HW88" s="253"/>
      <c r="HX88" s="253"/>
      <c r="HY88" s="253"/>
      <c r="HZ88" s="253"/>
      <c r="IA88" s="253"/>
      <c r="IB88" s="253"/>
      <c r="IC88" s="253"/>
      <c r="ID88" s="253"/>
      <c r="IE88" s="253"/>
      <c r="IF88" s="253"/>
      <c r="IG88" s="253"/>
      <c r="IH88" s="253"/>
      <c r="II88" s="253"/>
      <c r="IJ88" s="253"/>
      <c r="IK88" s="253"/>
      <c r="IL88" s="253"/>
      <c r="IM88" s="253"/>
      <c r="IN88" s="253"/>
    </row>
    <row r="89" spans="1:16" ht="16.5" customHeight="1">
      <c r="A89" s="351" t="s">
        <v>188</v>
      </c>
      <c r="B89" s="268"/>
      <c r="C89" s="391">
        <f>D89+E89+F89+G89+H89</f>
        <v>964</v>
      </c>
      <c r="D89" s="277">
        <f>SUM(D90:D96)</f>
        <v>100</v>
      </c>
      <c r="E89" s="277">
        <f>SUM(E90:E96)</f>
        <v>4</v>
      </c>
      <c r="F89" s="270">
        <v>0</v>
      </c>
      <c r="G89" s="270">
        <v>0</v>
      </c>
      <c r="H89" s="457">
        <f>SUM(H90:H96)</f>
        <v>860</v>
      </c>
      <c r="I89" s="464">
        <v>0</v>
      </c>
      <c r="J89" s="269"/>
      <c r="K89" s="269">
        <f aca="true" t="shared" si="17" ref="K89:K109">SUM(L89:P89)</f>
        <v>964</v>
      </c>
      <c r="L89" s="277">
        <f>SUM(L90:L96)</f>
        <v>100</v>
      </c>
      <c r="M89" s="277">
        <f>SUM(M90:M96)</f>
        <v>4</v>
      </c>
      <c r="N89" s="270">
        <v>0</v>
      </c>
      <c r="O89" s="270">
        <v>0</v>
      </c>
      <c r="P89" s="458">
        <f>SUM(P90:P96)</f>
        <v>860</v>
      </c>
    </row>
    <row r="90" spans="1:16" ht="16.5" customHeight="1">
      <c r="A90" s="358"/>
      <c r="B90" s="268" t="s">
        <v>189</v>
      </c>
      <c r="C90" s="335">
        <f aca="true" t="shared" si="18" ref="C90:C95">D90+E90+F90+G90+H90</f>
        <v>657</v>
      </c>
      <c r="D90" s="277">
        <v>100</v>
      </c>
      <c r="E90" s="277">
        <v>4</v>
      </c>
      <c r="F90" s="270">
        <v>0</v>
      </c>
      <c r="G90" s="270">
        <v>0</v>
      </c>
      <c r="H90" s="459">
        <v>553</v>
      </c>
      <c r="I90" s="363">
        <v>0</v>
      </c>
      <c r="J90" s="274"/>
      <c r="K90" s="274">
        <f t="shared" si="17"/>
        <v>657</v>
      </c>
      <c r="L90" s="280">
        <v>100</v>
      </c>
      <c r="M90" s="280">
        <v>4</v>
      </c>
      <c r="N90" s="270">
        <v>0</v>
      </c>
      <c r="O90" s="270">
        <v>0</v>
      </c>
      <c r="P90" s="382">
        <v>553</v>
      </c>
    </row>
    <row r="91" spans="1:16" ht="16.5" customHeight="1">
      <c r="A91" s="358"/>
      <c r="B91" s="268" t="s">
        <v>190</v>
      </c>
      <c r="C91" s="361">
        <v>0</v>
      </c>
      <c r="D91" s="270">
        <v>0</v>
      </c>
      <c r="E91" s="270">
        <v>0</v>
      </c>
      <c r="F91" s="270">
        <v>0</v>
      </c>
      <c r="G91" s="270">
        <v>0</v>
      </c>
      <c r="H91" s="270">
        <v>0</v>
      </c>
      <c r="I91" s="363">
        <v>0</v>
      </c>
      <c r="J91" s="274"/>
      <c r="K91" s="270">
        <v>0</v>
      </c>
      <c r="L91" s="270">
        <v>0</v>
      </c>
      <c r="M91" s="270">
        <v>0</v>
      </c>
      <c r="N91" s="270">
        <v>0</v>
      </c>
      <c r="O91" s="270">
        <v>0</v>
      </c>
      <c r="P91" s="383">
        <v>0</v>
      </c>
    </row>
    <row r="92" spans="1:16" ht="16.5" customHeight="1">
      <c r="A92" s="358"/>
      <c r="B92" s="268" t="s">
        <v>191</v>
      </c>
      <c r="C92" s="361">
        <v>0</v>
      </c>
      <c r="D92" s="270">
        <v>0</v>
      </c>
      <c r="E92" s="270">
        <v>0</v>
      </c>
      <c r="F92" s="270">
        <v>0</v>
      </c>
      <c r="G92" s="270">
        <v>0</v>
      </c>
      <c r="H92" s="270">
        <v>0</v>
      </c>
      <c r="I92" s="363">
        <v>0</v>
      </c>
      <c r="J92" s="274"/>
      <c r="K92" s="270">
        <v>0</v>
      </c>
      <c r="L92" s="270">
        <v>0</v>
      </c>
      <c r="M92" s="270">
        <v>0</v>
      </c>
      <c r="N92" s="270">
        <v>0</v>
      </c>
      <c r="O92" s="270">
        <v>0</v>
      </c>
      <c r="P92" s="383">
        <v>0</v>
      </c>
    </row>
    <row r="93" spans="1:16" ht="16.5" customHeight="1">
      <c r="A93" s="358"/>
      <c r="B93" s="268" t="s">
        <v>192</v>
      </c>
      <c r="C93" s="335">
        <f t="shared" si="18"/>
        <v>102</v>
      </c>
      <c r="D93" s="270">
        <v>0</v>
      </c>
      <c r="E93" s="270">
        <v>0</v>
      </c>
      <c r="F93" s="270">
        <v>0</v>
      </c>
      <c r="G93" s="270">
        <v>0</v>
      </c>
      <c r="H93" s="459">
        <v>102</v>
      </c>
      <c r="I93" s="363">
        <v>0</v>
      </c>
      <c r="J93" s="274"/>
      <c r="K93" s="274">
        <f t="shared" si="17"/>
        <v>102</v>
      </c>
      <c r="L93" s="270">
        <v>0</v>
      </c>
      <c r="M93" s="270">
        <v>0</v>
      </c>
      <c r="N93" s="270">
        <v>0</v>
      </c>
      <c r="O93" s="270">
        <v>0</v>
      </c>
      <c r="P93" s="382">
        <v>102</v>
      </c>
    </row>
    <row r="94" spans="1:16" ht="16.5" customHeight="1">
      <c r="A94" s="358"/>
      <c r="B94" s="268" t="s">
        <v>193</v>
      </c>
      <c r="C94" s="335">
        <f t="shared" si="18"/>
        <v>150</v>
      </c>
      <c r="D94" s="270">
        <v>0</v>
      </c>
      <c r="E94" s="270">
        <v>0</v>
      </c>
      <c r="F94" s="270">
        <v>0</v>
      </c>
      <c r="G94" s="270">
        <v>0</v>
      </c>
      <c r="H94" s="459">
        <v>150</v>
      </c>
      <c r="I94" s="363">
        <v>0</v>
      </c>
      <c r="J94" s="274"/>
      <c r="K94" s="274">
        <f t="shared" si="17"/>
        <v>150</v>
      </c>
      <c r="L94" s="270">
        <v>0</v>
      </c>
      <c r="M94" s="270">
        <v>0</v>
      </c>
      <c r="N94" s="270">
        <v>0</v>
      </c>
      <c r="O94" s="270">
        <v>0</v>
      </c>
      <c r="P94" s="382">
        <v>150</v>
      </c>
    </row>
    <row r="95" spans="1:16" ht="16.5" customHeight="1">
      <c r="A95" s="358"/>
      <c r="B95" s="268" t="s">
        <v>194</v>
      </c>
      <c r="C95" s="335">
        <f t="shared" si="18"/>
        <v>55</v>
      </c>
      <c r="D95" s="270">
        <v>0</v>
      </c>
      <c r="E95" s="270">
        <v>0</v>
      </c>
      <c r="F95" s="270">
        <v>0</v>
      </c>
      <c r="G95" s="270">
        <v>0</v>
      </c>
      <c r="H95" s="459">
        <v>55</v>
      </c>
      <c r="I95" s="363">
        <v>0</v>
      </c>
      <c r="J95" s="274"/>
      <c r="K95" s="274">
        <f t="shared" si="17"/>
        <v>55</v>
      </c>
      <c r="L95" s="270">
        <v>0</v>
      </c>
      <c r="M95" s="270">
        <v>0</v>
      </c>
      <c r="N95" s="270">
        <v>0</v>
      </c>
      <c r="O95" s="270">
        <v>0</v>
      </c>
      <c r="P95" s="382">
        <v>55</v>
      </c>
    </row>
    <row r="96" spans="1:16" ht="16.5" customHeight="1">
      <c r="A96" s="358"/>
      <c r="B96" s="268" t="s">
        <v>195</v>
      </c>
      <c r="C96" s="361">
        <v>0</v>
      </c>
      <c r="D96" s="290">
        <v>0</v>
      </c>
      <c r="E96" s="290">
        <v>0</v>
      </c>
      <c r="F96" s="290">
        <v>0</v>
      </c>
      <c r="G96" s="270">
        <v>0</v>
      </c>
      <c r="H96" s="290">
        <v>0</v>
      </c>
      <c r="I96" s="453">
        <v>0</v>
      </c>
      <c r="J96" s="454"/>
      <c r="K96" s="290">
        <v>0</v>
      </c>
      <c r="L96" s="290">
        <v>0</v>
      </c>
      <c r="M96" s="290">
        <v>0</v>
      </c>
      <c r="N96" s="290">
        <v>0</v>
      </c>
      <c r="O96" s="270">
        <v>0</v>
      </c>
      <c r="P96" s="365">
        <v>0</v>
      </c>
    </row>
    <row r="97" spans="1:16" ht="16.5" customHeight="1">
      <c r="A97" s="351" t="s">
        <v>196</v>
      </c>
      <c r="B97" s="256"/>
      <c r="C97" s="391">
        <f>D97+E97+F97+G97+H97</f>
        <v>330</v>
      </c>
      <c r="D97" s="270">
        <v>0</v>
      </c>
      <c r="E97" s="270">
        <v>0</v>
      </c>
      <c r="F97" s="270">
        <v>0</v>
      </c>
      <c r="G97" s="258">
        <f>SUM(G98:G101)</f>
        <v>170</v>
      </c>
      <c r="H97" s="465">
        <f>SUM(H98:H101)</f>
        <v>160</v>
      </c>
      <c r="I97" s="464">
        <v>0</v>
      </c>
      <c r="J97" s="269"/>
      <c r="K97" s="269">
        <f t="shared" si="17"/>
        <v>330</v>
      </c>
      <c r="L97" s="270">
        <v>0</v>
      </c>
      <c r="M97" s="270">
        <v>0</v>
      </c>
      <c r="N97" s="270">
        <v>0</v>
      </c>
      <c r="O97" s="259">
        <f>SUM(O98:O101)</f>
        <v>170</v>
      </c>
      <c r="P97" s="458">
        <f>SUM(P98:P101)</f>
        <v>160</v>
      </c>
    </row>
    <row r="98" spans="1:16" ht="16.5" customHeight="1">
      <c r="A98" s="358"/>
      <c r="B98" s="268" t="s">
        <v>197</v>
      </c>
      <c r="C98" s="335">
        <f aca="true" t="shared" si="19" ref="C98:C110">D98+E98+F98+G98+H98</f>
        <v>50</v>
      </c>
      <c r="D98" s="270">
        <v>0</v>
      </c>
      <c r="E98" s="270">
        <v>0</v>
      </c>
      <c r="F98" s="270">
        <v>0</v>
      </c>
      <c r="G98" s="270">
        <v>0</v>
      </c>
      <c r="H98" s="459">
        <v>50</v>
      </c>
      <c r="I98" s="363">
        <v>0</v>
      </c>
      <c r="J98" s="274"/>
      <c r="K98" s="274">
        <f t="shared" si="17"/>
        <v>50</v>
      </c>
      <c r="L98" s="270">
        <v>0</v>
      </c>
      <c r="M98" s="270">
        <v>0</v>
      </c>
      <c r="N98" s="270">
        <v>0</v>
      </c>
      <c r="O98" s="270">
        <v>0</v>
      </c>
      <c r="P98" s="382">
        <v>50</v>
      </c>
    </row>
    <row r="99" spans="1:16" ht="16.5" customHeight="1">
      <c r="A99" s="358"/>
      <c r="B99" s="268" t="s">
        <v>198</v>
      </c>
      <c r="C99" s="335">
        <f t="shared" si="19"/>
        <v>190</v>
      </c>
      <c r="D99" s="270">
        <v>0</v>
      </c>
      <c r="E99" s="270">
        <v>0</v>
      </c>
      <c r="F99" s="270">
        <v>0</v>
      </c>
      <c r="G99" s="277">
        <v>80</v>
      </c>
      <c r="H99" s="359">
        <v>110</v>
      </c>
      <c r="I99" s="363">
        <v>0</v>
      </c>
      <c r="J99" s="274"/>
      <c r="K99" s="274">
        <f t="shared" si="17"/>
        <v>190</v>
      </c>
      <c r="L99" s="270">
        <v>0</v>
      </c>
      <c r="M99" s="270">
        <v>0</v>
      </c>
      <c r="N99" s="270">
        <v>0</v>
      </c>
      <c r="O99" s="282">
        <v>80</v>
      </c>
      <c r="P99" s="337">
        <v>110</v>
      </c>
    </row>
    <row r="100" spans="1:16" ht="16.5" customHeight="1">
      <c r="A100" s="358"/>
      <c r="B100" s="268" t="s">
        <v>199</v>
      </c>
      <c r="C100" s="361">
        <v>0</v>
      </c>
      <c r="D100" s="270">
        <v>0</v>
      </c>
      <c r="E100" s="270">
        <v>0</v>
      </c>
      <c r="F100" s="270">
        <v>0</v>
      </c>
      <c r="G100" s="379">
        <v>0</v>
      </c>
      <c r="H100" s="270">
        <v>0</v>
      </c>
      <c r="I100" s="363">
        <v>0</v>
      </c>
      <c r="J100" s="274"/>
      <c r="K100" s="270">
        <v>0</v>
      </c>
      <c r="L100" s="270">
        <v>0</v>
      </c>
      <c r="M100" s="270">
        <v>0</v>
      </c>
      <c r="N100" s="270">
        <v>0</v>
      </c>
      <c r="O100" s="379">
        <v>0</v>
      </c>
      <c r="P100" s="383">
        <v>0</v>
      </c>
    </row>
    <row r="101" spans="1:16" ht="16.5" customHeight="1">
      <c r="A101" s="358"/>
      <c r="B101" s="268" t="s">
        <v>200</v>
      </c>
      <c r="C101" s="335">
        <f t="shared" si="19"/>
        <v>90</v>
      </c>
      <c r="D101" s="270">
        <v>0</v>
      </c>
      <c r="E101" s="270">
        <v>0</v>
      </c>
      <c r="F101" s="270">
        <v>0</v>
      </c>
      <c r="G101" s="466">
        <v>90</v>
      </c>
      <c r="H101" s="338">
        <v>0</v>
      </c>
      <c r="I101" s="453">
        <v>0</v>
      </c>
      <c r="J101" s="454"/>
      <c r="K101" s="454">
        <f t="shared" si="17"/>
        <v>90</v>
      </c>
      <c r="L101" s="290">
        <v>0</v>
      </c>
      <c r="M101" s="270">
        <v>0</v>
      </c>
      <c r="N101" s="270">
        <v>0</v>
      </c>
      <c r="O101" s="467">
        <v>90</v>
      </c>
      <c r="P101" s="339">
        <v>0</v>
      </c>
    </row>
    <row r="102" spans="1:16" ht="16.5" customHeight="1">
      <c r="A102" s="351" t="s">
        <v>201</v>
      </c>
      <c r="B102" s="256"/>
      <c r="C102" s="391">
        <f>D102+E102+F102+G102+H102</f>
        <v>1117</v>
      </c>
      <c r="D102" s="258">
        <f aca="true" t="shared" si="20" ref="D102:I102">SUM(D103:D110)</f>
        <v>545</v>
      </c>
      <c r="E102" s="258">
        <f t="shared" si="20"/>
        <v>4</v>
      </c>
      <c r="F102" s="258">
        <f t="shared" si="20"/>
        <v>20</v>
      </c>
      <c r="G102" s="258">
        <f>SUM(G103:G110)</f>
        <v>36</v>
      </c>
      <c r="H102" s="259">
        <f>SUM(H103:H110)</f>
        <v>512</v>
      </c>
      <c r="I102" s="397">
        <f t="shared" si="20"/>
        <v>545</v>
      </c>
      <c r="J102" s="269"/>
      <c r="K102" s="269">
        <f t="shared" si="17"/>
        <v>572</v>
      </c>
      <c r="L102" s="270">
        <v>0</v>
      </c>
      <c r="M102" s="264">
        <f>SUM(M103:M110)</f>
        <v>4</v>
      </c>
      <c r="N102" s="264">
        <f>SUM(N103:N110)</f>
        <v>20</v>
      </c>
      <c r="O102" s="259">
        <f>SUM(O103:O110)</f>
        <v>36</v>
      </c>
      <c r="P102" s="357">
        <f>SUM(P103:P110)</f>
        <v>512</v>
      </c>
    </row>
    <row r="103" spans="1:16" ht="16.5" customHeight="1">
      <c r="A103" s="358"/>
      <c r="B103" s="268" t="s">
        <v>202</v>
      </c>
      <c r="C103" s="335">
        <f t="shared" si="19"/>
        <v>678</v>
      </c>
      <c r="D103" s="277">
        <v>295</v>
      </c>
      <c r="E103" s="277">
        <v>4</v>
      </c>
      <c r="F103" s="277">
        <v>20</v>
      </c>
      <c r="G103" s="270">
        <v>0</v>
      </c>
      <c r="H103" s="459">
        <v>359</v>
      </c>
      <c r="I103" s="397">
        <v>295</v>
      </c>
      <c r="J103" s="274"/>
      <c r="K103" s="274">
        <f t="shared" si="17"/>
        <v>383</v>
      </c>
      <c r="L103" s="270">
        <v>0</v>
      </c>
      <c r="M103" s="280">
        <v>4</v>
      </c>
      <c r="N103" s="280">
        <v>20</v>
      </c>
      <c r="O103" s="270">
        <v>0</v>
      </c>
      <c r="P103" s="382">
        <v>359</v>
      </c>
    </row>
    <row r="104" spans="1:16" ht="16.5" customHeight="1">
      <c r="A104" s="358"/>
      <c r="B104" s="268" t="s">
        <v>203</v>
      </c>
      <c r="C104" s="361">
        <v>0</v>
      </c>
      <c r="D104" s="270">
        <v>0</v>
      </c>
      <c r="E104" s="270">
        <v>0</v>
      </c>
      <c r="F104" s="270">
        <v>0</v>
      </c>
      <c r="G104" s="270">
        <v>0</v>
      </c>
      <c r="H104" s="270">
        <v>0</v>
      </c>
      <c r="I104" s="363">
        <v>0</v>
      </c>
      <c r="J104" s="274"/>
      <c r="K104" s="270">
        <v>0</v>
      </c>
      <c r="L104" s="270">
        <v>0</v>
      </c>
      <c r="M104" s="270">
        <v>0</v>
      </c>
      <c r="N104" s="270">
        <v>0</v>
      </c>
      <c r="O104" s="270">
        <v>0</v>
      </c>
      <c r="P104" s="383">
        <v>0</v>
      </c>
    </row>
    <row r="105" spans="1:16" ht="16.5" customHeight="1">
      <c r="A105" s="358"/>
      <c r="B105" s="268" t="s">
        <v>204</v>
      </c>
      <c r="C105" s="361">
        <v>0</v>
      </c>
      <c r="D105" s="270">
        <v>0</v>
      </c>
      <c r="E105" s="270">
        <v>0</v>
      </c>
      <c r="F105" s="270">
        <v>0</v>
      </c>
      <c r="G105" s="270">
        <v>0</v>
      </c>
      <c r="H105" s="270">
        <v>0</v>
      </c>
      <c r="I105" s="363">
        <v>0</v>
      </c>
      <c r="J105" s="274"/>
      <c r="K105" s="270">
        <v>0</v>
      </c>
      <c r="L105" s="270">
        <v>0</v>
      </c>
      <c r="M105" s="270">
        <v>0</v>
      </c>
      <c r="N105" s="270">
        <v>0</v>
      </c>
      <c r="O105" s="270">
        <v>0</v>
      </c>
      <c r="P105" s="383">
        <v>0</v>
      </c>
    </row>
    <row r="106" spans="1:16" ht="16.5" customHeight="1">
      <c r="A106" s="358"/>
      <c r="B106" s="268" t="s">
        <v>205</v>
      </c>
      <c r="C106" s="361">
        <v>0</v>
      </c>
      <c r="D106" s="270">
        <v>0</v>
      </c>
      <c r="E106" s="270">
        <v>0</v>
      </c>
      <c r="F106" s="270">
        <v>0</v>
      </c>
      <c r="G106" s="270">
        <v>0</v>
      </c>
      <c r="H106" s="270">
        <v>0</v>
      </c>
      <c r="I106" s="363">
        <v>0</v>
      </c>
      <c r="J106" s="274"/>
      <c r="K106" s="270">
        <v>0</v>
      </c>
      <c r="L106" s="270">
        <v>0</v>
      </c>
      <c r="M106" s="270">
        <v>0</v>
      </c>
      <c r="N106" s="270">
        <v>0</v>
      </c>
      <c r="O106" s="270">
        <v>0</v>
      </c>
      <c r="P106" s="383">
        <v>0</v>
      </c>
    </row>
    <row r="107" spans="1:16" ht="16.5" customHeight="1">
      <c r="A107" s="358"/>
      <c r="B107" s="268" t="s">
        <v>206</v>
      </c>
      <c r="C107" s="361">
        <v>0</v>
      </c>
      <c r="D107" s="270">
        <v>0</v>
      </c>
      <c r="E107" s="270">
        <v>0</v>
      </c>
      <c r="F107" s="270">
        <v>0</v>
      </c>
      <c r="G107" s="270">
        <v>0</v>
      </c>
      <c r="H107" s="270">
        <v>0</v>
      </c>
      <c r="I107" s="363">
        <v>0</v>
      </c>
      <c r="J107" s="274"/>
      <c r="K107" s="270">
        <v>0</v>
      </c>
      <c r="L107" s="270">
        <v>0</v>
      </c>
      <c r="M107" s="270">
        <v>0</v>
      </c>
      <c r="N107" s="270">
        <v>0</v>
      </c>
      <c r="O107" s="270">
        <v>0</v>
      </c>
      <c r="P107" s="383">
        <v>0</v>
      </c>
    </row>
    <row r="108" spans="1:16" ht="16.5" customHeight="1">
      <c r="A108" s="358"/>
      <c r="B108" s="268" t="s">
        <v>207</v>
      </c>
      <c r="C108" s="335">
        <f t="shared" si="19"/>
        <v>139</v>
      </c>
      <c r="D108" s="270">
        <v>0</v>
      </c>
      <c r="E108" s="270">
        <v>0</v>
      </c>
      <c r="F108" s="270">
        <v>0</v>
      </c>
      <c r="G108" s="282">
        <v>36</v>
      </c>
      <c r="H108" s="334">
        <v>103</v>
      </c>
      <c r="I108" s="363">
        <v>0</v>
      </c>
      <c r="J108" s="274"/>
      <c r="K108" s="274">
        <f t="shared" si="17"/>
        <v>139</v>
      </c>
      <c r="L108" s="270">
        <v>0</v>
      </c>
      <c r="M108" s="270">
        <v>0</v>
      </c>
      <c r="N108" s="270">
        <v>0</v>
      </c>
      <c r="O108" s="282">
        <v>36</v>
      </c>
      <c r="P108" s="337">
        <v>103</v>
      </c>
    </row>
    <row r="109" spans="1:16" ht="16.5" customHeight="1">
      <c r="A109" s="358"/>
      <c r="B109" s="268" t="s">
        <v>208</v>
      </c>
      <c r="C109" s="335">
        <f t="shared" si="19"/>
        <v>50</v>
      </c>
      <c r="D109" s="270">
        <v>0</v>
      </c>
      <c r="E109" s="270">
        <v>0</v>
      </c>
      <c r="F109" s="270">
        <v>0</v>
      </c>
      <c r="G109" s="270">
        <v>0</v>
      </c>
      <c r="H109" s="424">
        <v>50</v>
      </c>
      <c r="I109" s="363">
        <v>0</v>
      </c>
      <c r="J109" s="274"/>
      <c r="K109" s="274">
        <f t="shared" si="17"/>
        <v>50</v>
      </c>
      <c r="L109" s="270">
        <v>0</v>
      </c>
      <c r="M109" s="270">
        <v>0</v>
      </c>
      <c r="N109" s="270">
        <v>0</v>
      </c>
      <c r="O109" s="270">
        <v>0</v>
      </c>
      <c r="P109" s="382">
        <v>50</v>
      </c>
    </row>
    <row r="110" spans="1:16" ht="16.5" customHeight="1">
      <c r="A110" s="430"/>
      <c r="B110" s="268" t="s">
        <v>209</v>
      </c>
      <c r="C110" s="335">
        <f t="shared" si="19"/>
        <v>250</v>
      </c>
      <c r="D110" s="277">
        <v>250</v>
      </c>
      <c r="E110" s="270">
        <v>0</v>
      </c>
      <c r="F110" s="270">
        <v>0</v>
      </c>
      <c r="G110" s="270">
        <v>0</v>
      </c>
      <c r="H110" s="468">
        <v>0</v>
      </c>
      <c r="I110" s="469">
        <v>250</v>
      </c>
      <c r="J110" s="274"/>
      <c r="K110" s="270">
        <v>0</v>
      </c>
      <c r="L110" s="398">
        <v>0</v>
      </c>
      <c r="M110" s="270">
        <v>0</v>
      </c>
      <c r="N110" s="270">
        <v>0</v>
      </c>
      <c r="O110" s="270">
        <v>0</v>
      </c>
      <c r="P110" s="400">
        <v>0</v>
      </c>
    </row>
    <row r="111" spans="1:248" s="254" customFormat="1" ht="16.5" customHeight="1">
      <c r="A111" s="470" t="s">
        <v>210</v>
      </c>
      <c r="B111" s="287"/>
      <c r="C111" s="415">
        <f>+C112+C119</f>
        <v>1559</v>
      </c>
      <c r="D111" s="289">
        <f aca="true" t="shared" si="21" ref="D111:P111">+D112+D119</f>
        <v>266</v>
      </c>
      <c r="E111" s="289">
        <f t="shared" si="21"/>
        <v>4</v>
      </c>
      <c r="F111" s="289">
        <f t="shared" si="21"/>
        <v>50</v>
      </c>
      <c r="G111" s="291">
        <f t="shared" si="21"/>
        <v>381</v>
      </c>
      <c r="H111" s="460">
        <f t="shared" si="21"/>
        <v>858</v>
      </c>
      <c r="I111" s="294">
        <f t="shared" si="21"/>
        <v>266</v>
      </c>
      <c r="J111" s="462">
        <f t="shared" si="21"/>
        <v>0</v>
      </c>
      <c r="K111" s="462">
        <f t="shared" si="21"/>
        <v>1293</v>
      </c>
      <c r="L111" s="349">
        <v>0</v>
      </c>
      <c r="M111" s="289">
        <f t="shared" si="21"/>
        <v>4</v>
      </c>
      <c r="N111" s="289">
        <f t="shared" si="21"/>
        <v>50</v>
      </c>
      <c r="O111" s="471">
        <f t="shared" si="21"/>
        <v>381</v>
      </c>
      <c r="P111" s="350">
        <f t="shared" si="21"/>
        <v>858</v>
      </c>
      <c r="Q111" s="253"/>
      <c r="R111" s="253"/>
      <c r="S111" s="253"/>
      <c r="T111" s="253"/>
      <c r="U111" s="253"/>
      <c r="V111" s="253"/>
      <c r="W111" s="253"/>
      <c r="X111" s="253"/>
      <c r="Y111" s="253"/>
      <c r="Z111" s="253"/>
      <c r="AA111" s="253"/>
      <c r="AB111" s="253"/>
      <c r="AC111" s="253"/>
      <c r="AD111" s="253"/>
      <c r="AE111" s="253"/>
      <c r="AF111" s="253"/>
      <c r="AG111" s="253"/>
      <c r="AH111" s="253"/>
      <c r="AI111" s="253"/>
      <c r="AJ111" s="253"/>
      <c r="AK111" s="253"/>
      <c r="AL111" s="253"/>
      <c r="AM111" s="253"/>
      <c r="AN111" s="253"/>
      <c r="AO111" s="253"/>
      <c r="AP111" s="253"/>
      <c r="AQ111" s="253"/>
      <c r="AR111" s="253"/>
      <c r="AS111" s="253"/>
      <c r="AT111" s="253"/>
      <c r="AU111" s="253"/>
      <c r="AV111" s="253"/>
      <c r="AW111" s="253"/>
      <c r="AX111" s="253"/>
      <c r="AY111" s="253"/>
      <c r="AZ111" s="253"/>
      <c r="BA111" s="253"/>
      <c r="BB111" s="253"/>
      <c r="BC111" s="253"/>
      <c r="BD111" s="253"/>
      <c r="BE111" s="253"/>
      <c r="BF111" s="253"/>
      <c r="BG111" s="253"/>
      <c r="BH111" s="253"/>
      <c r="BI111" s="253"/>
      <c r="BJ111" s="253"/>
      <c r="BK111" s="253"/>
      <c r="BL111" s="253"/>
      <c r="BM111" s="253"/>
      <c r="BN111" s="253"/>
      <c r="BO111" s="253"/>
      <c r="BP111" s="253"/>
      <c r="BQ111" s="253"/>
      <c r="BR111" s="253"/>
      <c r="BS111" s="253"/>
      <c r="BT111" s="253"/>
      <c r="BU111" s="253"/>
      <c r="BV111" s="253"/>
      <c r="BW111" s="253"/>
      <c r="BX111" s="253"/>
      <c r="BY111" s="253"/>
      <c r="BZ111" s="253"/>
      <c r="CA111" s="253"/>
      <c r="CB111" s="253"/>
      <c r="CC111" s="253"/>
      <c r="CD111" s="253"/>
      <c r="CE111" s="253"/>
      <c r="CF111" s="253"/>
      <c r="CG111" s="253"/>
      <c r="CH111" s="253"/>
      <c r="CI111" s="253"/>
      <c r="CJ111" s="253"/>
      <c r="CK111" s="253"/>
      <c r="CL111" s="253"/>
      <c r="CM111" s="253"/>
      <c r="CN111" s="253"/>
      <c r="CO111" s="253"/>
      <c r="CP111" s="253"/>
      <c r="CQ111" s="253"/>
      <c r="CR111" s="253"/>
      <c r="CS111" s="253"/>
      <c r="CT111" s="253"/>
      <c r="CU111" s="253"/>
      <c r="CV111" s="253"/>
      <c r="CW111" s="253"/>
      <c r="CX111" s="253"/>
      <c r="CY111" s="253"/>
      <c r="CZ111" s="253"/>
      <c r="DA111" s="253"/>
      <c r="DB111" s="253"/>
      <c r="DC111" s="253"/>
      <c r="DD111" s="253"/>
      <c r="DE111" s="253"/>
      <c r="DF111" s="253"/>
      <c r="DG111" s="253"/>
      <c r="DH111" s="253"/>
      <c r="DI111" s="253"/>
      <c r="DJ111" s="253"/>
      <c r="DK111" s="253"/>
      <c r="DL111" s="253"/>
      <c r="DM111" s="253"/>
      <c r="DN111" s="253"/>
      <c r="DO111" s="253"/>
      <c r="DP111" s="253"/>
      <c r="DQ111" s="253"/>
      <c r="DR111" s="253"/>
      <c r="DS111" s="253"/>
      <c r="DT111" s="253"/>
      <c r="DU111" s="253"/>
      <c r="DV111" s="253"/>
      <c r="DW111" s="253"/>
      <c r="DX111" s="253"/>
      <c r="DY111" s="253"/>
      <c r="DZ111" s="253"/>
      <c r="EA111" s="253"/>
      <c r="EB111" s="253"/>
      <c r="EC111" s="253"/>
      <c r="ED111" s="253"/>
      <c r="EE111" s="253"/>
      <c r="EF111" s="253"/>
      <c r="EG111" s="253"/>
      <c r="EH111" s="253"/>
      <c r="EI111" s="253"/>
      <c r="EJ111" s="253"/>
      <c r="EK111" s="253"/>
      <c r="EL111" s="253"/>
      <c r="EM111" s="253"/>
      <c r="EN111" s="253"/>
      <c r="EO111" s="253"/>
      <c r="EP111" s="253"/>
      <c r="EQ111" s="253"/>
      <c r="ER111" s="253"/>
      <c r="ES111" s="253"/>
      <c r="ET111" s="253"/>
      <c r="EU111" s="253"/>
      <c r="EV111" s="253"/>
      <c r="EW111" s="253"/>
      <c r="EX111" s="253"/>
      <c r="EY111" s="253"/>
      <c r="EZ111" s="253"/>
      <c r="FA111" s="253"/>
      <c r="FB111" s="253"/>
      <c r="FC111" s="253"/>
      <c r="FD111" s="253"/>
      <c r="FE111" s="253"/>
      <c r="FF111" s="253"/>
      <c r="FG111" s="253"/>
      <c r="FH111" s="253"/>
      <c r="FI111" s="253"/>
      <c r="FJ111" s="253"/>
      <c r="FK111" s="253"/>
      <c r="FL111" s="253"/>
      <c r="FM111" s="253"/>
      <c r="FN111" s="253"/>
      <c r="FO111" s="253"/>
      <c r="FP111" s="253"/>
      <c r="FQ111" s="253"/>
      <c r="FR111" s="253"/>
      <c r="FS111" s="253"/>
      <c r="FT111" s="253"/>
      <c r="FU111" s="253"/>
      <c r="FV111" s="253"/>
      <c r="FW111" s="253"/>
      <c r="FX111" s="253"/>
      <c r="FY111" s="253"/>
      <c r="FZ111" s="253"/>
      <c r="GA111" s="253"/>
      <c r="GB111" s="253"/>
      <c r="GC111" s="253"/>
      <c r="GD111" s="253"/>
      <c r="GE111" s="253"/>
      <c r="GF111" s="253"/>
      <c r="GG111" s="253"/>
      <c r="GH111" s="253"/>
      <c r="GI111" s="253"/>
      <c r="GJ111" s="253"/>
      <c r="GK111" s="253"/>
      <c r="GL111" s="253"/>
      <c r="GM111" s="253"/>
      <c r="GN111" s="253"/>
      <c r="GO111" s="253"/>
      <c r="GP111" s="253"/>
      <c r="GQ111" s="253"/>
      <c r="GR111" s="253"/>
      <c r="GS111" s="253"/>
      <c r="GT111" s="253"/>
      <c r="GU111" s="253"/>
      <c r="GV111" s="253"/>
      <c r="GW111" s="253"/>
      <c r="GX111" s="253"/>
      <c r="GY111" s="253"/>
      <c r="GZ111" s="253"/>
      <c r="HA111" s="253"/>
      <c r="HB111" s="253"/>
      <c r="HC111" s="253"/>
      <c r="HD111" s="253"/>
      <c r="HE111" s="253"/>
      <c r="HF111" s="253"/>
      <c r="HG111" s="253"/>
      <c r="HH111" s="253"/>
      <c r="HI111" s="253"/>
      <c r="HJ111" s="253"/>
      <c r="HK111" s="253"/>
      <c r="HL111" s="253"/>
      <c r="HM111" s="253"/>
      <c r="HN111" s="253"/>
      <c r="HO111" s="253"/>
      <c r="HP111" s="253"/>
      <c r="HQ111" s="253"/>
      <c r="HR111" s="253"/>
      <c r="HS111" s="253"/>
      <c r="HT111" s="253"/>
      <c r="HU111" s="253"/>
      <c r="HV111" s="253"/>
      <c r="HW111" s="253"/>
      <c r="HX111" s="253"/>
      <c r="HY111" s="253"/>
      <c r="HZ111" s="253"/>
      <c r="IA111" s="253"/>
      <c r="IB111" s="253"/>
      <c r="IC111" s="253"/>
      <c r="ID111" s="253"/>
      <c r="IE111" s="253"/>
      <c r="IF111" s="253"/>
      <c r="IG111" s="253"/>
      <c r="IH111" s="253"/>
      <c r="II111" s="253"/>
      <c r="IJ111" s="253"/>
      <c r="IK111" s="253"/>
      <c r="IL111" s="253"/>
      <c r="IM111" s="253"/>
      <c r="IN111" s="253"/>
    </row>
    <row r="112" spans="1:16" ht="16.5" customHeight="1">
      <c r="A112" s="255" t="s">
        <v>211</v>
      </c>
      <c r="B112" s="256"/>
      <c r="C112" s="391">
        <f>D112+E112+F112+G112+H112</f>
        <v>1202</v>
      </c>
      <c r="D112" s="258">
        <f aca="true" t="shared" si="22" ref="D112:I112">SUM(D113:D118)</f>
        <v>266</v>
      </c>
      <c r="E112" s="258">
        <f t="shared" si="22"/>
        <v>4</v>
      </c>
      <c r="F112" s="258">
        <f t="shared" si="22"/>
        <v>50</v>
      </c>
      <c r="G112" s="259">
        <f>SUM(G113:G118)</f>
        <v>268</v>
      </c>
      <c r="H112" s="260">
        <f>SUM(H113:H118)</f>
        <v>614</v>
      </c>
      <c r="I112" s="472">
        <f t="shared" si="22"/>
        <v>266</v>
      </c>
      <c r="J112" s="257"/>
      <c r="K112" s="257">
        <f aca="true" t="shared" si="23" ref="K112:K119">SUM(L112:P112)</f>
        <v>936</v>
      </c>
      <c r="L112" s="270">
        <v>0</v>
      </c>
      <c r="M112" s="258">
        <f>SUM(M113:M118)</f>
        <v>4</v>
      </c>
      <c r="N112" s="258">
        <f>SUM(N113:N118)</f>
        <v>50</v>
      </c>
      <c r="O112" s="259">
        <f>SUM(O113:O118)</f>
        <v>268</v>
      </c>
      <c r="P112" s="357">
        <f>SUM(P113:P118)</f>
        <v>614</v>
      </c>
    </row>
    <row r="113" spans="1:16" ht="16.5" customHeight="1">
      <c r="A113" s="267"/>
      <c r="B113" s="268" t="s">
        <v>212</v>
      </c>
      <c r="C113" s="335">
        <f aca="true" t="shared" si="24" ref="C113:C133">D113+E113+F113+G113+H113</f>
        <v>575</v>
      </c>
      <c r="D113" s="270">
        <v>0</v>
      </c>
      <c r="E113" s="277">
        <v>4</v>
      </c>
      <c r="F113" s="277">
        <v>50</v>
      </c>
      <c r="G113" s="270">
        <v>0</v>
      </c>
      <c r="H113" s="271">
        <v>521</v>
      </c>
      <c r="I113" s="273">
        <v>0</v>
      </c>
      <c r="J113" s="269"/>
      <c r="K113" s="269">
        <f t="shared" si="23"/>
        <v>575</v>
      </c>
      <c r="L113" s="270">
        <v>0</v>
      </c>
      <c r="M113" s="277">
        <v>4</v>
      </c>
      <c r="N113" s="277">
        <v>50</v>
      </c>
      <c r="O113" s="270">
        <v>0</v>
      </c>
      <c r="P113" s="382">
        <v>521</v>
      </c>
    </row>
    <row r="114" spans="1:16" ht="16.5" customHeight="1">
      <c r="A114" s="267"/>
      <c r="B114" s="268" t="s">
        <v>213</v>
      </c>
      <c r="C114" s="335">
        <f t="shared" si="24"/>
        <v>627</v>
      </c>
      <c r="D114" s="277">
        <v>266</v>
      </c>
      <c r="E114" s="270">
        <v>0</v>
      </c>
      <c r="F114" s="270">
        <v>0</v>
      </c>
      <c r="G114" s="282">
        <v>268</v>
      </c>
      <c r="H114" s="271">
        <v>93</v>
      </c>
      <c r="I114" s="278">
        <v>266</v>
      </c>
      <c r="J114" s="269"/>
      <c r="K114" s="269">
        <f t="shared" si="23"/>
        <v>361</v>
      </c>
      <c r="L114" s="270">
        <v>0</v>
      </c>
      <c r="M114" s="270">
        <v>0</v>
      </c>
      <c r="N114" s="270">
        <v>0</v>
      </c>
      <c r="O114" s="282">
        <v>268</v>
      </c>
      <c r="P114" s="382">
        <v>93</v>
      </c>
    </row>
    <row r="115" spans="1:16" ht="16.5" customHeight="1">
      <c r="A115" s="267"/>
      <c r="B115" s="268" t="s">
        <v>214</v>
      </c>
      <c r="C115" s="361">
        <v>0</v>
      </c>
      <c r="D115" s="270">
        <v>0</v>
      </c>
      <c r="E115" s="270">
        <v>0</v>
      </c>
      <c r="F115" s="270">
        <v>0</v>
      </c>
      <c r="G115" s="270">
        <v>0</v>
      </c>
      <c r="H115" s="384">
        <v>0</v>
      </c>
      <c r="I115" s="273">
        <v>0</v>
      </c>
      <c r="J115" s="269"/>
      <c r="K115" s="270">
        <v>0</v>
      </c>
      <c r="L115" s="270">
        <v>0</v>
      </c>
      <c r="M115" s="270">
        <v>0</v>
      </c>
      <c r="N115" s="270">
        <v>0</v>
      </c>
      <c r="O115" s="270">
        <v>0</v>
      </c>
      <c r="P115" s="383">
        <v>0</v>
      </c>
    </row>
    <row r="116" spans="1:16" ht="16.5" customHeight="1">
      <c r="A116" s="267"/>
      <c r="B116" s="268" t="s">
        <v>215</v>
      </c>
      <c r="C116" s="361">
        <v>0</v>
      </c>
      <c r="D116" s="270">
        <v>0</v>
      </c>
      <c r="E116" s="270">
        <v>0</v>
      </c>
      <c r="F116" s="270">
        <v>0</v>
      </c>
      <c r="G116" s="270">
        <v>0</v>
      </c>
      <c r="H116" s="384">
        <v>0</v>
      </c>
      <c r="I116" s="273">
        <v>0</v>
      </c>
      <c r="J116" s="269"/>
      <c r="K116" s="270">
        <v>0</v>
      </c>
      <c r="L116" s="270">
        <v>0</v>
      </c>
      <c r="M116" s="270">
        <v>0</v>
      </c>
      <c r="N116" s="270">
        <v>0</v>
      </c>
      <c r="O116" s="270">
        <v>0</v>
      </c>
      <c r="P116" s="383">
        <v>0</v>
      </c>
    </row>
    <row r="117" spans="1:16" ht="16.5" customHeight="1">
      <c r="A117" s="267"/>
      <c r="B117" s="268" t="s">
        <v>216</v>
      </c>
      <c r="C117" s="361">
        <v>0</v>
      </c>
      <c r="D117" s="270">
        <v>0</v>
      </c>
      <c r="E117" s="270">
        <v>0</v>
      </c>
      <c r="F117" s="270">
        <v>0</v>
      </c>
      <c r="G117" s="270">
        <v>0</v>
      </c>
      <c r="H117" s="384">
        <v>0</v>
      </c>
      <c r="I117" s="273">
        <v>0</v>
      </c>
      <c r="J117" s="269"/>
      <c r="K117" s="270">
        <v>0</v>
      </c>
      <c r="L117" s="270">
        <v>0</v>
      </c>
      <c r="M117" s="270">
        <v>0</v>
      </c>
      <c r="N117" s="270">
        <v>0</v>
      </c>
      <c r="O117" s="270">
        <v>0</v>
      </c>
      <c r="P117" s="383">
        <v>0</v>
      </c>
    </row>
    <row r="118" spans="1:16" ht="16.5" customHeight="1">
      <c r="A118" s="455"/>
      <c r="B118" s="268" t="s">
        <v>217</v>
      </c>
      <c r="C118" s="361">
        <v>0</v>
      </c>
      <c r="D118" s="270">
        <v>0</v>
      </c>
      <c r="E118" s="270">
        <v>0</v>
      </c>
      <c r="F118" s="270">
        <v>0</v>
      </c>
      <c r="G118" s="270">
        <v>0</v>
      </c>
      <c r="H118" s="384">
        <v>0</v>
      </c>
      <c r="I118" s="273">
        <v>0</v>
      </c>
      <c r="J118" s="269"/>
      <c r="K118" s="270">
        <v>0</v>
      </c>
      <c r="L118" s="270">
        <v>0</v>
      </c>
      <c r="M118" s="270">
        <v>0</v>
      </c>
      <c r="N118" s="270">
        <v>0</v>
      </c>
      <c r="O118" s="270">
        <v>0</v>
      </c>
      <c r="P118" s="383">
        <v>0</v>
      </c>
    </row>
    <row r="119" spans="1:16" ht="16.5" customHeight="1">
      <c r="A119" s="358" t="s">
        <v>218</v>
      </c>
      <c r="B119" s="308" t="s">
        <v>219</v>
      </c>
      <c r="C119" s="473">
        <f t="shared" si="24"/>
        <v>357</v>
      </c>
      <c r="D119" s="474">
        <v>0</v>
      </c>
      <c r="E119" s="310">
        <v>0</v>
      </c>
      <c r="F119" s="310">
        <v>0</v>
      </c>
      <c r="G119" s="475">
        <v>113</v>
      </c>
      <c r="H119" s="311">
        <v>244</v>
      </c>
      <c r="I119" s="313">
        <v>0</v>
      </c>
      <c r="J119" s="369"/>
      <c r="K119" s="369">
        <f t="shared" si="23"/>
        <v>357</v>
      </c>
      <c r="L119" s="310">
        <v>0</v>
      </c>
      <c r="M119" s="310">
        <v>0</v>
      </c>
      <c r="N119" s="476">
        <v>0</v>
      </c>
      <c r="O119" s="475">
        <v>113</v>
      </c>
      <c r="P119" s="477">
        <v>244</v>
      </c>
    </row>
    <row r="120" spans="1:248" s="254" customFormat="1" ht="16.5" customHeight="1">
      <c r="A120" s="286" t="s">
        <v>220</v>
      </c>
      <c r="B120" s="317"/>
      <c r="C120" s="478">
        <f>+C121+C122+C129</f>
        <v>2077</v>
      </c>
      <c r="D120" s="289">
        <f aca="true" t="shared" si="25" ref="D120:P120">+D121+D122+D129</f>
        <v>393</v>
      </c>
      <c r="E120" s="289">
        <f t="shared" si="25"/>
        <v>4</v>
      </c>
      <c r="F120" s="289">
        <f t="shared" si="25"/>
        <v>26</v>
      </c>
      <c r="G120" s="291">
        <f t="shared" si="25"/>
        <v>928</v>
      </c>
      <c r="H120" s="479">
        <f t="shared" si="25"/>
        <v>726</v>
      </c>
      <c r="I120" s="294">
        <f t="shared" si="25"/>
        <v>263</v>
      </c>
      <c r="J120" s="318">
        <f t="shared" si="25"/>
        <v>0</v>
      </c>
      <c r="K120" s="318">
        <f t="shared" si="25"/>
        <v>1814</v>
      </c>
      <c r="L120" s="289">
        <f t="shared" si="25"/>
        <v>130</v>
      </c>
      <c r="M120" s="289">
        <f t="shared" si="25"/>
        <v>4</v>
      </c>
      <c r="N120" s="289">
        <f t="shared" si="25"/>
        <v>26</v>
      </c>
      <c r="O120" s="480">
        <f t="shared" si="25"/>
        <v>928</v>
      </c>
      <c r="P120" s="377">
        <f t="shared" si="25"/>
        <v>726</v>
      </c>
      <c r="Q120" s="253"/>
      <c r="R120" s="253"/>
      <c r="S120" s="253"/>
      <c r="T120" s="253"/>
      <c r="U120" s="253"/>
      <c r="V120" s="253"/>
      <c r="W120" s="253"/>
      <c r="X120" s="253"/>
      <c r="Y120" s="253"/>
      <c r="Z120" s="253"/>
      <c r="AA120" s="253"/>
      <c r="AB120" s="253"/>
      <c r="AC120" s="253"/>
      <c r="AD120" s="253"/>
      <c r="AE120" s="253"/>
      <c r="AF120" s="253"/>
      <c r="AG120" s="253"/>
      <c r="AH120" s="253"/>
      <c r="AI120" s="253"/>
      <c r="AJ120" s="253"/>
      <c r="AK120" s="253"/>
      <c r="AL120" s="253"/>
      <c r="AM120" s="253"/>
      <c r="AN120" s="253"/>
      <c r="AO120" s="253"/>
      <c r="AP120" s="253"/>
      <c r="AQ120" s="253"/>
      <c r="AR120" s="253"/>
      <c r="AS120" s="253"/>
      <c r="AT120" s="253"/>
      <c r="AU120" s="253"/>
      <c r="AV120" s="253"/>
      <c r="AW120" s="253"/>
      <c r="AX120" s="253"/>
      <c r="AY120" s="253"/>
      <c r="AZ120" s="253"/>
      <c r="BA120" s="253"/>
      <c r="BB120" s="253"/>
      <c r="BC120" s="253"/>
      <c r="BD120" s="253"/>
      <c r="BE120" s="253"/>
      <c r="BF120" s="253"/>
      <c r="BG120" s="253"/>
      <c r="BH120" s="253"/>
      <c r="BI120" s="253"/>
      <c r="BJ120" s="253"/>
      <c r="BK120" s="253"/>
      <c r="BL120" s="253"/>
      <c r="BM120" s="253"/>
      <c r="BN120" s="253"/>
      <c r="BO120" s="253"/>
      <c r="BP120" s="253"/>
      <c r="BQ120" s="253"/>
      <c r="BR120" s="253"/>
      <c r="BS120" s="253"/>
      <c r="BT120" s="253"/>
      <c r="BU120" s="253"/>
      <c r="BV120" s="253"/>
      <c r="BW120" s="253"/>
      <c r="BX120" s="253"/>
      <c r="BY120" s="253"/>
      <c r="BZ120" s="253"/>
      <c r="CA120" s="253"/>
      <c r="CB120" s="253"/>
      <c r="CC120" s="253"/>
      <c r="CD120" s="253"/>
      <c r="CE120" s="253"/>
      <c r="CF120" s="253"/>
      <c r="CG120" s="253"/>
      <c r="CH120" s="253"/>
      <c r="CI120" s="253"/>
      <c r="CJ120" s="253"/>
      <c r="CK120" s="253"/>
      <c r="CL120" s="253"/>
      <c r="CM120" s="253"/>
      <c r="CN120" s="253"/>
      <c r="CO120" s="253"/>
      <c r="CP120" s="253"/>
      <c r="CQ120" s="253"/>
      <c r="CR120" s="253"/>
      <c r="CS120" s="253"/>
      <c r="CT120" s="253"/>
      <c r="CU120" s="253"/>
      <c r="CV120" s="253"/>
      <c r="CW120" s="253"/>
      <c r="CX120" s="253"/>
      <c r="CY120" s="253"/>
      <c r="CZ120" s="253"/>
      <c r="DA120" s="253"/>
      <c r="DB120" s="253"/>
      <c r="DC120" s="253"/>
      <c r="DD120" s="253"/>
      <c r="DE120" s="253"/>
      <c r="DF120" s="253"/>
      <c r="DG120" s="253"/>
      <c r="DH120" s="253"/>
      <c r="DI120" s="253"/>
      <c r="DJ120" s="253"/>
      <c r="DK120" s="253"/>
      <c r="DL120" s="253"/>
      <c r="DM120" s="253"/>
      <c r="DN120" s="253"/>
      <c r="DO120" s="253"/>
      <c r="DP120" s="253"/>
      <c r="DQ120" s="253"/>
      <c r="DR120" s="253"/>
      <c r="DS120" s="253"/>
      <c r="DT120" s="253"/>
      <c r="DU120" s="253"/>
      <c r="DV120" s="253"/>
      <c r="DW120" s="253"/>
      <c r="DX120" s="253"/>
      <c r="DY120" s="253"/>
      <c r="DZ120" s="253"/>
      <c r="EA120" s="253"/>
      <c r="EB120" s="253"/>
      <c r="EC120" s="253"/>
      <c r="ED120" s="253"/>
      <c r="EE120" s="253"/>
      <c r="EF120" s="253"/>
      <c r="EG120" s="253"/>
      <c r="EH120" s="253"/>
      <c r="EI120" s="253"/>
      <c r="EJ120" s="253"/>
      <c r="EK120" s="253"/>
      <c r="EL120" s="253"/>
      <c r="EM120" s="253"/>
      <c r="EN120" s="253"/>
      <c r="EO120" s="253"/>
      <c r="EP120" s="253"/>
      <c r="EQ120" s="253"/>
      <c r="ER120" s="253"/>
      <c r="ES120" s="253"/>
      <c r="ET120" s="253"/>
      <c r="EU120" s="253"/>
      <c r="EV120" s="253"/>
      <c r="EW120" s="253"/>
      <c r="EX120" s="253"/>
      <c r="EY120" s="253"/>
      <c r="EZ120" s="253"/>
      <c r="FA120" s="253"/>
      <c r="FB120" s="253"/>
      <c r="FC120" s="253"/>
      <c r="FD120" s="253"/>
      <c r="FE120" s="253"/>
      <c r="FF120" s="253"/>
      <c r="FG120" s="253"/>
      <c r="FH120" s="253"/>
      <c r="FI120" s="253"/>
      <c r="FJ120" s="253"/>
      <c r="FK120" s="253"/>
      <c r="FL120" s="253"/>
      <c r="FM120" s="253"/>
      <c r="FN120" s="253"/>
      <c r="FO120" s="253"/>
      <c r="FP120" s="253"/>
      <c r="FQ120" s="253"/>
      <c r="FR120" s="253"/>
      <c r="FS120" s="253"/>
      <c r="FT120" s="253"/>
      <c r="FU120" s="253"/>
      <c r="FV120" s="253"/>
      <c r="FW120" s="253"/>
      <c r="FX120" s="253"/>
      <c r="FY120" s="253"/>
      <c r="FZ120" s="253"/>
      <c r="GA120" s="253"/>
      <c r="GB120" s="253"/>
      <c r="GC120" s="253"/>
      <c r="GD120" s="253"/>
      <c r="GE120" s="253"/>
      <c r="GF120" s="253"/>
      <c r="GG120" s="253"/>
      <c r="GH120" s="253"/>
      <c r="GI120" s="253"/>
      <c r="GJ120" s="253"/>
      <c r="GK120" s="253"/>
      <c r="GL120" s="253"/>
      <c r="GM120" s="253"/>
      <c r="GN120" s="253"/>
      <c r="GO120" s="253"/>
      <c r="GP120" s="253"/>
      <c r="GQ120" s="253"/>
      <c r="GR120" s="253"/>
      <c r="GS120" s="253"/>
      <c r="GT120" s="253"/>
      <c r="GU120" s="253"/>
      <c r="GV120" s="253"/>
      <c r="GW120" s="253"/>
      <c r="GX120" s="253"/>
      <c r="GY120" s="253"/>
      <c r="GZ120" s="253"/>
      <c r="HA120" s="253"/>
      <c r="HB120" s="253"/>
      <c r="HC120" s="253"/>
      <c r="HD120" s="253"/>
      <c r="HE120" s="253"/>
      <c r="HF120" s="253"/>
      <c r="HG120" s="253"/>
      <c r="HH120" s="253"/>
      <c r="HI120" s="253"/>
      <c r="HJ120" s="253"/>
      <c r="HK120" s="253"/>
      <c r="HL120" s="253"/>
      <c r="HM120" s="253"/>
      <c r="HN120" s="253"/>
      <c r="HO120" s="253"/>
      <c r="HP120" s="253"/>
      <c r="HQ120" s="253"/>
      <c r="HR120" s="253"/>
      <c r="HS120" s="253"/>
      <c r="HT120" s="253"/>
      <c r="HU120" s="253"/>
      <c r="HV120" s="253"/>
      <c r="HW120" s="253"/>
      <c r="HX120" s="253"/>
      <c r="HY120" s="253"/>
      <c r="HZ120" s="253"/>
      <c r="IA120" s="253"/>
      <c r="IB120" s="253"/>
      <c r="IC120" s="253"/>
      <c r="ID120" s="253"/>
      <c r="IE120" s="253"/>
      <c r="IF120" s="253"/>
      <c r="IG120" s="253"/>
      <c r="IH120" s="253"/>
      <c r="II120" s="253"/>
      <c r="IJ120" s="253"/>
      <c r="IK120" s="253"/>
      <c r="IL120" s="253"/>
      <c r="IM120" s="253"/>
      <c r="IN120" s="253"/>
    </row>
    <row r="121" spans="1:16" ht="16.5" customHeight="1">
      <c r="A121" s="351" t="s">
        <v>221</v>
      </c>
      <c r="B121" s="256" t="s">
        <v>222</v>
      </c>
      <c r="C121" s="335">
        <f t="shared" si="24"/>
        <v>865</v>
      </c>
      <c r="D121" s="300">
        <v>308</v>
      </c>
      <c r="E121" s="300">
        <v>4</v>
      </c>
      <c r="F121" s="303">
        <v>26</v>
      </c>
      <c r="G121" s="481">
        <v>100</v>
      </c>
      <c r="H121" s="482">
        <v>427</v>
      </c>
      <c r="I121" s="483">
        <v>263</v>
      </c>
      <c r="J121" s="305"/>
      <c r="K121" s="305">
        <f aca="true" t="shared" si="26" ref="K121:K133">SUM(L121:P121)</f>
        <v>602</v>
      </c>
      <c r="L121" s="300">
        <v>45</v>
      </c>
      <c r="M121" s="300">
        <v>4</v>
      </c>
      <c r="N121" s="303">
        <v>26</v>
      </c>
      <c r="O121" s="481">
        <v>100</v>
      </c>
      <c r="P121" s="484">
        <v>427</v>
      </c>
    </row>
    <row r="122" spans="1:16" ht="16.5" customHeight="1">
      <c r="A122" s="351" t="s">
        <v>265</v>
      </c>
      <c r="B122" s="256"/>
      <c r="C122" s="391">
        <f>D122+E122+F122+G122+H122</f>
        <v>582</v>
      </c>
      <c r="D122" s="270">
        <v>0</v>
      </c>
      <c r="E122" s="270">
        <v>0</v>
      </c>
      <c r="F122" s="270">
        <v>0</v>
      </c>
      <c r="G122" s="424">
        <f>SUM(G123:G128)</f>
        <v>324</v>
      </c>
      <c r="H122" s="485">
        <f>SUM(H123:H128)</f>
        <v>258</v>
      </c>
      <c r="I122" s="273">
        <v>0</v>
      </c>
      <c r="J122" s="269"/>
      <c r="K122" s="269">
        <f t="shared" si="26"/>
        <v>582</v>
      </c>
      <c r="L122" s="270">
        <v>0</v>
      </c>
      <c r="M122" s="270">
        <v>0</v>
      </c>
      <c r="N122" s="270">
        <v>0</v>
      </c>
      <c r="O122" s="424">
        <f>SUM(O123:O128)</f>
        <v>324</v>
      </c>
      <c r="P122" s="458">
        <f>SUM(P123:P128)</f>
        <v>258</v>
      </c>
    </row>
    <row r="123" spans="1:16" ht="16.5" customHeight="1">
      <c r="A123" s="358"/>
      <c r="B123" s="268" t="s">
        <v>223</v>
      </c>
      <c r="C123" s="335">
        <f t="shared" si="24"/>
        <v>172</v>
      </c>
      <c r="D123" s="270">
        <v>0</v>
      </c>
      <c r="E123" s="270">
        <v>0</v>
      </c>
      <c r="F123" s="270">
        <v>0</v>
      </c>
      <c r="G123" s="424">
        <v>60</v>
      </c>
      <c r="H123" s="411">
        <v>112</v>
      </c>
      <c r="I123" s="273">
        <v>0</v>
      </c>
      <c r="J123" s="274"/>
      <c r="K123" s="274">
        <f t="shared" si="26"/>
        <v>172</v>
      </c>
      <c r="L123" s="270">
        <v>0</v>
      </c>
      <c r="M123" s="270">
        <v>0</v>
      </c>
      <c r="N123" s="270">
        <v>0</v>
      </c>
      <c r="O123" s="424">
        <v>60</v>
      </c>
      <c r="P123" s="337">
        <v>112</v>
      </c>
    </row>
    <row r="124" spans="1:16" ht="16.5" customHeight="1">
      <c r="A124" s="358"/>
      <c r="B124" s="268" t="s">
        <v>224</v>
      </c>
      <c r="C124" s="335">
        <f t="shared" si="24"/>
        <v>152</v>
      </c>
      <c r="D124" s="270">
        <v>0</v>
      </c>
      <c r="E124" s="270">
        <v>0</v>
      </c>
      <c r="F124" s="270">
        <v>0</v>
      </c>
      <c r="G124" s="424">
        <v>50</v>
      </c>
      <c r="H124" s="411">
        <v>102</v>
      </c>
      <c r="I124" s="273">
        <v>0</v>
      </c>
      <c r="J124" s="274"/>
      <c r="K124" s="274">
        <f t="shared" si="26"/>
        <v>152</v>
      </c>
      <c r="L124" s="270">
        <v>0</v>
      </c>
      <c r="M124" s="270">
        <v>0</v>
      </c>
      <c r="N124" s="270">
        <v>0</v>
      </c>
      <c r="O124" s="424">
        <v>50</v>
      </c>
      <c r="P124" s="337">
        <v>102</v>
      </c>
    </row>
    <row r="125" spans="1:16" ht="16.5" customHeight="1">
      <c r="A125" s="358"/>
      <c r="B125" s="268" t="s">
        <v>225</v>
      </c>
      <c r="C125" s="361">
        <v>0</v>
      </c>
      <c r="D125" s="270">
        <v>0</v>
      </c>
      <c r="E125" s="270">
        <v>0</v>
      </c>
      <c r="F125" s="270">
        <v>0</v>
      </c>
      <c r="G125" s="379">
        <v>0</v>
      </c>
      <c r="H125" s="381">
        <v>0</v>
      </c>
      <c r="I125" s="273">
        <v>0</v>
      </c>
      <c r="J125" s="274"/>
      <c r="K125" s="270">
        <v>0</v>
      </c>
      <c r="L125" s="270">
        <v>0</v>
      </c>
      <c r="M125" s="270">
        <v>0</v>
      </c>
      <c r="N125" s="270">
        <v>0</v>
      </c>
      <c r="O125" s="379">
        <v>0</v>
      </c>
      <c r="P125" s="383">
        <v>0</v>
      </c>
    </row>
    <row r="126" spans="1:16" ht="16.5" customHeight="1">
      <c r="A126" s="358"/>
      <c r="B126" s="268" t="s">
        <v>184</v>
      </c>
      <c r="C126" s="335">
        <f t="shared" si="24"/>
        <v>58</v>
      </c>
      <c r="D126" s="270">
        <v>0</v>
      </c>
      <c r="E126" s="270">
        <v>0</v>
      </c>
      <c r="F126" s="270">
        <v>0</v>
      </c>
      <c r="G126" s="424">
        <v>58</v>
      </c>
      <c r="H126" s="381">
        <v>0</v>
      </c>
      <c r="I126" s="273">
        <v>0</v>
      </c>
      <c r="J126" s="274"/>
      <c r="K126" s="274">
        <f t="shared" si="26"/>
        <v>58</v>
      </c>
      <c r="L126" s="270">
        <v>0</v>
      </c>
      <c r="M126" s="270">
        <v>0</v>
      </c>
      <c r="N126" s="270">
        <v>0</v>
      </c>
      <c r="O126" s="424">
        <v>58</v>
      </c>
      <c r="P126" s="383">
        <v>0</v>
      </c>
    </row>
    <row r="127" spans="1:16" ht="16.5" customHeight="1">
      <c r="A127" s="358"/>
      <c r="B127" s="268" t="s">
        <v>226</v>
      </c>
      <c r="C127" s="361">
        <v>0</v>
      </c>
      <c r="D127" s="270">
        <v>0</v>
      </c>
      <c r="E127" s="270">
        <v>0</v>
      </c>
      <c r="F127" s="270">
        <v>0</v>
      </c>
      <c r="G127" s="379">
        <v>0</v>
      </c>
      <c r="H127" s="381">
        <v>0</v>
      </c>
      <c r="I127" s="273">
        <v>0</v>
      </c>
      <c r="J127" s="274"/>
      <c r="K127" s="270">
        <v>0</v>
      </c>
      <c r="L127" s="270">
        <v>0</v>
      </c>
      <c r="M127" s="270">
        <v>0</v>
      </c>
      <c r="N127" s="270">
        <v>0</v>
      </c>
      <c r="O127" s="379">
        <v>0</v>
      </c>
      <c r="P127" s="383">
        <v>0</v>
      </c>
    </row>
    <row r="128" spans="1:16" ht="16.5" customHeight="1">
      <c r="A128" s="358"/>
      <c r="B128" s="268" t="s">
        <v>227</v>
      </c>
      <c r="C128" s="335">
        <f t="shared" si="24"/>
        <v>200</v>
      </c>
      <c r="D128" s="270">
        <v>0</v>
      </c>
      <c r="E128" s="290">
        <v>0</v>
      </c>
      <c r="F128" s="290">
        <v>0</v>
      </c>
      <c r="G128" s="486">
        <v>156</v>
      </c>
      <c r="H128" s="487">
        <v>44</v>
      </c>
      <c r="I128" s="488">
        <v>0</v>
      </c>
      <c r="J128" s="454"/>
      <c r="K128" s="454">
        <f t="shared" si="26"/>
        <v>200</v>
      </c>
      <c r="L128" s="290">
        <v>0</v>
      </c>
      <c r="M128" s="290">
        <v>0</v>
      </c>
      <c r="N128" s="290">
        <v>0</v>
      </c>
      <c r="O128" s="486">
        <v>156</v>
      </c>
      <c r="P128" s="489">
        <v>44</v>
      </c>
    </row>
    <row r="129" spans="1:16" ht="16.5" customHeight="1">
      <c r="A129" s="351" t="s">
        <v>266</v>
      </c>
      <c r="B129" s="256"/>
      <c r="C129" s="391">
        <f>D129+E129+F129+G129+H129</f>
        <v>630</v>
      </c>
      <c r="D129" s="258">
        <f>SUM(D130:D133)</f>
        <v>85</v>
      </c>
      <c r="E129" s="270">
        <v>0</v>
      </c>
      <c r="F129" s="270">
        <v>0</v>
      </c>
      <c r="G129" s="424">
        <f>SUM(G130:G133)</f>
        <v>504</v>
      </c>
      <c r="H129" s="485">
        <f>SUM(H130:H133)</f>
        <v>41</v>
      </c>
      <c r="I129" s="273">
        <v>0</v>
      </c>
      <c r="J129" s="269"/>
      <c r="K129" s="269">
        <f t="shared" si="26"/>
        <v>630</v>
      </c>
      <c r="L129" s="277">
        <f>SUM(L130:L133)</f>
        <v>85</v>
      </c>
      <c r="M129" s="270">
        <v>0</v>
      </c>
      <c r="N129" s="270">
        <v>0</v>
      </c>
      <c r="O129" s="424">
        <f>SUM(O130:O133)</f>
        <v>504</v>
      </c>
      <c r="P129" s="458">
        <f>SUM(P130:P133)</f>
        <v>41</v>
      </c>
    </row>
    <row r="130" spans="1:16" ht="16.5" customHeight="1">
      <c r="A130" s="358"/>
      <c r="B130" s="268" t="s">
        <v>228</v>
      </c>
      <c r="C130" s="335">
        <f t="shared" si="24"/>
        <v>119</v>
      </c>
      <c r="D130" s="270">
        <v>0</v>
      </c>
      <c r="E130" s="270">
        <v>0</v>
      </c>
      <c r="F130" s="270">
        <v>0</v>
      </c>
      <c r="G130" s="424">
        <v>119</v>
      </c>
      <c r="H130" s="381">
        <v>0</v>
      </c>
      <c r="I130" s="273">
        <v>0</v>
      </c>
      <c r="J130" s="274"/>
      <c r="K130" s="274">
        <f t="shared" si="26"/>
        <v>119</v>
      </c>
      <c r="L130" s="270">
        <v>0</v>
      </c>
      <c r="M130" s="270">
        <v>0</v>
      </c>
      <c r="N130" s="270">
        <v>0</v>
      </c>
      <c r="O130" s="424">
        <v>119</v>
      </c>
      <c r="P130" s="383">
        <v>0</v>
      </c>
    </row>
    <row r="131" spans="1:16" ht="16.5" customHeight="1">
      <c r="A131" s="358"/>
      <c r="B131" s="268" t="s">
        <v>229</v>
      </c>
      <c r="C131" s="361">
        <v>0</v>
      </c>
      <c r="D131" s="270">
        <v>0</v>
      </c>
      <c r="E131" s="270">
        <v>0</v>
      </c>
      <c r="F131" s="270">
        <v>0</v>
      </c>
      <c r="G131" s="379">
        <v>0</v>
      </c>
      <c r="H131" s="381">
        <v>0</v>
      </c>
      <c r="I131" s="273">
        <v>0</v>
      </c>
      <c r="J131" s="274"/>
      <c r="K131" s="270">
        <v>0</v>
      </c>
      <c r="L131" s="270">
        <v>0</v>
      </c>
      <c r="M131" s="270">
        <v>0</v>
      </c>
      <c r="N131" s="270">
        <v>0</v>
      </c>
      <c r="O131" s="379">
        <v>0</v>
      </c>
      <c r="P131" s="383">
        <v>0</v>
      </c>
    </row>
    <row r="132" spans="1:16" ht="16.5" customHeight="1">
      <c r="A132" s="358"/>
      <c r="B132" s="268" t="s">
        <v>230</v>
      </c>
      <c r="C132" s="335">
        <f t="shared" si="24"/>
        <v>341</v>
      </c>
      <c r="D132" s="270">
        <v>0</v>
      </c>
      <c r="E132" s="270">
        <v>0</v>
      </c>
      <c r="F132" s="270">
        <v>0</v>
      </c>
      <c r="G132" s="424">
        <v>300</v>
      </c>
      <c r="H132" s="411">
        <v>41</v>
      </c>
      <c r="I132" s="273">
        <v>0</v>
      </c>
      <c r="J132" s="274"/>
      <c r="K132" s="274">
        <f t="shared" si="26"/>
        <v>341</v>
      </c>
      <c r="L132" s="270">
        <v>0</v>
      </c>
      <c r="M132" s="270">
        <v>0</v>
      </c>
      <c r="N132" s="270">
        <v>0</v>
      </c>
      <c r="O132" s="424">
        <v>300</v>
      </c>
      <c r="P132" s="337">
        <v>41</v>
      </c>
    </row>
    <row r="133" spans="1:248" s="494" customFormat="1" ht="16.5" customHeight="1">
      <c r="A133" s="358"/>
      <c r="B133" s="268" t="s">
        <v>231</v>
      </c>
      <c r="C133" s="490">
        <f t="shared" si="24"/>
        <v>170</v>
      </c>
      <c r="D133" s="277">
        <v>85</v>
      </c>
      <c r="E133" s="270">
        <v>0</v>
      </c>
      <c r="F133" s="270">
        <v>0</v>
      </c>
      <c r="G133" s="491">
        <v>85</v>
      </c>
      <c r="H133" s="492">
        <v>0</v>
      </c>
      <c r="I133" s="493">
        <v>0</v>
      </c>
      <c r="J133" s="274"/>
      <c r="K133" s="274">
        <f t="shared" si="26"/>
        <v>170</v>
      </c>
      <c r="L133" s="280">
        <v>85</v>
      </c>
      <c r="M133" s="270">
        <v>0</v>
      </c>
      <c r="N133" s="270">
        <v>0</v>
      </c>
      <c r="O133" s="491">
        <v>85</v>
      </c>
      <c r="P133" s="400">
        <v>0</v>
      </c>
      <c r="Q133" s="229"/>
      <c r="R133" s="229"/>
      <c r="S133" s="229"/>
      <c r="T133" s="229"/>
      <c r="U133" s="229"/>
      <c r="V133" s="229"/>
      <c r="W133" s="229"/>
      <c r="X133" s="229"/>
      <c r="Y133" s="229"/>
      <c r="Z133" s="229"/>
      <c r="AA133" s="229"/>
      <c r="AB133" s="229"/>
      <c r="AC133" s="229"/>
      <c r="AD133" s="229"/>
      <c r="AE133" s="229"/>
      <c r="AF133" s="229"/>
      <c r="AG133" s="229"/>
      <c r="AH133" s="229"/>
      <c r="AI133" s="229"/>
      <c r="AJ133" s="229"/>
      <c r="AK133" s="229"/>
      <c r="AL133" s="229"/>
      <c r="AM133" s="229"/>
      <c r="AN133" s="229"/>
      <c r="AO133" s="229"/>
      <c r="AP133" s="229"/>
      <c r="AQ133" s="229"/>
      <c r="AR133" s="229"/>
      <c r="AS133" s="229"/>
      <c r="AT133" s="229"/>
      <c r="AU133" s="229"/>
      <c r="AV133" s="229"/>
      <c r="AW133" s="229"/>
      <c r="AX133" s="229"/>
      <c r="AY133" s="229"/>
      <c r="AZ133" s="229"/>
      <c r="BA133" s="229"/>
      <c r="BB133" s="229"/>
      <c r="BC133" s="229"/>
      <c r="BD133" s="229"/>
      <c r="BE133" s="229"/>
      <c r="BF133" s="229"/>
      <c r="BG133" s="229"/>
      <c r="BH133" s="229"/>
      <c r="BI133" s="229"/>
      <c r="BJ133" s="229"/>
      <c r="BK133" s="229"/>
      <c r="BL133" s="229"/>
      <c r="BM133" s="229"/>
      <c r="BN133" s="229"/>
      <c r="BO133" s="229"/>
      <c r="BP133" s="229"/>
      <c r="BQ133" s="229"/>
      <c r="BR133" s="229"/>
      <c r="BS133" s="229"/>
      <c r="BT133" s="229"/>
      <c r="BU133" s="229"/>
      <c r="BV133" s="229"/>
      <c r="BW133" s="229"/>
      <c r="BX133" s="229"/>
      <c r="BY133" s="229"/>
      <c r="BZ133" s="229"/>
      <c r="CA133" s="229"/>
      <c r="CB133" s="229"/>
      <c r="CC133" s="229"/>
      <c r="CD133" s="229"/>
      <c r="CE133" s="229"/>
      <c r="CF133" s="229"/>
      <c r="CG133" s="229"/>
      <c r="CH133" s="229"/>
      <c r="CI133" s="229"/>
      <c r="CJ133" s="229"/>
      <c r="CK133" s="229"/>
      <c r="CL133" s="229"/>
      <c r="CM133" s="229"/>
      <c r="CN133" s="229"/>
      <c r="CO133" s="229"/>
      <c r="CP133" s="229"/>
      <c r="CQ133" s="229"/>
      <c r="CR133" s="229"/>
      <c r="CS133" s="229"/>
      <c r="CT133" s="229"/>
      <c r="CU133" s="229"/>
      <c r="CV133" s="229"/>
      <c r="CW133" s="229"/>
      <c r="CX133" s="229"/>
      <c r="CY133" s="229"/>
      <c r="CZ133" s="229"/>
      <c r="DA133" s="229"/>
      <c r="DB133" s="229"/>
      <c r="DC133" s="229"/>
      <c r="DD133" s="229"/>
      <c r="DE133" s="229"/>
      <c r="DF133" s="229"/>
      <c r="DG133" s="229"/>
      <c r="DH133" s="229"/>
      <c r="DI133" s="229"/>
      <c r="DJ133" s="229"/>
      <c r="DK133" s="229"/>
      <c r="DL133" s="229"/>
      <c r="DM133" s="229"/>
      <c r="DN133" s="229"/>
      <c r="DO133" s="229"/>
      <c r="DP133" s="229"/>
      <c r="DQ133" s="229"/>
      <c r="DR133" s="229"/>
      <c r="DS133" s="229"/>
      <c r="DT133" s="229"/>
      <c r="DU133" s="229"/>
      <c r="DV133" s="229"/>
      <c r="DW133" s="229"/>
      <c r="DX133" s="229"/>
      <c r="DY133" s="229"/>
      <c r="DZ133" s="229"/>
      <c r="EA133" s="229"/>
      <c r="EB133" s="229"/>
      <c r="EC133" s="229"/>
      <c r="ED133" s="229"/>
      <c r="EE133" s="229"/>
      <c r="EF133" s="229"/>
      <c r="EG133" s="229"/>
      <c r="EH133" s="229"/>
      <c r="EI133" s="229"/>
      <c r="EJ133" s="229"/>
      <c r="EK133" s="229"/>
      <c r="EL133" s="229"/>
      <c r="EM133" s="229"/>
      <c r="EN133" s="229"/>
      <c r="EO133" s="229"/>
      <c r="EP133" s="229"/>
      <c r="EQ133" s="229"/>
      <c r="ER133" s="229"/>
      <c r="ES133" s="229"/>
      <c r="ET133" s="229"/>
      <c r="EU133" s="229"/>
      <c r="EV133" s="229"/>
      <c r="EW133" s="229"/>
      <c r="EX133" s="229"/>
      <c r="EY133" s="229"/>
      <c r="EZ133" s="229"/>
      <c r="FA133" s="229"/>
      <c r="FB133" s="229"/>
      <c r="FC133" s="229"/>
      <c r="FD133" s="229"/>
      <c r="FE133" s="229"/>
      <c r="FF133" s="229"/>
      <c r="FG133" s="229"/>
      <c r="FH133" s="229"/>
      <c r="FI133" s="229"/>
      <c r="FJ133" s="229"/>
      <c r="FK133" s="229"/>
      <c r="FL133" s="229"/>
      <c r="FM133" s="229"/>
      <c r="FN133" s="229"/>
      <c r="FO133" s="229"/>
      <c r="FP133" s="229"/>
      <c r="FQ133" s="229"/>
      <c r="FR133" s="229"/>
      <c r="FS133" s="229"/>
      <c r="FT133" s="229"/>
      <c r="FU133" s="229"/>
      <c r="FV133" s="229"/>
      <c r="FW133" s="229"/>
      <c r="FX133" s="229"/>
      <c r="FY133" s="229"/>
      <c r="FZ133" s="229"/>
      <c r="GA133" s="229"/>
      <c r="GB133" s="229"/>
      <c r="GC133" s="229"/>
      <c r="GD133" s="229"/>
      <c r="GE133" s="229"/>
      <c r="GF133" s="229"/>
      <c r="GG133" s="229"/>
      <c r="GH133" s="229"/>
      <c r="GI133" s="229"/>
      <c r="GJ133" s="229"/>
      <c r="GK133" s="229"/>
      <c r="GL133" s="229"/>
      <c r="GM133" s="229"/>
      <c r="GN133" s="229"/>
      <c r="GO133" s="229"/>
      <c r="GP133" s="229"/>
      <c r="GQ133" s="229"/>
      <c r="GR133" s="229"/>
      <c r="GS133" s="229"/>
      <c r="GT133" s="229"/>
      <c r="GU133" s="229"/>
      <c r="GV133" s="229"/>
      <c r="GW133" s="229"/>
      <c r="GX133" s="229"/>
      <c r="GY133" s="229"/>
      <c r="GZ133" s="229"/>
      <c r="HA133" s="229"/>
      <c r="HB133" s="229"/>
      <c r="HC133" s="229"/>
      <c r="HD133" s="229"/>
      <c r="HE133" s="229"/>
      <c r="HF133" s="229"/>
      <c r="HG133" s="229"/>
      <c r="HH133" s="229"/>
      <c r="HI133" s="229"/>
      <c r="HJ133" s="229"/>
      <c r="HK133" s="229"/>
      <c r="HL133" s="229"/>
      <c r="HM133" s="229"/>
      <c r="HN133" s="229"/>
      <c r="HO133" s="229"/>
      <c r="HP133" s="229"/>
      <c r="HQ133" s="229"/>
      <c r="HR133" s="229"/>
      <c r="HS133" s="229"/>
      <c r="HT133" s="229"/>
      <c r="HU133" s="229"/>
      <c r="HV133" s="229"/>
      <c r="HW133" s="229"/>
      <c r="HX133" s="229"/>
      <c r="HY133" s="229"/>
      <c r="HZ133" s="229"/>
      <c r="IA133" s="229"/>
      <c r="IB133" s="229"/>
      <c r="IC133" s="229"/>
      <c r="ID133" s="229"/>
      <c r="IE133" s="229"/>
      <c r="IF133" s="229"/>
      <c r="IG133" s="229"/>
      <c r="IH133" s="229"/>
      <c r="II133" s="229"/>
      <c r="IJ133" s="229"/>
      <c r="IK133" s="229"/>
      <c r="IL133" s="229"/>
      <c r="IM133" s="229"/>
      <c r="IN133" s="229"/>
    </row>
    <row r="134" s="858" customFormat="1" ht="17.25" customHeight="1"/>
    <row r="135" s="859" customFormat="1" ht="14.25">
      <c r="A135" s="859" t="s">
        <v>267</v>
      </c>
    </row>
    <row r="136" s="495" customFormat="1" ht="14.25"/>
    <row r="137" ht="14.25">
      <c r="C137" s="266"/>
    </row>
    <row r="138" ht="14.25">
      <c r="C138" s="266"/>
    </row>
    <row r="139" ht="14.25">
      <c r="C139" s="266"/>
    </row>
    <row r="140" ht="14.25">
      <c r="C140" s="266"/>
    </row>
    <row r="141" ht="14.25">
      <c r="C141" s="266"/>
    </row>
    <row r="142" ht="14.25">
      <c r="C142" s="266"/>
    </row>
  </sheetData>
  <mergeCells count="13">
    <mergeCell ref="A70:A72"/>
    <mergeCell ref="A134:IV134"/>
    <mergeCell ref="A135:IV135"/>
    <mergeCell ref="K3:P4"/>
    <mergeCell ref="A3:A5"/>
    <mergeCell ref="B3:B5"/>
    <mergeCell ref="I3:I5"/>
    <mergeCell ref="C3:H4"/>
    <mergeCell ref="M69:P69"/>
    <mergeCell ref="B70:B72"/>
    <mergeCell ref="C70:H71"/>
    <mergeCell ref="K70:P71"/>
    <mergeCell ref="I70:I72"/>
  </mergeCells>
  <printOptions horizontalCentered="1" verticalCentered="1"/>
  <pageMargins left="0.31496062992125984" right="0.1968503937007874" top="0.03937007874015748" bottom="0.3937007874015748" header="0" footer="0"/>
  <pageSetup horizontalDpi="300" verticalDpi="300" orientation="portrait" paperSize="9" scale="70" r:id="rId1"/>
  <rowBreaks count="1" manualBreakCount="1">
    <brk id="6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兵庫県</cp:lastModifiedBy>
  <cp:lastPrinted>2008-07-18T04:17:10Z</cp:lastPrinted>
  <dcterms:created xsi:type="dcterms:W3CDTF">1997-01-08T22:48:59Z</dcterms:created>
  <dcterms:modified xsi:type="dcterms:W3CDTF">2010-01-12T04:15:59Z</dcterms:modified>
  <cp:category/>
  <cp:version/>
  <cp:contentType/>
  <cp:contentStatus/>
</cp:coreProperties>
</file>