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05" windowWidth="12120" windowHeight="9000" tabRatio="893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</sheets>
  <definedNames>
    <definedName name="_xlnm.Print_Area" localSheetId="10">'第１０表'!$A$1:$I$27</definedName>
    <definedName name="_xlnm.Print_Area" localSheetId="11">'第１１表'!$A$1:$I$28</definedName>
    <definedName name="_xlnm.Print_Area" localSheetId="12">'第１２表'!$A$1:$D$25</definedName>
    <definedName name="_xlnm.Print_Area" localSheetId="13">'第１３表'!$A$1:$F$44</definedName>
    <definedName name="_xlnm.Print_Area" localSheetId="14">'第１４表'!$A$1:$AG$29</definedName>
    <definedName name="_xlnm.Print_Area" localSheetId="1">'第１表'!$A$1:$Z$24</definedName>
    <definedName name="_xlnm.Print_Area" localSheetId="2">'第２表'!$A$1:$V$45</definedName>
    <definedName name="_xlnm.Print_Area" localSheetId="3">'第３表'!$A$1:$S$45</definedName>
    <definedName name="_xlnm.Print_Area" localSheetId="4">'第４表'!$A$1:$M$73</definedName>
    <definedName name="_xlnm.Print_Area" localSheetId="5">'第５表'!$A$1:$X$72</definedName>
    <definedName name="_xlnm.Print_Area" localSheetId="6">'第６表'!$A$1:$P$71</definedName>
    <definedName name="_xlnm.Print_Area" localSheetId="7">'第７表'!$A$1:$T$39</definedName>
    <definedName name="_xlnm.Print_Area" localSheetId="8">'第８表'!$A$1:$AM$73</definedName>
    <definedName name="_xlnm.Print_Area" localSheetId="0">'目次'!$A$1:$B$16</definedName>
    <definedName name="_xlnm.Print_Area">'第１表'!$A$1:$B$25</definedName>
  </definedNames>
  <calcPr fullCalcOnLoad="1"/>
</workbook>
</file>

<file path=xl/sharedStrings.xml><?xml version="1.0" encoding="utf-8"?>
<sst xmlns="http://schemas.openxmlformats.org/spreadsheetml/2006/main" count="1996" uniqueCount="557">
  <si>
    <t>第２表　医療施設数・人口１０万対施設数・１施設当り人口、施設種類・年次別</t>
  </si>
  <si>
    <t>第３表　病院病床数・人口１０万対病床数・１病床当り人口、病床種類・年次別</t>
  </si>
  <si>
    <t>第１表  県下病院の状況</t>
  </si>
  <si>
    <t xml:space="preserve">病　院 </t>
  </si>
  <si>
    <t>在　院</t>
  </si>
  <si>
    <t>年間延数</t>
  </si>
  <si>
    <t>一日平均数</t>
  </si>
  <si>
    <t>退　院</t>
  </si>
  <si>
    <t>外　来</t>
  </si>
  <si>
    <t>　 　病  床</t>
  </si>
  <si>
    <t>加 東 市</t>
  </si>
  <si>
    <t>多 可 町</t>
  </si>
  <si>
    <t>市 川 町</t>
  </si>
  <si>
    <t>福 崎 町</t>
  </si>
  <si>
    <t>神 河 町</t>
  </si>
  <si>
    <t>豊 岡 市</t>
  </si>
  <si>
    <t>相 生 市</t>
  </si>
  <si>
    <t>赤 穂 市</t>
  </si>
  <si>
    <t>上 郡 町</t>
  </si>
  <si>
    <t>病院の種類</t>
  </si>
  <si>
    <t>　　　　　</t>
  </si>
  <si>
    <t>病院数</t>
  </si>
  <si>
    <t>病床数</t>
  </si>
  <si>
    <t>患者数</t>
  </si>
  <si>
    <t>新入院</t>
  </si>
  <si>
    <t>病床の種類</t>
  </si>
  <si>
    <t>１０月１日現在</t>
  </si>
  <si>
    <t>年間延数</t>
  </si>
  <si>
    <t>一日平均数</t>
  </si>
  <si>
    <t xml:space="preserve"> 種  別</t>
  </si>
  <si>
    <t xml:space="preserve">  平均在院日数（日）</t>
  </si>
  <si>
    <t>感染症病床</t>
  </si>
  <si>
    <t>総　　数</t>
  </si>
  <si>
    <t>精神病床</t>
  </si>
  <si>
    <t>結核病床</t>
  </si>
  <si>
    <t>療養病床</t>
  </si>
  <si>
    <t>一般病床</t>
  </si>
  <si>
    <t>一　　　般　　　病　　　院</t>
  </si>
  <si>
    <t>総　　　数</t>
  </si>
  <si>
    <t>精神科病院</t>
  </si>
  <si>
    <t xml:space="preserve"> 医療施設</t>
  </si>
  <si>
    <t>病　　　　　　　　　　　　　　　　　　　　　　　　　　　　　　院</t>
  </si>
  <si>
    <t>一　般　診　療　所</t>
  </si>
  <si>
    <t>歯　科　診　療　所</t>
  </si>
  <si>
    <t>総　　　　　数</t>
  </si>
  <si>
    <t>精　神　科  病　院</t>
  </si>
  <si>
    <t>伝　染　病　院</t>
  </si>
  <si>
    <t>結　核　療　養　所</t>
  </si>
  <si>
    <t>一　般　病　院</t>
  </si>
  <si>
    <t>人口10万</t>
  </si>
  <si>
    <t>１施設当</t>
  </si>
  <si>
    <t>施設数</t>
  </si>
  <si>
    <t>施設数</t>
  </si>
  <si>
    <t xml:space="preserve"> 年　次</t>
  </si>
  <si>
    <t>対施設数</t>
  </si>
  <si>
    <t>人口(千人)</t>
  </si>
  <si>
    <t>対施設数</t>
  </si>
  <si>
    <t>昭和５１年</t>
  </si>
  <si>
    <t>平成元年</t>
  </si>
  <si>
    <t>１６</t>
  </si>
  <si>
    <t>・</t>
  </si>
  <si>
    <t>注）平成５年までは１２月３１日現在、平成６年以降は１０月１日現在である。</t>
  </si>
  <si>
    <t>　　平成１１年４月より伝染病院は廃止された。</t>
  </si>
  <si>
    <t xml:space="preserve">病　床 </t>
  </si>
  <si>
    <t>総　　　　　　　数</t>
  </si>
  <si>
    <t>精　神　病　床</t>
  </si>
  <si>
    <t>感　染　症　病　床</t>
  </si>
  <si>
    <t>結　核　病　床</t>
  </si>
  <si>
    <t>療  養　病　床</t>
  </si>
  <si>
    <t>一　般　病　床</t>
  </si>
  <si>
    <t>病　床　数</t>
  </si>
  <si>
    <t>１病床当</t>
  </si>
  <si>
    <t>病床数</t>
  </si>
  <si>
    <t>対病床数</t>
  </si>
  <si>
    <t>人口（人）</t>
  </si>
  <si>
    <t>人口(人)</t>
  </si>
  <si>
    <t>昭和５１年</t>
  </si>
  <si>
    <t>平成元年</t>
  </si>
  <si>
    <t>注）平成５年までは１２月３１日現在、平成６年以降は１０月１日現在である。</t>
  </si>
  <si>
    <t>　　平成１１年４月より伝染病床は感染症病床に改められた。</t>
  </si>
  <si>
    <t>　　平成１３年及び１４年の一般病床は、療養病床、一般病床及び経過的旧その他の病床の合計である。</t>
  </si>
  <si>
    <t>第４表　医療施設数・人口１０万対施設数，１施設当り人口，保健所・市区町別</t>
  </si>
  <si>
    <t>保健所</t>
  </si>
  <si>
    <t>市区町</t>
  </si>
  <si>
    <t>人口</t>
  </si>
  <si>
    <t>人口10万対</t>
  </si>
  <si>
    <t>１施設当人口</t>
  </si>
  <si>
    <t>神戸市</t>
  </si>
  <si>
    <t xml:space="preserve"> 神戸市</t>
  </si>
  <si>
    <t>神戸市</t>
  </si>
  <si>
    <t>東灘区</t>
  </si>
  <si>
    <t>姫路市</t>
  </si>
  <si>
    <t>尼崎市</t>
  </si>
  <si>
    <t>西宮市</t>
  </si>
  <si>
    <t>芦  屋</t>
  </si>
  <si>
    <t>猪名川町</t>
  </si>
  <si>
    <t>明  石</t>
  </si>
  <si>
    <t>加古川</t>
  </si>
  <si>
    <t>加古川市</t>
  </si>
  <si>
    <t>-</t>
  </si>
  <si>
    <t>龍  野</t>
  </si>
  <si>
    <t>たつの市</t>
  </si>
  <si>
    <t>太 子 町</t>
  </si>
  <si>
    <t>佐 用 町</t>
  </si>
  <si>
    <t>赤  穂</t>
  </si>
  <si>
    <t>福  崎</t>
  </si>
  <si>
    <t>市川町</t>
  </si>
  <si>
    <t>福崎町</t>
  </si>
  <si>
    <t>香 美 町</t>
  </si>
  <si>
    <t>新温泉町</t>
  </si>
  <si>
    <t>和田山</t>
  </si>
  <si>
    <t>養 父 市</t>
  </si>
  <si>
    <t>朝 来 市</t>
  </si>
  <si>
    <t>南あわじ市</t>
  </si>
  <si>
    <t>淡路市</t>
  </si>
  <si>
    <t>第５表　医療施設数・病床数，保健所・市区町別</t>
  </si>
  <si>
    <t>病　　　　院　　　　病　　　　床　　　　数</t>
  </si>
  <si>
    <t>病　　　　　院</t>
  </si>
  <si>
    <t>療養病床を</t>
  </si>
  <si>
    <t>一般診療所</t>
  </si>
  <si>
    <t>歯　科
診療所</t>
  </si>
  <si>
    <t>病　　床　　別</t>
  </si>
  <si>
    <t>一  般  病  院</t>
  </si>
  <si>
    <t>有する一般</t>
  </si>
  <si>
    <t>病院（再掲）</t>
  </si>
  <si>
    <t>総 数</t>
  </si>
  <si>
    <t>有 床</t>
  </si>
  <si>
    <t>無 床</t>
  </si>
  <si>
    <t>感染症</t>
  </si>
  <si>
    <t>第６表　病床数及び人口１０万対病床数，保健所・市区町別</t>
  </si>
  <si>
    <t>病           床          数</t>
  </si>
  <si>
    <t>人 口 １０ 万 対 病 床 数</t>
  </si>
  <si>
    <t>保健所</t>
  </si>
  <si>
    <t>市区町</t>
  </si>
  <si>
    <t>病  院</t>
  </si>
  <si>
    <t>一  般　診療所</t>
  </si>
  <si>
    <t>結核</t>
  </si>
  <si>
    <t>療　養</t>
  </si>
  <si>
    <t>一　般</t>
  </si>
  <si>
    <t>人口</t>
  </si>
  <si>
    <t>病  床</t>
  </si>
  <si>
    <t>病 床</t>
  </si>
  <si>
    <t>病床</t>
  </si>
  <si>
    <t>病　床</t>
  </si>
  <si>
    <t>兵庫区</t>
  </si>
  <si>
    <t>長田区</t>
  </si>
  <si>
    <t>須磨区</t>
  </si>
  <si>
    <t>垂水区</t>
  </si>
  <si>
    <t>中央区</t>
  </si>
  <si>
    <t>佐用町</t>
  </si>
  <si>
    <t>第７表　病院数・病床数、施設種類・開設者別</t>
  </si>
  <si>
    <t xml:space="preserve">  病　院　・　病　床 </t>
  </si>
  <si>
    <t>病　　　院　　　数</t>
  </si>
  <si>
    <t>病　　　　　　　　　　　　床　　　　　　　　　　　　数</t>
  </si>
  <si>
    <t>精神科</t>
  </si>
  <si>
    <t>全　　　　病　　　　院</t>
  </si>
  <si>
    <t>精　神</t>
  </si>
  <si>
    <t>一　　　般　　　病　　　院</t>
  </si>
  <si>
    <t>総　数</t>
  </si>
  <si>
    <t>病　院</t>
  </si>
  <si>
    <t>結　核</t>
  </si>
  <si>
    <t>　開　設　者</t>
  </si>
  <si>
    <t>病　床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</si>
  <si>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</si>
  <si>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</si>
  <si>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</si>
  <si>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</si>
  <si>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</si>
  <si>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</si>
  <si>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都道府県</t>
  </si>
  <si>
    <t>市町村</t>
  </si>
  <si>
    <t>日赤</t>
  </si>
  <si>
    <t>済生会</t>
  </si>
  <si>
    <t>北海道社会事業協会</t>
  </si>
  <si>
    <t>厚生連</t>
  </si>
  <si>
    <t>国民健康保険団体連合会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</si>
  <si>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</si>
  <si>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</si>
  <si>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</si>
  <si>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</si>
  <si>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</si>
  <si>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</si>
  <si>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</si>
  <si>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</si>
  <si>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</si>
  <si>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</si>
  <si>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</si>
  <si>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</si>
  <si>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</si>
  <si>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</si>
  <si>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第８表   一般病院延数、診療科目・保健所・市区町別</t>
  </si>
  <si>
    <t>一般病院数</t>
  </si>
  <si>
    <t>内科</t>
  </si>
  <si>
    <t>呼吸器科</t>
  </si>
  <si>
    <t>消化器科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</si>
  <si>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</si>
  <si>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</si>
  <si>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</si>
  <si>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</si>
  <si>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</si>
  <si>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</si>
  <si>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</si>
  <si>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</si>
  <si>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</si>
  <si>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</si>
  <si>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</si>
  <si>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</si>
  <si>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</si>
  <si>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</si>
  <si>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</si>
  <si>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</si>
  <si>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</si>
  <si>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</si>
  <si>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</si>
  <si>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</si>
  <si>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</si>
  <si>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</si>
  <si>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</si>
  <si>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</si>
  <si>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</si>
  <si>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</si>
  <si>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</si>
  <si>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</si>
  <si>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</si>
  <si>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</si>
  <si>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</si>
  <si>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</si>
  <si>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</si>
  <si>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姫路市</t>
  </si>
  <si>
    <t>尼崎市</t>
  </si>
  <si>
    <t>西宮市</t>
  </si>
  <si>
    <t>宝　塚</t>
  </si>
  <si>
    <t>宝 塚 市</t>
  </si>
  <si>
    <t>三 田 市</t>
  </si>
  <si>
    <t>社</t>
  </si>
  <si>
    <t>加 西 市</t>
  </si>
  <si>
    <t>龍　野</t>
  </si>
  <si>
    <t>宍 粟 市</t>
  </si>
  <si>
    <t>香 美 町</t>
  </si>
  <si>
    <t>新温泉町</t>
  </si>
  <si>
    <t>養 父 市</t>
  </si>
  <si>
    <t>篠 山 市</t>
  </si>
  <si>
    <t>丹 波 市</t>
  </si>
  <si>
    <t>洲　本</t>
  </si>
  <si>
    <t>洲 本 市</t>
  </si>
  <si>
    <t>淡 路 市</t>
  </si>
  <si>
    <t>第９表　在院患者年間延数、病院種類・保健所別</t>
  </si>
  <si>
    <t xml:space="preserve">病院 </t>
  </si>
  <si>
    <t>一　　  般  　　病  　　院</t>
  </si>
  <si>
    <t>総　　数</t>
  </si>
  <si>
    <t>感染症病床</t>
  </si>
  <si>
    <t xml:space="preserve"> 保健所</t>
  </si>
  <si>
    <t>西宮市</t>
  </si>
  <si>
    <t>芦　屋</t>
  </si>
  <si>
    <t>伊　丹</t>
  </si>
  <si>
    <t>宝　塚</t>
  </si>
  <si>
    <t>明　石</t>
  </si>
  <si>
    <t>加古川</t>
  </si>
  <si>
    <t>社</t>
  </si>
  <si>
    <t>赤　穂</t>
  </si>
  <si>
    <t>福　崎</t>
  </si>
  <si>
    <t>豊　岡</t>
  </si>
  <si>
    <t>和田山</t>
  </si>
  <si>
    <t>柏　原</t>
  </si>
  <si>
    <t>第１０表　新入院患者年間延数、病院種類・保健所別</t>
  </si>
  <si>
    <t>一　　般　　病　　院</t>
  </si>
  <si>
    <t>総　　数</t>
  </si>
  <si>
    <t>精神科病院</t>
  </si>
  <si>
    <t>精神病床</t>
  </si>
  <si>
    <t>感染症病床</t>
  </si>
  <si>
    <t>結核病床</t>
  </si>
  <si>
    <t>第１１表　退院患者年間延数、病院種類・保健所別</t>
  </si>
  <si>
    <t>第１２表　外来患者年間延数、病院種類・保健所別</t>
  </si>
  <si>
    <t>一般病院</t>
  </si>
  <si>
    <t>第１３表　病院従事者数、病院の種類・職種別</t>
  </si>
  <si>
    <t>職　　　　　種</t>
  </si>
  <si>
    <t>総　　　数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</si>
  <si>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</si>
  <si>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</si>
  <si>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</si>
  <si>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</si>
  <si>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</si>
  <si>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</si>
  <si>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</si>
  <si>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</si>
  <si>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</si>
  <si>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</si>
  <si>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</si>
  <si>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</si>
  <si>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</si>
  <si>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</si>
  <si>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</si>
  <si>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</si>
  <si>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</si>
  <si>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</si>
  <si>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</si>
  <si>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臨床工学技士</t>
  </si>
  <si>
    <t>あん摩マッサージ指圧師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</si>
  <si>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</si>
  <si>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</si>
  <si>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</si>
  <si>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</si>
  <si>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</si>
  <si>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</si>
  <si>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</si>
  <si>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</si>
  <si>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</si>
  <si>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</si>
  <si>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注）従事者数については、全ての職種について常勤換算後の数値を記載した。（小数点第２位四捨五入）</t>
  </si>
  <si>
    <t>第１４表　病院従事者数、職種・保健所別</t>
  </si>
  <si>
    <t>職　種</t>
  </si>
  <si>
    <t>総数</t>
  </si>
  <si>
    <t>保健師</t>
  </si>
  <si>
    <t>助産師</t>
  </si>
  <si>
    <t>看護師</t>
  </si>
  <si>
    <t>准看護師</t>
  </si>
  <si>
    <t>理学療法士（ＰＴ）</t>
  </si>
  <si>
    <t>作業療法士（ＯＴ）</t>
  </si>
  <si>
    <t>視能訓練士</t>
  </si>
  <si>
    <t>言語聴覚士</t>
  </si>
  <si>
    <t>歯科衛生士</t>
  </si>
  <si>
    <t>社会福祉士</t>
  </si>
  <si>
    <t>常勤</t>
  </si>
  <si>
    <t>非常勤</t>
  </si>
  <si>
    <t>洲　本</t>
  </si>
  <si>
    <t>注）　従事者数については、全ての職種について常勤換算後の数値を記載した。（小数点第２位四捨五入）</t>
  </si>
  <si>
    <t xml:space="preserve"> 種　別</t>
  </si>
  <si>
    <t>在　院</t>
  </si>
  <si>
    <t>患者数</t>
  </si>
  <si>
    <t xml:space="preserve">  病 床 利 用 率（％）</t>
  </si>
  <si>
    <t xml:space="preserve">病院 </t>
  </si>
  <si>
    <t xml:space="preserve"> 保健所</t>
  </si>
  <si>
    <t>芦　屋</t>
  </si>
  <si>
    <t>伊　丹</t>
  </si>
  <si>
    <t>宝　塚</t>
  </si>
  <si>
    <t>明　石</t>
  </si>
  <si>
    <t>赤　穂</t>
  </si>
  <si>
    <t>福　崎</t>
  </si>
  <si>
    <t>豊　岡</t>
  </si>
  <si>
    <t>柏　原</t>
  </si>
  <si>
    <t xml:space="preserve">病院 </t>
  </si>
  <si>
    <t>総　数</t>
  </si>
  <si>
    <t>総　数</t>
  </si>
  <si>
    <t xml:space="preserve">病院 </t>
  </si>
  <si>
    <t>灘　区</t>
  </si>
  <si>
    <t>北　区</t>
  </si>
  <si>
    <t>西　区</t>
  </si>
  <si>
    <t>姫 路 市</t>
  </si>
  <si>
    <t>尼 崎 市</t>
  </si>
  <si>
    <t>西 宮 市</t>
  </si>
  <si>
    <t>芦 屋 市</t>
  </si>
  <si>
    <t>伊 丹 市</t>
  </si>
  <si>
    <t>川 西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</si>
  <si>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</si>
  <si>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</si>
  <si>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</si>
  <si>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</si>
  <si>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</si>
  <si>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</si>
  <si>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</si>
  <si>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相 生 市</t>
  </si>
  <si>
    <t>赤 穂 市</t>
  </si>
  <si>
    <t>上 郡 町</t>
  </si>
  <si>
    <t>柏　原</t>
  </si>
  <si>
    <t>精  神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</si>
  <si>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</si>
  <si>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</si>
  <si>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</si>
  <si>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</si>
  <si>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</si>
  <si>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</si>
  <si>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</si>
  <si>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</si>
  <si>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</si>
  <si>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</si>
  <si>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</si>
  <si>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</si>
  <si>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</si>
  <si>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</si>
  <si>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</si>
  <si>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</si>
  <si>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</si>
  <si>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</si>
  <si>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</si>
  <si>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</si>
  <si>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</si>
  <si>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</si>
  <si>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</si>
  <si>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社</t>
  </si>
  <si>
    <t>豊  岡</t>
  </si>
  <si>
    <t>豊 岡 市</t>
  </si>
  <si>
    <t>篠 山 市</t>
  </si>
  <si>
    <t>丹 波 市</t>
  </si>
  <si>
    <t>洲  本</t>
  </si>
  <si>
    <t>病     　　　院</t>
  </si>
  <si>
    <t>一  般  診  療  所</t>
  </si>
  <si>
    <t>歯  科  診  療  所</t>
  </si>
  <si>
    <t>施 設 数</t>
  </si>
  <si>
    <t>（単位百人）</t>
  </si>
  <si>
    <t>-</t>
  </si>
  <si>
    <t>人口10万</t>
  </si>
  <si>
    <t>人口10万</t>
  </si>
  <si>
    <t xml:space="preserve"> 年　次</t>
  </si>
  <si>
    <t>・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</si>
  <si>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</si>
  <si>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</si>
  <si>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</si>
  <si>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</si>
  <si>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</si>
  <si>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</si>
  <si>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</si>
  <si>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</si>
  <si>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</si>
  <si>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</si>
  <si>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</si>
  <si>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</si>
  <si>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</si>
  <si>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</si>
  <si>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</si>
  <si>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</si>
  <si>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</si>
  <si>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</si>
  <si>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</si>
  <si>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</si>
  <si>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</si>
  <si>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</si>
  <si>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</si>
  <si>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</si>
  <si>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</si>
  <si>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</si>
  <si>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</si>
  <si>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</si>
  <si>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</si>
  <si>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</si>
  <si>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</si>
  <si>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</si>
  <si>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</si>
  <si>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</si>
  <si>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</si>
  <si>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</si>
  <si>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</si>
  <si>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</si>
  <si>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</si>
  <si>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</si>
  <si>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</si>
  <si>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</si>
  <si>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</si>
  <si>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</si>
  <si>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</si>
  <si>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</si>
  <si>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</si>
  <si>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</si>
  <si>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・</t>
  </si>
  <si>
    <t>１２</t>
  </si>
  <si>
    <t>１３</t>
  </si>
  <si>
    <t>１４</t>
  </si>
  <si>
    <t>１５</t>
  </si>
  <si>
    <t>１７</t>
  </si>
  <si>
    <t>西脇市</t>
  </si>
  <si>
    <t>三木市</t>
  </si>
  <si>
    <t>小野市</t>
  </si>
  <si>
    <t>加西市</t>
  </si>
  <si>
    <t>加東市</t>
  </si>
  <si>
    <t>多可町</t>
  </si>
  <si>
    <t>宍粟市</t>
  </si>
  <si>
    <t>たつの市</t>
  </si>
  <si>
    <t>太子町</t>
  </si>
  <si>
    <t>市川町</t>
  </si>
  <si>
    <t>福崎町</t>
  </si>
  <si>
    <t>神河町</t>
  </si>
  <si>
    <t>洲本市</t>
  </si>
  <si>
    <t>南あわじ市</t>
  </si>
  <si>
    <t xml:space="preserve"> 神戸市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</si>
  <si>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</si>
  <si>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</si>
  <si>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</si>
  <si>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</si>
  <si>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</si>
  <si>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</si>
  <si>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</si>
  <si>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</si>
  <si>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</si>
  <si>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</si>
  <si>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</si>
  <si>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</si>
  <si>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</si>
  <si>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</si>
  <si>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</si>
  <si>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</si>
  <si>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</si>
  <si>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明 石 市</t>
  </si>
  <si>
    <t>高 砂 市</t>
  </si>
  <si>
    <t>稲 美 町</t>
  </si>
  <si>
    <t>播 磨 町</t>
  </si>
  <si>
    <t>西脇市</t>
  </si>
  <si>
    <t>三木市</t>
  </si>
  <si>
    <t>小野市</t>
  </si>
  <si>
    <t>加西市</t>
  </si>
  <si>
    <t>加東市</t>
  </si>
  <si>
    <t>多可町</t>
  </si>
  <si>
    <t>宍粟市</t>
  </si>
  <si>
    <t>たつの市</t>
  </si>
  <si>
    <t>太子町</t>
  </si>
  <si>
    <t>相 生 市</t>
  </si>
  <si>
    <t>赤 穂 市</t>
  </si>
  <si>
    <t>上 郡 町</t>
  </si>
  <si>
    <t>神河町</t>
  </si>
  <si>
    <t>豊  岡</t>
  </si>
  <si>
    <t>豊 岡 市</t>
  </si>
  <si>
    <t>香 美 町</t>
  </si>
  <si>
    <t>新温泉町</t>
  </si>
  <si>
    <t>養 父 市</t>
  </si>
  <si>
    <t>朝 来 市</t>
  </si>
  <si>
    <t>柏　原</t>
  </si>
  <si>
    <t>篠 山 市</t>
  </si>
  <si>
    <t>丹 波 市</t>
  </si>
  <si>
    <t>洲  本</t>
  </si>
  <si>
    <t>洲本市</t>
  </si>
  <si>
    <t>第　１表  　県下病院の状況</t>
  </si>
  <si>
    <t>第　３表　　病院病床数・人口１０万対病床数・１病床当り人口、病床種類・年次別</t>
  </si>
  <si>
    <t>第　４表　　医療施設数・人口１０万対施設数，１施設当り人口，保健所・市区町別</t>
  </si>
  <si>
    <t>第　５表　　医療施設数・病床数，保健所・市区町別</t>
  </si>
  <si>
    <t>第　６表　　病床数及び人口１０万対病床数，保健所・市区町別</t>
  </si>
  <si>
    <t>第　９表　　在院患者年間延数、病院種類・保健所別</t>
  </si>
  <si>
    <t>第１０表　　新入院患者年間延数、病院種類・保健所別</t>
  </si>
  <si>
    <t>第１１表　　院患者年間延数、病院種類・保健所別</t>
  </si>
  <si>
    <t>第１２表　　外来患者年間延数、病院種類・保健所別</t>
  </si>
  <si>
    <t>第１３表　　病院従事者数、病院の種類・職種別</t>
  </si>
  <si>
    <t>第１４表　　病院従事者数、職種・保健所別</t>
  </si>
  <si>
    <t>第　２表　　医療施設数・人口１０万対施設数・１施設当り人口、施設種類・年次別</t>
  </si>
  <si>
    <t>第　８表    一般病院延数、診療科目・保健所・市区町別</t>
  </si>
  <si>
    <t>第４章　医療統計</t>
  </si>
  <si>
    <t>神 戸 市</t>
  </si>
  <si>
    <t>・</t>
  </si>
  <si>
    <t>平成17年</t>
  </si>
  <si>
    <t>平成17年</t>
  </si>
  <si>
    <t xml:space="preserve">        平成19年10月1日現在</t>
  </si>
  <si>
    <t>　　　　　　平成19年10月1日現在</t>
  </si>
  <si>
    <t>１８</t>
  </si>
  <si>
    <t>１９</t>
  </si>
  <si>
    <t>19</t>
  </si>
  <si>
    <t>　　　　　平成19年10月1日現在</t>
  </si>
  <si>
    <t>　　　　　　　　　　平成19年10月1日現在</t>
  </si>
  <si>
    <t>この列は非表示</t>
  </si>
  <si>
    <t>医     療     施     設     数</t>
  </si>
  <si>
    <t>総 数</t>
  </si>
  <si>
    <t>精 神</t>
  </si>
  <si>
    <t>結 核</t>
  </si>
  <si>
    <t>一 般</t>
  </si>
  <si>
    <t>総 数</t>
  </si>
  <si>
    <t>精 神</t>
  </si>
  <si>
    <t>結 核</t>
  </si>
  <si>
    <t>総 数</t>
  </si>
  <si>
    <t>精 神</t>
  </si>
  <si>
    <t>精神科　　病 院</t>
  </si>
  <si>
    <t>精神科</t>
  </si>
  <si>
    <t>第　７表　  病院数・病床数、施設種類・開設者別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</si>
</sst>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);[Red]\(#,##0\)"/>
    <numFmt numFmtId="179" formatCode="#,##0.0_);[Red]\(#,##0.0\)"/>
    <numFmt numFmtId="180" formatCode="_ * #,##0.0_ ;_ * \-#,##0.0_ ;_ * &quot;-&quot;_ ;_ @_ "/>
    <numFmt numFmtId="181" formatCode="_ * #,##0.000_ ;_ * \-#,##0.000_ ;_ * &quot;-&quot;??_ ;_ @_ "/>
    <numFmt numFmtId="182" formatCode="_ * #,##0.0_ ;_ * \-#,##0.0_ ;_ * &quot;-&quot;??_ ;_ @_ "/>
    <numFmt numFmtId="183" formatCode="_ * #,##0;_ * \-#,##0;_ * &quot;- &quot;;_ @"/>
    <numFmt numFmtId="184" formatCode="_ * #,##0.0;_ * \-#,##0.0;_ * &quot;- &quot;;_ @"/>
    <numFmt numFmtId="185" formatCode="_ * #,##0_ ;_ * \-#,##0_ ;_ * &quot;-&quot;??_ ;_ @_ "/>
    <numFmt numFmtId="186" formatCode="#,##0_ "/>
    <numFmt numFmtId="187" formatCode="#,##0.0_ "/>
    <numFmt numFmtId="188" formatCode="_ * #,##0.00;_ * \-#,##0.00;_ * &quot;- &quot;;_ @"/>
    <numFmt numFmtId="189" formatCode="#,##0_ ;[Red]\-#,##0\ "/>
    <numFmt numFmtId="190" formatCode="#,##0.0_ ;[Red]\-#,##0.0\ "/>
    <numFmt numFmtId="191" formatCode="#,##0.00_ ;[Red]\-#,##0.00\ "/>
    <numFmt numFmtId="192" formatCode="#,##0.0;[Red]\-#,##0.0"/>
    <numFmt numFmtId="193" formatCode="0.0_ "/>
    <numFmt numFmtId="194" formatCode="_ * #,##0.0_ ;_ * \-#,##0.0_ ;_ * &quot;-&quot;?_ ;_ @_ "/>
    <numFmt numFmtId="195" formatCode="_ * #,##0;_ * \-#,##0;_ * &quot;-&quot;;_ @"/>
    <numFmt numFmtId="196" formatCode="0.E+00"/>
  </numFmts>
  <fonts count="3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13"/>
      <name val="ＭＳ 明朝"/>
      <family val="1"/>
    </font>
    <font>
      <b/>
      <sz val="12"/>
      <name val="ＭＳ 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b/>
      <sz val="14"/>
      <name val="ＭＳ Ｐゴシック"/>
      <family val="3"/>
    </font>
    <font>
      <b/>
      <sz val="13"/>
      <color indexed="12"/>
      <name val="ＭＳ ゴシック"/>
      <family val="3"/>
    </font>
    <font>
      <b/>
      <sz val="10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3"/>
      <color indexed="12"/>
      <name val="ＭＳ 明朝"/>
      <family val="1"/>
    </font>
    <font>
      <sz val="11"/>
      <color indexed="12"/>
      <name val="ＭＳ 明朝"/>
      <family val="1"/>
    </font>
    <font>
      <b/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12"/>
      <color indexed="12"/>
      <name val="ＭＳ Ｐゴシック"/>
      <family val="3"/>
    </font>
    <font>
      <b/>
      <sz val="21"/>
      <name val="ＭＳ 明朝"/>
      <family val="1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24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24"/>
      </left>
      <right>
        <color indexed="24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5" fillId="0" borderId="0" applyFont="0" applyFill="0" applyBorder="0" applyAlignment="0" applyProtection="0"/>
  </cellStyleXfs>
  <cellXfs count="906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183" fontId="6" fillId="0" borderId="21" xfId="0" applyNumberFormat="1" applyFont="1" applyFill="1" applyBorder="1" applyAlignment="1" applyProtection="1">
      <alignment horizontal="right" vertical="center"/>
      <protection locked="0"/>
    </xf>
    <xf numFmtId="184" fontId="6" fillId="0" borderId="15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right" vertical="center"/>
    </xf>
    <xf numFmtId="188" fontId="6" fillId="0" borderId="15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16" xfId="0" applyNumberFormat="1" applyFont="1" applyFill="1" applyBorder="1" applyAlignment="1" applyProtection="1">
      <alignment vertical="center"/>
      <protection locked="0"/>
    </xf>
    <xf numFmtId="38" fontId="6" fillId="0" borderId="15" xfId="15" applyFont="1" applyFill="1" applyBorder="1" applyAlignment="1">
      <alignment vertical="center"/>
    </xf>
    <xf numFmtId="192" fontId="6" fillId="0" borderId="15" xfId="15" applyNumberFormat="1" applyFont="1" applyFill="1" applyBorder="1" applyAlignment="1">
      <alignment vertical="center"/>
    </xf>
    <xf numFmtId="38" fontId="6" fillId="0" borderId="15" xfId="15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/>
    </xf>
    <xf numFmtId="0" fontId="9" fillId="0" borderId="24" xfId="0" applyNumberFormat="1" applyFont="1" applyFill="1" applyBorder="1" applyAlignment="1">
      <alignment horizontal="center" vertical="center"/>
    </xf>
    <xf numFmtId="178" fontId="17" fillId="0" borderId="28" xfId="0" applyNumberFormat="1" applyFont="1" applyFill="1" applyBorder="1" applyAlignment="1">
      <alignment vertical="center"/>
    </xf>
    <xf numFmtId="179" fontId="17" fillId="0" borderId="24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8" fontId="17" fillId="0" borderId="24" xfId="0" applyNumberFormat="1" applyFont="1" applyFill="1" applyBorder="1" applyAlignment="1">
      <alignment vertical="center"/>
    </xf>
    <xf numFmtId="179" fontId="17" fillId="0" borderId="29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/>
    </xf>
    <xf numFmtId="178" fontId="17" fillId="0" borderId="6" xfId="0" applyNumberFormat="1" applyFont="1" applyFill="1" applyBorder="1" applyAlignment="1">
      <alignment vertical="center"/>
    </xf>
    <xf numFmtId="179" fontId="17" fillId="0" borderId="15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15" xfId="0" applyNumberFormat="1" applyFont="1" applyFill="1" applyBorder="1" applyAlignment="1">
      <alignment vertical="center"/>
    </xf>
    <xf numFmtId="179" fontId="17" fillId="0" borderId="22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quotePrefix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vertical="center"/>
      <protection/>
    </xf>
    <xf numFmtId="183" fontId="17" fillId="0" borderId="6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/>
    </xf>
    <xf numFmtId="3" fontId="9" fillId="0" borderId="31" xfId="0" applyNumberFormat="1" applyFont="1" applyFill="1" applyBorder="1" applyAlignment="1" applyProtection="1">
      <alignment vertical="center"/>
      <protection/>
    </xf>
    <xf numFmtId="3" fontId="9" fillId="0" borderId="32" xfId="0" applyNumberFormat="1" applyFont="1" applyFill="1" applyBorder="1" applyAlignment="1" applyProtection="1">
      <alignment horizontal="center" vertical="center"/>
      <protection/>
    </xf>
    <xf numFmtId="3" fontId="9" fillId="0" borderId="33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183" fontId="17" fillId="0" borderId="6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 applyProtection="1">
      <alignment horizontal="center" vertical="center"/>
      <protection/>
    </xf>
    <xf numFmtId="3" fontId="9" fillId="0" borderId="34" xfId="0" applyNumberFormat="1" applyFont="1" applyFill="1" applyBorder="1" applyAlignment="1" applyProtection="1">
      <alignment horizontal="center" vertical="center"/>
      <protection/>
    </xf>
    <xf numFmtId="3" fontId="9" fillId="0" borderId="35" xfId="0" applyNumberFormat="1" applyFont="1" applyFill="1" applyBorder="1" applyAlignment="1" applyProtection="1">
      <alignment horizontal="center" vertical="center"/>
      <protection/>
    </xf>
    <xf numFmtId="184" fontId="17" fillId="0" borderId="3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 applyProtection="1">
      <alignment horizontal="center" vertical="center"/>
      <protection/>
    </xf>
    <xf numFmtId="3" fontId="9" fillId="0" borderId="38" xfId="0" applyNumberFormat="1" applyFont="1" applyFill="1" applyBorder="1" applyAlignment="1" applyProtection="1">
      <alignment horizontal="center" vertical="center"/>
      <protection/>
    </xf>
    <xf numFmtId="184" fontId="17" fillId="0" borderId="15" xfId="0" applyNumberFormat="1" applyFont="1" applyFill="1" applyBorder="1" applyAlignment="1">
      <alignment/>
    </xf>
    <xf numFmtId="184" fontId="17" fillId="0" borderId="39" xfId="0" applyNumberFormat="1" applyFont="1" applyFill="1" applyBorder="1" applyAlignment="1">
      <alignment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0" xfId="0" applyNumberFormat="1" applyFont="1" applyFill="1" applyBorder="1" applyAlignment="1" applyProtection="1">
      <alignment horizontal="center" vertical="center"/>
      <protection/>
    </xf>
    <xf numFmtId="184" fontId="17" fillId="0" borderId="18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left" vertical="top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183" fontId="17" fillId="0" borderId="13" xfId="0" applyNumberFormat="1" applyFont="1" applyFill="1" applyBorder="1" applyAlignment="1">
      <alignment horizontal="center" vertical="center"/>
    </xf>
    <xf numFmtId="183" fontId="17" fillId="0" borderId="15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Border="1" applyAlignment="1">
      <alignment horizontal="center" vertical="center"/>
    </xf>
    <xf numFmtId="183" fontId="17" fillId="0" borderId="24" xfId="0" applyNumberFormat="1" applyFont="1" applyFill="1" applyBorder="1" applyAlignment="1">
      <alignment horizontal="center" vertical="center"/>
    </xf>
    <xf numFmtId="183" fontId="17" fillId="0" borderId="24" xfId="0" applyNumberFormat="1" applyFont="1" applyFill="1" applyBorder="1" applyAlignment="1">
      <alignment horizontal="center" vertical="center" wrapText="1"/>
    </xf>
    <xf numFmtId="183" fontId="17" fillId="0" borderId="21" xfId="0" applyNumberFormat="1" applyFont="1" applyFill="1" applyBorder="1" applyAlignment="1">
      <alignment horizontal="center" vertical="center"/>
    </xf>
    <xf numFmtId="183" fontId="17" fillId="0" borderId="6" xfId="0" applyNumberFormat="1" applyFont="1" applyFill="1" applyBorder="1" applyAlignment="1">
      <alignment horizontal="center" vertical="center"/>
    </xf>
    <xf numFmtId="183" fontId="17" fillId="0" borderId="22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/>
    </xf>
    <xf numFmtId="184" fontId="17" fillId="0" borderId="0" xfId="0" applyNumberFormat="1" applyFont="1" applyFill="1" applyBorder="1" applyAlignment="1">
      <alignment horizontal="center" vertical="center"/>
    </xf>
    <xf numFmtId="183" fontId="17" fillId="0" borderId="15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183" fontId="17" fillId="0" borderId="15" xfId="0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183" fontId="17" fillId="0" borderId="49" xfId="0" applyNumberFormat="1" applyFont="1" applyFill="1" applyBorder="1" applyAlignment="1">
      <alignment vertical="center"/>
    </xf>
    <xf numFmtId="183" fontId="17" fillId="0" borderId="50" xfId="0" applyNumberFormat="1" applyFont="1" applyFill="1" applyBorder="1" applyAlignment="1">
      <alignment vertical="center"/>
    </xf>
    <xf numFmtId="183" fontId="17" fillId="0" borderId="21" xfId="0" applyNumberFormat="1" applyFont="1" applyFill="1" applyBorder="1" applyAlignment="1">
      <alignment vertical="center"/>
    </xf>
    <xf numFmtId="183" fontId="17" fillId="0" borderId="15" xfId="0" applyNumberFormat="1" applyFont="1" applyFill="1" applyBorder="1" applyAlignment="1" applyProtection="1">
      <alignment vertical="center"/>
      <protection/>
    </xf>
    <xf numFmtId="183" fontId="17" fillId="0" borderId="22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top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horizontal="center" vertical="center"/>
    </xf>
    <xf numFmtId="183" fontId="6" fillId="0" borderId="24" xfId="0" applyNumberFormat="1" applyFont="1" applyFill="1" applyBorder="1" applyAlignment="1">
      <alignment horizontal="center" vertical="center" wrapText="1"/>
    </xf>
    <xf numFmtId="184" fontId="6" fillId="0" borderId="24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horizontal="center" vertical="center" wrapText="1"/>
    </xf>
    <xf numFmtId="184" fontId="6" fillId="0" borderId="15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5" xfId="0" applyNumberFormat="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>
      <alignment/>
    </xf>
    <xf numFmtId="3" fontId="6" fillId="0" borderId="30" xfId="0" applyNumberFormat="1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Fill="1" applyBorder="1" applyAlignment="1" applyProtection="1">
      <alignment vertical="center"/>
      <protection/>
    </xf>
    <xf numFmtId="3" fontId="6" fillId="0" borderId="32" xfId="0" applyNumberFormat="1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Fill="1" applyBorder="1" applyAlignment="1" applyProtection="1">
      <alignment horizontal="center" vertical="center"/>
      <protection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3" fontId="6" fillId="0" borderId="8" xfId="0" applyNumberFormat="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Fill="1" applyBorder="1" applyAlignment="1" applyProtection="1">
      <alignment horizontal="center" vertical="center"/>
      <protection/>
    </xf>
    <xf numFmtId="3" fontId="6" fillId="0" borderId="52" xfId="0" applyNumberFormat="1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53" xfId="0" applyNumberFormat="1" applyFont="1" applyFill="1" applyBorder="1" applyAlignment="1" applyProtection="1">
      <alignment horizontal="center" vertical="center"/>
      <protection/>
    </xf>
    <xf numFmtId="3" fontId="6" fillId="0" borderId="54" xfId="0" applyNumberFormat="1" applyFont="1" applyFill="1" applyBorder="1" applyAlignment="1" applyProtection="1">
      <alignment horizontal="center" vertical="center"/>
      <protection/>
    </xf>
    <xf numFmtId="3" fontId="6" fillId="0" borderId="55" xfId="0" applyNumberFormat="1" applyFont="1" applyFill="1" applyBorder="1" applyAlignment="1" applyProtection="1">
      <alignment horizontal="center" vertical="center"/>
      <protection/>
    </xf>
    <xf numFmtId="3" fontId="6" fillId="0" borderId="37" xfId="0" applyNumberFormat="1" applyFont="1" applyFill="1" applyBorder="1" applyAlignment="1" applyProtection="1">
      <alignment horizontal="center" vertical="center"/>
      <protection/>
    </xf>
    <xf numFmtId="3" fontId="6" fillId="0" borderId="38" xfId="0" applyNumberFormat="1" applyFont="1" applyFill="1" applyBorder="1" applyAlignment="1" applyProtection="1">
      <alignment horizontal="center" vertical="center"/>
      <protection/>
    </xf>
    <xf numFmtId="3" fontId="6" fillId="0" borderId="56" xfId="0" applyNumberFormat="1" applyFont="1" applyFill="1" applyBorder="1" applyAlignment="1" applyProtection="1">
      <alignment horizontal="center" vertical="center"/>
      <protection/>
    </xf>
    <xf numFmtId="3" fontId="6" fillId="0" borderId="57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58" xfId="0" applyNumberFormat="1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3" fontId="6" fillId="0" borderId="15" xfId="15" applyNumberFormat="1" applyFont="1" applyFill="1" applyBorder="1" applyAlignment="1">
      <alignment vertical="center"/>
    </xf>
    <xf numFmtId="183" fontId="6" fillId="0" borderId="0" xfId="15" applyNumberFormat="1" applyFont="1" applyFill="1" applyBorder="1" applyAlignment="1">
      <alignment vertical="center"/>
    </xf>
    <xf numFmtId="183" fontId="6" fillId="0" borderId="16" xfId="1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 applyProtection="1">
      <alignment horizontal="right" vertical="center"/>
      <protection locked="0"/>
    </xf>
    <xf numFmtId="183" fontId="6" fillId="0" borderId="15" xfId="15" applyNumberFormat="1" applyFont="1" applyFill="1" applyBorder="1" applyAlignment="1" applyProtection="1">
      <alignment horizontal="right" vertical="center"/>
      <protection locked="0"/>
    </xf>
    <xf numFmtId="183" fontId="6" fillId="0" borderId="0" xfId="15" applyNumberFormat="1" applyFont="1" applyFill="1" applyBorder="1" applyAlignment="1" applyProtection="1">
      <alignment horizontal="right" vertical="center"/>
      <protection locked="0"/>
    </xf>
    <xf numFmtId="183" fontId="6" fillId="0" borderId="16" xfId="15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183" fontId="6" fillId="0" borderId="4" xfId="15" applyNumberFormat="1" applyFont="1" applyFill="1" applyBorder="1" applyAlignment="1" applyProtection="1">
      <alignment horizontal="right" vertical="center"/>
      <protection locked="0"/>
    </xf>
    <xf numFmtId="183" fontId="6" fillId="0" borderId="18" xfId="15" applyNumberFormat="1" applyFont="1" applyFill="1" applyBorder="1" applyAlignment="1" applyProtection="1">
      <alignment horizontal="right" vertical="center"/>
      <protection locked="0"/>
    </xf>
    <xf numFmtId="183" fontId="6" fillId="0" borderId="20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horizontal="centerContinuous" wrapText="1"/>
    </xf>
    <xf numFmtId="11" fontId="9" fillId="0" borderId="0" xfId="0" applyNumberFormat="1" applyFont="1" applyFill="1" applyAlignment="1">
      <alignment horizontal="centerContinuous" wrapText="1"/>
    </xf>
    <xf numFmtId="49" fontId="9" fillId="0" borderId="0" xfId="0" applyNumberFormat="1" applyFont="1" applyFill="1" applyAlignment="1">
      <alignment/>
    </xf>
    <xf numFmtId="0" fontId="19" fillId="0" borderId="59" xfId="0" applyNumberFormat="1" applyFont="1" applyFill="1" applyBorder="1" applyAlignment="1">
      <alignment vertical="top"/>
    </xf>
    <xf numFmtId="0" fontId="9" fillId="0" borderId="24" xfId="0" applyNumberFormat="1" applyFont="1" applyFill="1" applyBorder="1" applyAlignment="1">
      <alignment/>
    </xf>
    <xf numFmtId="0" fontId="9" fillId="0" borderId="24" xfId="0" applyNumberFormat="1" applyFont="1" applyFill="1" applyBorder="1" applyAlignment="1">
      <alignment horizontal="centerContinuous" wrapText="1"/>
    </xf>
    <xf numFmtId="11" fontId="9" fillId="0" borderId="24" xfId="0" applyNumberFormat="1" applyFont="1" applyFill="1" applyBorder="1" applyAlignment="1">
      <alignment horizontal="centerContinuous" wrapText="1"/>
    </xf>
    <xf numFmtId="49" fontId="9" fillId="0" borderId="24" xfId="0" applyNumberFormat="1" applyFont="1" applyFill="1" applyBorder="1" applyAlignment="1">
      <alignment/>
    </xf>
    <xf numFmtId="0" fontId="9" fillId="0" borderId="60" xfId="0" applyNumberFormat="1" applyFont="1" applyFill="1" applyBorder="1" applyAlignment="1">
      <alignment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22" fillId="0" borderId="15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6" xfId="0" applyNumberFormat="1" applyFont="1" applyFill="1" applyBorder="1" applyAlignment="1">
      <alignment horizontal="center" vertical="center"/>
    </xf>
    <xf numFmtId="183" fontId="9" fillId="0" borderId="6" xfId="0" applyNumberFormat="1" applyFont="1" applyFill="1" applyBorder="1" applyAlignment="1">
      <alignment vertical="center"/>
    </xf>
    <xf numFmtId="183" fontId="9" fillId="0" borderId="50" xfId="0" applyNumberFormat="1" applyFont="1" applyFill="1" applyBorder="1" applyAlignment="1">
      <alignment vertical="center"/>
    </xf>
    <xf numFmtId="183" fontId="9" fillId="0" borderId="13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vertical="top"/>
    </xf>
    <xf numFmtId="0" fontId="6" fillId="0" borderId="2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3" fontId="6" fillId="0" borderId="24" xfId="0" applyNumberFormat="1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/>
    </xf>
    <xf numFmtId="41" fontId="6" fillId="0" borderId="24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/>
    </xf>
    <xf numFmtId="41" fontId="6" fillId="0" borderId="18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41" fontId="11" fillId="0" borderId="0" xfId="0" applyNumberFormat="1" applyFont="1" applyFill="1" applyAlignment="1">
      <alignment/>
    </xf>
    <xf numFmtId="41" fontId="6" fillId="0" borderId="1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/>
    </xf>
    <xf numFmtId="41" fontId="6" fillId="0" borderId="68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8" fillId="0" borderId="24" xfId="0" applyNumberFormat="1" applyFont="1" applyFill="1" applyBorder="1" applyAlignment="1">
      <alignment horizontal="center" vertical="center"/>
    </xf>
    <xf numFmtId="41" fontId="8" fillId="0" borderId="29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right" vertical="top"/>
    </xf>
    <xf numFmtId="41" fontId="6" fillId="0" borderId="5" xfId="0" applyNumberFormat="1" applyFont="1" applyFill="1" applyBorder="1" applyAlignment="1">
      <alignment horizontal="left"/>
    </xf>
    <xf numFmtId="41" fontId="6" fillId="0" borderId="3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1" fontId="9" fillId="0" borderId="3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6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3" fontId="14" fillId="0" borderId="15" xfId="15" applyNumberFormat="1" applyFont="1" applyFill="1" applyBorder="1" applyAlignment="1">
      <alignment vertical="center"/>
    </xf>
    <xf numFmtId="183" fontId="14" fillId="0" borderId="0" xfId="15" applyNumberFormat="1" applyFont="1" applyFill="1" applyBorder="1" applyAlignment="1">
      <alignment vertical="center"/>
    </xf>
    <xf numFmtId="183" fontId="14" fillId="0" borderId="13" xfId="15" applyNumberFormat="1" applyFont="1" applyFill="1" applyBorder="1" applyAlignment="1">
      <alignment vertical="center"/>
    </xf>
    <xf numFmtId="183" fontId="14" fillId="0" borderId="16" xfId="15" applyNumberFormat="1" applyFont="1" applyFill="1" applyBorder="1" applyAlignment="1">
      <alignment vertical="center"/>
    </xf>
    <xf numFmtId="183" fontId="6" fillId="0" borderId="15" xfId="15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3" fontId="6" fillId="0" borderId="18" xfId="15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3" fontId="6" fillId="0" borderId="15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6" fillId="0" borderId="13" xfId="0" applyNumberFormat="1" applyFont="1" applyFill="1" applyBorder="1" applyAlignment="1">
      <alignment/>
    </xf>
    <xf numFmtId="183" fontId="6" fillId="0" borderId="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3" fontId="17" fillId="0" borderId="13" xfId="0" applyNumberFormat="1" applyFont="1" applyFill="1" applyBorder="1" applyAlignment="1">
      <alignment vertical="center"/>
    </xf>
    <xf numFmtId="183" fontId="17" fillId="0" borderId="70" xfId="0" applyNumberFormat="1" applyFont="1" applyFill="1" applyBorder="1" applyAlignment="1" applyProtection="1">
      <alignment vertical="center"/>
      <protection locked="0"/>
    </xf>
    <xf numFmtId="183" fontId="17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84" fontId="17" fillId="0" borderId="15" xfId="0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vertical="center"/>
    </xf>
    <xf numFmtId="184" fontId="17" fillId="0" borderId="71" xfId="0" applyNumberFormat="1" applyFont="1" applyFill="1" applyBorder="1" applyAlignment="1">
      <alignment vertical="center"/>
    </xf>
    <xf numFmtId="184" fontId="17" fillId="0" borderId="72" xfId="0" applyNumberFormat="1" applyFont="1" applyFill="1" applyBorder="1" applyAlignment="1">
      <alignment vertical="center"/>
    </xf>
    <xf numFmtId="184" fontId="17" fillId="0" borderId="73" xfId="0" applyNumberFormat="1" applyFont="1" applyFill="1" applyBorder="1" applyAlignment="1">
      <alignment vertical="center"/>
    </xf>
    <xf numFmtId="184" fontId="17" fillId="0" borderId="10" xfId="0" applyNumberFormat="1" applyFont="1" applyFill="1" applyBorder="1" applyAlignment="1">
      <alignment vertical="center"/>
    </xf>
    <xf numFmtId="184" fontId="17" fillId="0" borderId="74" xfId="0" applyNumberFormat="1" applyFont="1" applyFill="1" applyBorder="1" applyAlignment="1">
      <alignment vertical="center"/>
    </xf>
    <xf numFmtId="184" fontId="17" fillId="0" borderId="75" xfId="0" applyNumberFormat="1" applyFont="1" applyFill="1" applyBorder="1" applyAlignment="1">
      <alignment vertical="center"/>
    </xf>
    <xf numFmtId="183" fontId="17" fillId="0" borderId="8" xfId="0" applyNumberFormat="1" applyFont="1" applyFill="1" applyBorder="1" applyAlignment="1" applyProtection="1">
      <alignment vertical="center"/>
      <protection locked="0"/>
    </xf>
    <xf numFmtId="184" fontId="17" fillId="0" borderId="57" xfId="0" applyNumberFormat="1" applyFont="1" applyFill="1" applyBorder="1" applyAlignment="1">
      <alignment vertical="center"/>
    </xf>
    <xf numFmtId="184" fontId="17" fillId="0" borderId="26" xfId="0" applyNumberFormat="1" applyFont="1" applyFill="1" applyBorder="1" applyAlignment="1">
      <alignment vertical="center"/>
    </xf>
    <xf numFmtId="184" fontId="17" fillId="0" borderId="27" xfId="0" applyNumberFormat="1" applyFont="1" applyFill="1" applyBorder="1" applyAlignment="1">
      <alignment vertical="center"/>
    </xf>
    <xf numFmtId="184" fontId="17" fillId="0" borderId="76" xfId="0" applyNumberFormat="1" applyFont="1" applyFill="1" applyBorder="1" applyAlignment="1">
      <alignment vertical="center"/>
    </xf>
    <xf numFmtId="184" fontId="17" fillId="0" borderId="77" xfId="0" applyNumberFormat="1" applyFont="1" applyFill="1" applyBorder="1" applyAlignment="1">
      <alignment vertical="center"/>
    </xf>
    <xf numFmtId="184" fontId="17" fillId="0" borderId="78" xfId="0" applyNumberFormat="1" applyFont="1" applyFill="1" applyBorder="1" applyAlignment="1">
      <alignment vertical="center"/>
    </xf>
    <xf numFmtId="184" fontId="17" fillId="0" borderId="79" xfId="0" applyNumberFormat="1" applyFont="1" applyFill="1" applyBorder="1" applyAlignment="1">
      <alignment vertical="center"/>
    </xf>
    <xf numFmtId="184" fontId="17" fillId="0" borderId="80" xfId="0" applyNumberFormat="1" applyFont="1" applyFill="1" applyBorder="1" applyAlignment="1">
      <alignment vertical="center"/>
    </xf>
    <xf numFmtId="184" fontId="17" fillId="0" borderId="81" xfId="0" applyNumberFormat="1" applyFont="1" applyFill="1" applyBorder="1" applyAlignment="1">
      <alignment vertical="center"/>
    </xf>
    <xf numFmtId="184" fontId="17" fillId="0" borderId="82" xfId="0" applyNumberFormat="1" applyFont="1" applyFill="1" applyBorder="1" applyAlignment="1">
      <alignment vertical="center"/>
    </xf>
    <xf numFmtId="184" fontId="17" fillId="0" borderId="15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4" fontId="17" fillId="0" borderId="39" xfId="0" applyNumberFormat="1" applyFont="1" applyFill="1" applyBorder="1" applyAlignment="1">
      <alignment vertical="center"/>
    </xf>
    <xf numFmtId="184" fontId="17" fillId="0" borderId="36" xfId="0" applyNumberFormat="1" applyFont="1" applyFill="1" applyBorder="1" applyAlignment="1">
      <alignment vertical="center"/>
    </xf>
    <xf numFmtId="184" fontId="17" fillId="0" borderId="83" xfId="0" applyNumberFormat="1" applyFont="1" applyFill="1" applyBorder="1" applyAlignment="1">
      <alignment vertical="center"/>
    </xf>
    <xf numFmtId="184" fontId="17" fillId="0" borderId="10" xfId="0" applyNumberFormat="1" applyFont="1" applyFill="1" applyBorder="1" applyAlignment="1">
      <alignment horizontal="right" vertical="center"/>
    </xf>
    <xf numFmtId="184" fontId="17" fillId="0" borderId="10" xfId="0" applyNumberFormat="1" applyFont="1" applyFill="1" applyBorder="1" applyAlignment="1">
      <alignment horizontal="right"/>
    </xf>
    <xf numFmtId="184" fontId="17" fillId="0" borderId="10" xfId="0" applyNumberFormat="1" applyFont="1" applyFill="1" applyBorder="1" applyAlignment="1">
      <alignment/>
    </xf>
    <xf numFmtId="184" fontId="17" fillId="0" borderId="12" xfId="0" applyNumberFormat="1" applyFont="1" applyFill="1" applyBorder="1" applyAlignment="1">
      <alignment/>
    </xf>
    <xf numFmtId="184" fontId="17" fillId="0" borderId="15" xfId="0" applyNumberFormat="1" applyFont="1" applyFill="1" applyBorder="1" applyAlignment="1">
      <alignment horizontal="right"/>
    </xf>
    <xf numFmtId="184" fontId="17" fillId="0" borderId="16" xfId="0" applyNumberFormat="1" applyFont="1" applyFill="1" applyBorder="1" applyAlignment="1">
      <alignment/>
    </xf>
    <xf numFmtId="184" fontId="17" fillId="0" borderId="39" xfId="0" applyNumberFormat="1" applyFont="1" applyFill="1" applyBorder="1" applyAlignment="1">
      <alignment horizontal="right" vertical="center"/>
    </xf>
    <xf numFmtId="184" fontId="17" fillId="0" borderId="39" xfId="0" applyNumberFormat="1" applyFont="1" applyFill="1" applyBorder="1" applyAlignment="1">
      <alignment horizontal="right"/>
    </xf>
    <xf numFmtId="184" fontId="17" fillId="0" borderId="84" xfId="0" applyNumberFormat="1" applyFont="1" applyFill="1" applyBorder="1" applyAlignment="1">
      <alignment/>
    </xf>
    <xf numFmtId="184" fontId="17" fillId="0" borderId="18" xfId="0" applyNumberFormat="1" applyFont="1" applyFill="1" applyBorder="1" applyAlignment="1">
      <alignment horizontal="right" vertical="center"/>
    </xf>
    <xf numFmtId="184" fontId="17" fillId="0" borderId="18" xfId="0" applyNumberFormat="1" applyFont="1" applyFill="1" applyBorder="1" applyAlignment="1">
      <alignment horizontal="right"/>
    </xf>
    <xf numFmtId="184" fontId="17" fillId="0" borderId="20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3" fontId="9" fillId="0" borderId="85" xfId="0" applyNumberFormat="1" applyFont="1" applyFill="1" applyBorder="1" applyAlignment="1" applyProtection="1">
      <alignment horizontal="center" vertical="center"/>
      <protection/>
    </xf>
    <xf numFmtId="3" fontId="6" fillId="0" borderId="85" xfId="0" applyNumberFormat="1" applyFont="1" applyFill="1" applyBorder="1" applyAlignment="1" applyProtection="1">
      <alignment horizontal="center" vertical="center"/>
      <protection/>
    </xf>
    <xf numFmtId="183" fontId="9" fillId="0" borderId="8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184" fontId="17" fillId="0" borderId="87" xfId="0" applyNumberFormat="1" applyFont="1" applyFill="1" applyBorder="1" applyAlignment="1">
      <alignment vertical="center"/>
    </xf>
    <xf numFmtId="184" fontId="17" fillId="0" borderId="88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0" fontId="15" fillId="0" borderId="0" xfId="0" applyFont="1" applyAlignment="1">
      <alignment horizontal="center"/>
    </xf>
    <xf numFmtId="179" fontId="25" fillId="0" borderId="15" xfId="0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/>
    </xf>
    <xf numFmtId="179" fontId="25" fillId="0" borderId="22" xfId="0" applyNumberFormat="1" applyFont="1" applyFill="1" applyBorder="1" applyAlignment="1">
      <alignment vertical="center"/>
    </xf>
    <xf numFmtId="183" fontId="25" fillId="0" borderId="15" xfId="0" applyNumberFormat="1" applyFont="1" applyFill="1" applyBorder="1" applyAlignment="1">
      <alignment vertical="center"/>
    </xf>
    <xf numFmtId="183" fontId="25" fillId="0" borderId="13" xfId="0" applyNumberFormat="1" applyFont="1" applyFill="1" applyBorder="1" applyAlignment="1">
      <alignment vertical="center"/>
    </xf>
    <xf numFmtId="183" fontId="25" fillId="0" borderId="16" xfId="0" applyNumberFormat="1" applyFont="1" applyFill="1" applyBorder="1" applyAlignment="1">
      <alignment vertical="center"/>
    </xf>
    <xf numFmtId="183" fontId="27" fillId="0" borderId="15" xfId="15" applyNumberFormat="1" applyFont="1" applyFill="1" applyBorder="1" applyAlignment="1">
      <alignment vertical="center"/>
    </xf>
    <xf numFmtId="183" fontId="27" fillId="0" borderId="0" xfId="15" applyNumberFormat="1" applyFont="1" applyFill="1" applyBorder="1" applyAlignment="1">
      <alignment vertical="center"/>
    </xf>
    <xf numFmtId="183" fontId="27" fillId="0" borderId="13" xfId="15" applyNumberFormat="1" applyFont="1" applyFill="1" applyBorder="1" applyAlignment="1">
      <alignment vertical="center"/>
    </xf>
    <xf numFmtId="183" fontId="27" fillId="0" borderId="16" xfId="15" applyNumberFormat="1" applyFont="1" applyFill="1" applyBorder="1" applyAlignment="1">
      <alignment vertical="center"/>
    </xf>
    <xf numFmtId="183" fontId="28" fillId="0" borderId="13" xfId="0" applyNumberFormat="1" applyFont="1" applyFill="1" applyBorder="1" applyAlignment="1">
      <alignment vertical="center"/>
    </xf>
    <xf numFmtId="183" fontId="28" fillId="0" borderId="71" xfId="0" applyNumberFormat="1" applyFont="1" applyFill="1" applyBorder="1" applyAlignment="1">
      <alignment vertical="center"/>
    </xf>
    <xf numFmtId="183" fontId="28" fillId="0" borderId="11" xfId="0" applyNumberFormat="1" applyFont="1" applyFill="1" applyBorder="1" applyAlignment="1" applyProtection="1">
      <alignment vertical="center"/>
      <protection locked="0"/>
    </xf>
    <xf numFmtId="183" fontId="28" fillId="0" borderId="15" xfId="0" applyNumberFormat="1" applyFont="1" applyFill="1" applyBorder="1" applyAlignment="1">
      <alignment vertical="center"/>
    </xf>
    <xf numFmtId="183" fontId="28" fillId="0" borderId="54" xfId="0" applyNumberFormat="1" applyFont="1" applyFill="1" applyBorder="1" applyAlignment="1">
      <alignment vertical="center"/>
    </xf>
    <xf numFmtId="183" fontId="28" fillId="0" borderId="13" xfId="0" applyNumberFormat="1" applyFont="1" applyFill="1" applyBorder="1" applyAlignment="1" applyProtection="1">
      <alignment vertical="center"/>
      <protection locked="0"/>
    </xf>
    <xf numFmtId="183" fontId="28" fillId="0" borderId="39" xfId="0" applyNumberFormat="1" applyFont="1" applyFill="1" applyBorder="1" applyAlignment="1">
      <alignment vertical="center"/>
    </xf>
    <xf numFmtId="183" fontId="28" fillId="0" borderId="10" xfId="0" applyNumberFormat="1" applyFont="1" applyFill="1" applyBorder="1" applyAlignment="1" applyProtection="1">
      <alignment vertical="center"/>
      <protection locked="0"/>
    </xf>
    <xf numFmtId="183" fontId="28" fillId="0" borderId="15" xfId="0" applyNumberFormat="1" applyFont="1" applyFill="1" applyBorder="1" applyAlignment="1" applyProtection="1">
      <alignment vertical="center"/>
      <protection locked="0"/>
    </xf>
    <xf numFmtId="183" fontId="28" fillId="0" borderId="17" xfId="0" applyNumberFormat="1" applyFont="1" applyFill="1" applyBorder="1" applyAlignment="1">
      <alignment vertical="center"/>
    </xf>
    <xf numFmtId="183" fontId="28" fillId="0" borderId="6" xfId="0" applyNumberFormat="1" applyFont="1" applyFill="1" applyBorder="1" applyAlignment="1">
      <alignment vertical="center"/>
    </xf>
    <xf numFmtId="183" fontId="28" fillId="0" borderId="70" xfId="0" applyNumberFormat="1" applyFont="1" applyFill="1" applyBorder="1" applyAlignment="1" applyProtection="1">
      <alignment vertical="center"/>
      <protection locked="0"/>
    </xf>
    <xf numFmtId="183" fontId="28" fillId="0" borderId="35" xfId="0" applyNumberFormat="1" applyFont="1" applyFill="1" applyBorder="1" applyAlignment="1">
      <alignment vertical="center"/>
    </xf>
    <xf numFmtId="183" fontId="28" fillId="0" borderId="6" xfId="0" applyNumberFormat="1" applyFont="1" applyFill="1" applyBorder="1" applyAlignment="1" applyProtection="1">
      <alignment vertical="center"/>
      <protection locked="0"/>
    </xf>
    <xf numFmtId="183" fontId="28" fillId="0" borderId="50" xfId="0" applyNumberFormat="1" applyFont="1" applyFill="1" applyBorder="1" applyAlignment="1">
      <alignment vertical="center"/>
    </xf>
    <xf numFmtId="183" fontId="28" fillId="0" borderId="40" xfId="0" applyNumberFormat="1" applyFont="1" applyFill="1" applyBorder="1" applyAlignment="1">
      <alignment vertical="center"/>
    </xf>
    <xf numFmtId="183" fontId="29" fillId="0" borderId="15" xfId="15" applyNumberFormat="1" applyFont="1" applyFill="1" applyBorder="1" applyAlignment="1" applyProtection="1">
      <alignment horizontal="right" vertical="center"/>
      <protection/>
    </xf>
    <xf numFmtId="183" fontId="29" fillId="0" borderId="0" xfId="15" applyNumberFormat="1" applyFont="1" applyFill="1" applyBorder="1" applyAlignment="1">
      <alignment vertical="center"/>
    </xf>
    <xf numFmtId="183" fontId="29" fillId="0" borderId="4" xfId="15" applyNumberFormat="1" applyFont="1" applyFill="1" applyBorder="1" applyAlignment="1">
      <alignment vertical="center"/>
    </xf>
    <xf numFmtId="183" fontId="29" fillId="0" borderId="15" xfId="15" applyNumberFormat="1" applyFont="1" applyFill="1" applyBorder="1" applyAlignment="1" applyProtection="1">
      <alignment vertical="center"/>
      <protection locked="0"/>
    </xf>
    <xf numFmtId="183" fontId="29" fillId="0" borderId="18" xfId="15" applyNumberFormat="1" applyFont="1" applyFill="1" applyBorder="1" applyAlignment="1" applyProtection="1">
      <alignment vertical="center"/>
      <protection locked="0"/>
    </xf>
    <xf numFmtId="183" fontId="29" fillId="0" borderId="15" xfId="15" applyNumberFormat="1" applyFont="1" applyFill="1" applyBorder="1" applyAlignment="1">
      <alignment vertical="center"/>
    </xf>
    <xf numFmtId="183" fontId="29" fillId="0" borderId="18" xfId="15" applyNumberFormat="1" applyFont="1" applyFill="1" applyBorder="1" applyAlignment="1">
      <alignment vertical="center"/>
    </xf>
    <xf numFmtId="183" fontId="30" fillId="0" borderId="6" xfId="0" applyNumberFormat="1" applyFont="1" applyFill="1" applyBorder="1" applyAlignment="1">
      <alignment vertical="center"/>
    </xf>
    <xf numFmtId="183" fontId="30" fillId="0" borderId="50" xfId="0" applyNumberFormat="1" applyFont="1" applyFill="1" applyBorder="1" applyAlignment="1">
      <alignment vertical="center"/>
    </xf>
    <xf numFmtId="183" fontId="30" fillId="0" borderId="13" xfId="0" applyNumberFormat="1" applyFont="1" applyFill="1" applyBorder="1" applyAlignment="1">
      <alignment vertical="center"/>
    </xf>
    <xf numFmtId="183" fontId="30" fillId="0" borderId="86" xfId="0" applyNumberFormat="1" applyFont="1" applyFill="1" applyBorder="1" applyAlignment="1">
      <alignment vertical="center"/>
    </xf>
    <xf numFmtId="183" fontId="27" fillId="0" borderId="15" xfId="0" applyNumberFormat="1" applyFont="1" applyFill="1" applyBorder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183" fontId="27" fillId="0" borderId="16" xfId="0" applyNumberFormat="1" applyFont="1" applyFill="1" applyBorder="1" applyAlignment="1">
      <alignment vertical="center"/>
    </xf>
    <xf numFmtId="183" fontId="29" fillId="0" borderId="15" xfId="0" applyNumberFormat="1" applyFont="1" applyFill="1" applyBorder="1" applyAlignment="1">
      <alignment vertical="center"/>
    </xf>
    <xf numFmtId="183" fontId="29" fillId="0" borderId="18" xfId="0" applyNumberFormat="1" applyFont="1" applyFill="1" applyBorder="1" applyAlignment="1">
      <alignment vertical="center"/>
    </xf>
    <xf numFmtId="184" fontId="27" fillId="0" borderId="15" xfId="0" applyNumberFormat="1" applyFont="1" applyFill="1" applyBorder="1" applyAlignment="1">
      <alignment vertical="center"/>
    </xf>
    <xf numFmtId="184" fontId="27" fillId="0" borderId="0" xfId="0" applyNumberFormat="1" applyFont="1" applyFill="1" applyBorder="1" applyAlignment="1">
      <alignment vertical="center"/>
    </xf>
    <xf numFmtId="184" fontId="27" fillId="0" borderId="22" xfId="0" applyNumberFormat="1" applyFont="1" applyFill="1" applyBorder="1" applyAlignment="1">
      <alignment vertical="center"/>
    </xf>
    <xf numFmtId="184" fontId="29" fillId="0" borderId="15" xfId="0" applyNumberFormat="1" applyFont="1" applyFill="1" applyBorder="1" applyAlignment="1">
      <alignment horizontal="right" vertical="center"/>
    </xf>
    <xf numFmtId="184" fontId="29" fillId="0" borderId="18" xfId="0" applyNumberFormat="1" applyFont="1" applyFill="1" applyBorder="1" applyAlignment="1">
      <alignment horizontal="right" vertical="center"/>
    </xf>
    <xf numFmtId="183" fontId="28" fillId="0" borderId="10" xfId="0" applyNumberFormat="1" applyFont="1" applyFill="1" applyBorder="1" applyAlignment="1">
      <alignment vertical="center"/>
    </xf>
    <xf numFmtId="183" fontId="28" fillId="0" borderId="18" xfId="0" applyNumberFormat="1" applyFont="1" applyFill="1" applyBorder="1" applyAlignment="1">
      <alignment vertical="center"/>
    </xf>
    <xf numFmtId="183" fontId="28" fillId="0" borderId="0" xfId="0" applyNumberFormat="1" applyFont="1" applyFill="1" applyBorder="1" applyAlignment="1">
      <alignment vertical="center"/>
    </xf>
    <xf numFmtId="183" fontId="28" fillId="0" borderId="49" xfId="0" applyNumberFormat="1" applyFont="1" applyFill="1" applyBorder="1" applyAlignment="1">
      <alignment vertical="center"/>
    </xf>
    <xf numFmtId="183" fontId="28" fillId="0" borderId="21" xfId="0" applyNumberFormat="1" applyFont="1" applyFill="1" applyBorder="1" applyAlignment="1">
      <alignment vertical="center"/>
    </xf>
    <xf numFmtId="183" fontId="28" fillId="0" borderId="15" xfId="0" applyNumberFormat="1" applyFont="1" applyFill="1" applyBorder="1" applyAlignment="1" applyProtection="1">
      <alignment vertical="center"/>
      <protection/>
    </xf>
    <xf numFmtId="183" fontId="28" fillId="0" borderId="22" xfId="0" applyNumberFormat="1" applyFont="1" applyFill="1" applyBorder="1" applyAlignment="1">
      <alignment vertical="center"/>
    </xf>
    <xf numFmtId="183" fontId="28" fillId="0" borderId="89" xfId="0" applyNumberFormat="1" applyFont="1" applyFill="1" applyBorder="1" applyAlignment="1" applyProtection="1">
      <alignment vertical="center"/>
      <protection locked="0"/>
    </xf>
    <xf numFmtId="183" fontId="28" fillId="0" borderId="50" xfId="0" applyNumberFormat="1" applyFont="1" applyFill="1" applyBorder="1" applyAlignment="1" applyProtection="1">
      <alignment vertical="center"/>
      <protection locked="0"/>
    </xf>
    <xf numFmtId="183" fontId="28" fillId="0" borderId="12" xfId="0" applyNumberFormat="1" applyFont="1" applyFill="1" applyBorder="1" applyAlignment="1" applyProtection="1">
      <alignment vertical="center"/>
      <protection locked="0"/>
    </xf>
    <xf numFmtId="183" fontId="28" fillId="0" borderId="16" xfId="0" applyNumberFormat="1" applyFont="1" applyFill="1" applyBorder="1" applyAlignment="1" applyProtection="1">
      <alignment vertical="center"/>
      <protection locked="0"/>
    </xf>
    <xf numFmtId="183" fontId="28" fillId="0" borderId="86" xfId="0" applyNumberFormat="1" applyFont="1" applyFill="1" applyBorder="1" applyAlignment="1">
      <alignment vertical="center"/>
    </xf>
    <xf numFmtId="183" fontId="28" fillId="0" borderId="86" xfId="0" applyNumberFormat="1" applyFont="1" applyFill="1" applyBorder="1" applyAlignment="1" applyProtection="1">
      <alignment vertical="center"/>
      <protection locked="0"/>
    </xf>
    <xf numFmtId="183" fontId="28" fillId="0" borderId="90" xfId="0" applyNumberFormat="1" applyFont="1" applyFill="1" applyBorder="1" applyAlignment="1" applyProtection="1">
      <alignment vertical="center"/>
      <protection locked="0"/>
    </xf>
    <xf numFmtId="183" fontId="29" fillId="0" borderId="15" xfId="0" applyNumberFormat="1" applyFont="1" applyFill="1" applyBorder="1" applyAlignment="1">
      <alignment vertical="center"/>
    </xf>
    <xf numFmtId="183" fontId="29" fillId="0" borderId="0" xfId="0" applyNumberFormat="1" applyFont="1" applyFill="1" applyBorder="1" applyAlignment="1">
      <alignment vertical="center"/>
    </xf>
    <xf numFmtId="183" fontId="29" fillId="0" borderId="13" xfId="0" applyNumberFormat="1" applyFont="1" applyFill="1" applyBorder="1" applyAlignment="1">
      <alignment vertical="center"/>
    </xf>
    <xf numFmtId="183" fontId="29" fillId="0" borderId="6" xfId="0" applyNumberFormat="1" applyFont="1" applyFill="1" applyBorder="1" applyAlignment="1">
      <alignment vertical="center"/>
    </xf>
    <xf numFmtId="183" fontId="29" fillId="0" borderId="10" xfId="0" applyNumberFormat="1" applyFont="1" applyFill="1" applyBorder="1" applyAlignment="1">
      <alignment vertical="center"/>
    </xf>
    <xf numFmtId="183" fontId="29" fillId="0" borderId="10" xfId="0" applyNumberFormat="1" applyFont="1" applyFill="1" applyBorder="1" applyAlignment="1" applyProtection="1">
      <alignment/>
      <protection locked="0"/>
    </xf>
    <xf numFmtId="183" fontId="29" fillId="0" borderId="52" xfId="0" applyNumberFormat="1" applyFont="1" applyFill="1" applyBorder="1" applyAlignment="1">
      <alignment vertical="center"/>
    </xf>
    <xf numFmtId="183" fontId="29" fillId="0" borderId="52" xfId="0" applyNumberFormat="1" applyFont="1" applyFill="1" applyBorder="1" applyAlignment="1" applyProtection="1">
      <alignment/>
      <protection locked="0"/>
    </xf>
    <xf numFmtId="183" fontId="29" fillId="0" borderId="55" xfId="0" applyNumberFormat="1" applyFont="1" applyFill="1" applyBorder="1" applyAlignment="1">
      <alignment vertical="center"/>
    </xf>
    <xf numFmtId="183" fontId="29" fillId="0" borderId="55" xfId="0" applyNumberFormat="1" applyFont="1" applyFill="1" applyBorder="1" applyAlignment="1" applyProtection="1">
      <alignment/>
      <protection locked="0"/>
    </xf>
    <xf numFmtId="183" fontId="29" fillId="0" borderId="21" xfId="0" applyNumberFormat="1" applyFont="1" applyFill="1" applyBorder="1" applyAlignment="1">
      <alignment vertical="center"/>
    </xf>
    <xf numFmtId="183" fontId="29" fillId="0" borderId="21" xfId="0" applyNumberFormat="1" applyFont="1" applyFill="1" applyBorder="1" applyAlignment="1" applyProtection="1">
      <alignment/>
      <protection locked="0"/>
    </xf>
    <xf numFmtId="183" fontId="29" fillId="0" borderId="57" xfId="0" applyNumberFormat="1" applyFont="1" applyFill="1" applyBorder="1" applyAlignment="1">
      <alignment vertical="center"/>
    </xf>
    <xf numFmtId="183" fontId="29" fillId="0" borderId="57" xfId="0" applyNumberFormat="1" applyFont="1" applyFill="1" applyBorder="1" applyAlignment="1" applyProtection="1">
      <alignment/>
      <protection locked="0"/>
    </xf>
    <xf numFmtId="183" fontId="29" fillId="0" borderId="13" xfId="15" applyNumberFormat="1" applyFont="1" applyFill="1" applyBorder="1" applyAlignment="1">
      <alignment vertical="center"/>
    </xf>
    <xf numFmtId="183" fontId="29" fillId="0" borderId="17" xfId="15" applyNumberFormat="1" applyFont="1" applyFill="1" applyBorder="1" applyAlignment="1">
      <alignment vertical="center"/>
    </xf>
    <xf numFmtId="183" fontId="31" fillId="0" borderId="6" xfId="0" applyNumberFormat="1" applyFont="1" applyFill="1" applyBorder="1" applyAlignment="1">
      <alignment vertical="center"/>
    </xf>
    <xf numFmtId="183" fontId="31" fillId="0" borderId="50" xfId="0" applyNumberFormat="1" applyFont="1" applyFill="1" applyBorder="1" applyAlignment="1">
      <alignment vertical="center"/>
    </xf>
    <xf numFmtId="183" fontId="31" fillId="0" borderId="13" xfId="0" applyNumberFormat="1" applyFont="1" applyFill="1" applyBorder="1" applyAlignment="1">
      <alignment vertical="center"/>
    </xf>
    <xf numFmtId="183" fontId="31" fillId="0" borderId="86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/>
    </xf>
    <xf numFmtId="0" fontId="32" fillId="0" borderId="0" xfId="0" applyNumberFormat="1" applyFont="1" applyFill="1" applyAlignment="1">
      <alignment/>
    </xf>
    <xf numFmtId="0" fontId="31" fillId="0" borderId="8" xfId="0" applyNumberFormat="1" applyFont="1" applyFill="1" applyBorder="1" applyAlignment="1">
      <alignment horizontal="center" vertical="center"/>
    </xf>
    <xf numFmtId="183" fontId="31" fillId="0" borderId="8" xfId="0" applyNumberFormat="1" applyFont="1" applyFill="1" applyBorder="1" applyAlignment="1">
      <alignment vertical="center"/>
    </xf>
    <xf numFmtId="183" fontId="31" fillId="0" borderId="91" xfId="0" applyNumberFormat="1" applyFont="1" applyFill="1" applyBorder="1" applyAlignment="1">
      <alignment vertical="center"/>
    </xf>
    <xf numFmtId="183" fontId="31" fillId="0" borderId="92" xfId="0" applyNumberFormat="1" applyFont="1" applyFill="1" applyBorder="1" applyAlignment="1">
      <alignment vertical="center"/>
    </xf>
    <xf numFmtId="183" fontId="31" fillId="0" borderId="93" xfId="0" applyNumberFormat="1" applyFont="1" applyFill="1" applyBorder="1" applyAlignment="1">
      <alignment vertical="center"/>
    </xf>
    <xf numFmtId="0" fontId="31" fillId="0" borderId="52" xfId="0" applyNumberFormat="1" applyFont="1" applyFill="1" applyBorder="1" applyAlignment="1">
      <alignment horizontal="center" vertical="center"/>
    </xf>
    <xf numFmtId="183" fontId="31" fillId="0" borderId="52" xfId="0" applyNumberFormat="1" applyFont="1" applyFill="1" applyBorder="1" applyAlignment="1">
      <alignment vertical="center"/>
    </xf>
    <xf numFmtId="183" fontId="31" fillId="0" borderId="94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/>
    </xf>
    <xf numFmtId="0" fontId="31" fillId="0" borderId="70" xfId="0" applyNumberFormat="1" applyFont="1" applyFill="1" applyBorder="1" applyAlignment="1">
      <alignment horizontal="center" vertical="center"/>
    </xf>
    <xf numFmtId="183" fontId="31" fillId="0" borderId="70" xfId="0" applyNumberFormat="1" applyFont="1" applyFill="1" applyBorder="1" applyAlignment="1">
      <alignment vertical="center"/>
    </xf>
    <xf numFmtId="183" fontId="31" fillId="0" borderId="89" xfId="0" applyNumberFormat="1" applyFont="1" applyFill="1" applyBorder="1" applyAlignment="1">
      <alignment vertical="center"/>
    </xf>
    <xf numFmtId="183" fontId="31" fillId="0" borderId="11" xfId="0" applyNumberFormat="1" applyFont="1" applyFill="1" applyBorder="1" applyAlignment="1">
      <alignment vertical="center"/>
    </xf>
    <xf numFmtId="183" fontId="31" fillId="0" borderId="90" xfId="0" applyNumberFormat="1" applyFont="1" applyFill="1" applyBorder="1" applyAlignment="1">
      <alignment vertical="center"/>
    </xf>
    <xf numFmtId="183" fontId="29" fillId="0" borderId="71" xfId="0" applyNumberFormat="1" applyFont="1" applyFill="1" applyBorder="1" applyAlignment="1">
      <alignment vertical="center"/>
    </xf>
    <xf numFmtId="183" fontId="29" fillId="0" borderId="53" xfId="0" applyNumberFormat="1" applyFont="1" applyFill="1" applyBorder="1" applyAlignment="1">
      <alignment vertical="center"/>
    </xf>
    <xf numFmtId="183" fontId="29" fillId="0" borderId="85" xfId="0" applyNumberFormat="1" applyFont="1" applyFill="1" applyBorder="1" applyAlignment="1">
      <alignment vertical="center"/>
    </xf>
    <xf numFmtId="183" fontId="29" fillId="0" borderId="18" xfId="0" applyNumberFormat="1" applyFont="1" applyFill="1" applyBorder="1" applyAlignment="1">
      <alignment vertical="center"/>
    </xf>
    <xf numFmtId="49" fontId="27" fillId="0" borderId="3" xfId="0" applyNumberFormat="1" applyFont="1" applyFill="1" applyBorder="1" applyAlignment="1">
      <alignment horizontal="center" vertical="center"/>
    </xf>
    <xf numFmtId="183" fontId="27" fillId="0" borderId="18" xfId="0" applyNumberFormat="1" applyFont="1" applyFill="1" applyBorder="1" applyAlignment="1">
      <alignment vertical="center"/>
    </xf>
    <xf numFmtId="184" fontId="27" fillId="0" borderId="18" xfId="0" applyNumberFormat="1" applyFont="1" applyFill="1" applyBorder="1" applyAlignment="1">
      <alignment vertical="center"/>
    </xf>
    <xf numFmtId="188" fontId="27" fillId="0" borderId="18" xfId="0" applyNumberFormat="1" applyFont="1" applyFill="1" applyBorder="1" applyAlignment="1">
      <alignment vertical="center"/>
    </xf>
    <xf numFmtId="183" fontId="27" fillId="0" borderId="18" xfId="0" applyNumberFormat="1" applyFont="1" applyFill="1" applyBorder="1" applyAlignment="1">
      <alignment horizontal="right" vertical="center"/>
    </xf>
    <xf numFmtId="188" fontId="27" fillId="0" borderId="18" xfId="0" applyNumberFormat="1" applyFont="1" applyFill="1" applyBorder="1" applyAlignment="1">
      <alignment horizontal="right" vertical="center"/>
    </xf>
    <xf numFmtId="184" fontId="27" fillId="0" borderId="18" xfId="0" applyNumberFormat="1" applyFont="1" applyFill="1" applyBorder="1" applyAlignment="1">
      <alignment horizontal="right" vertical="center"/>
    </xf>
    <xf numFmtId="184" fontId="27" fillId="0" borderId="20" xfId="0" applyNumberFormat="1" applyFont="1" applyFill="1" applyBorder="1" applyAlignment="1">
      <alignment vertical="center"/>
    </xf>
    <xf numFmtId="184" fontId="27" fillId="0" borderId="18" xfId="0" applyNumberFormat="1" applyFont="1" applyFill="1" applyBorder="1" applyAlignment="1" applyProtection="1">
      <alignment vertical="center"/>
      <protection locked="0"/>
    </xf>
    <xf numFmtId="183" fontId="27" fillId="0" borderId="18" xfId="0" applyNumberFormat="1" applyFont="1" applyFill="1" applyBorder="1" applyAlignment="1" applyProtection="1">
      <alignment vertical="center"/>
      <protection locked="0"/>
    </xf>
    <xf numFmtId="38" fontId="27" fillId="0" borderId="18" xfId="15" applyFont="1" applyFill="1" applyBorder="1" applyAlignment="1">
      <alignment vertical="center"/>
    </xf>
    <xf numFmtId="192" fontId="27" fillId="0" borderId="18" xfId="15" applyNumberFormat="1" applyFont="1" applyFill="1" applyBorder="1" applyAlignment="1">
      <alignment vertical="center"/>
    </xf>
    <xf numFmtId="38" fontId="27" fillId="0" borderId="18" xfId="15" applyNumberFormat="1" applyFont="1" applyFill="1" applyBorder="1" applyAlignment="1">
      <alignment vertical="center"/>
    </xf>
    <xf numFmtId="183" fontId="27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17" fillId="0" borderId="95" xfId="0" applyNumberFormat="1" applyFont="1" applyFill="1" applyBorder="1" applyAlignment="1">
      <alignment horizontal="center" vertical="center" wrapText="1"/>
    </xf>
    <xf numFmtId="183" fontId="25" fillId="0" borderId="96" xfId="0" applyNumberFormat="1" applyFont="1" applyFill="1" applyBorder="1" applyAlignment="1">
      <alignment vertical="center"/>
    </xf>
    <xf numFmtId="183" fontId="17" fillId="0" borderId="95" xfId="0" applyNumberFormat="1" applyFont="1" applyFill="1" applyBorder="1" applyAlignment="1">
      <alignment vertical="center"/>
    </xf>
    <xf numFmtId="183" fontId="28" fillId="0" borderId="95" xfId="0" applyNumberFormat="1" applyFont="1" applyFill="1" applyBorder="1" applyAlignment="1">
      <alignment vertical="center"/>
    </xf>
    <xf numFmtId="183" fontId="28" fillId="0" borderId="97" xfId="0" applyNumberFormat="1" applyFont="1" applyFill="1" applyBorder="1" applyAlignment="1" applyProtection="1">
      <alignment vertical="center"/>
      <protection locked="0"/>
    </xf>
    <xf numFmtId="183" fontId="28" fillId="0" borderId="95" xfId="0" applyNumberFormat="1" applyFont="1" applyFill="1" applyBorder="1" applyAlignment="1" applyProtection="1">
      <alignment vertical="center"/>
      <protection locked="0"/>
    </xf>
    <xf numFmtId="183" fontId="28" fillId="0" borderId="98" xfId="0" applyNumberFormat="1" applyFont="1" applyFill="1" applyBorder="1" applyAlignment="1" applyProtection="1">
      <alignment vertical="center"/>
      <protection locked="0"/>
    </xf>
    <xf numFmtId="183" fontId="28" fillId="0" borderId="96" xfId="0" applyNumberFormat="1" applyFont="1" applyFill="1" applyBorder="1" applyAlignment="1">
      <alignment vertical="center"/>
    </xf>
    <xf numFmtId="183" fontId="28" fillId="0" borderId="96" xfId="0" applyNumberFormat="1" applyFont="1" applyFill="1" applyBorder="1" applyAlignment="1" applyProtection="1">
      <alignment vertical="center"/>
      <protection locked="0"/>
    </xf>
    <xf numFmtId="184" fontId="6" fillId="0" borderId="22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 applyProtection="1">
      <alignment horizontal="right" vertical="center"/>
      <protection locked="0"/>
    </xf>
    <xf numFmtId="184" fontId="6" fillId="0" borderId="15" xfId="0" applyNumberFormat="1" applyFont="1" applyFill="1" applyBorder="1" applyAlignment="1" applyProtection="1">
      <alignment horizontal="right" vertical="center"/>
      <protection locked="0"/>
    </xf>
    <xf numFmtId="184" fontId="6" fillId="0" borderId="0" xfId="0" applyNumberFormat="1" applyFont="1" applyFill="1" applyBorder="1" applyAlignment="1" applyProtection="1">
      <alignment horizontal="right" vertical="center"/>
      <protection locked="0"/>
    </xf>
    <xf numFmtId="184" fontId="6" fillId="0" borderId="15" xfId="0" applyNumberFormat="1" applyFont="1" applyFill="1" applyBorder="1" applyAlignment="1" applyProtection="1">
      <alignment horizontal="right" vertical="center"/>
      <protection locked="0"/>
    </xf>
    <xf numFmtId="184" fontId="6" fillId="0" borderId="22" xfId="0" applyNumberFormat="1" applyFont="1" applyFill="1" applyBorder="1" applyAlignment="1" applyProtection="1">
      <alignment horizontal="right" vertical="center"/>
      <protection locked="0"/>
    </xf>
    <xf numFmtId="183" fontId="6" fillId="0" borderId="4" xfId="0" applyNumberFormat="1" applyFont="1" applyFill="1" applyBorder="1" applyAlignment="1" applyProtection="1">
      <alignment horizontal="right" vertical="center"/>
      <protection locked="0"/>
    </xf>
    <xf numFmtId="184" fontId="6" fillId="0" borderId="18" xfId="0" applyNumberFormat="1" applyFont="1" applyFill="1" applyBorder="1" applyAlignment="1" applyProtection="1">
      <alignment horizontal="right" vertical="center"/>
      <protection locked="0"/>
    </xf>
    <xf numFmtId="184" fontId="6" fillId="0" borderId="4" xfId="0" applyNumberFormat="1" applyFont="1" applyFill="1" applyBorder="1" applyAlignment="1" applyProtection="1">
      <alignment horizontal="right" vertical="center"/>
      <protection locked="0"/>
    </xf>
    <xf numFmtId="184" fontId="6" fillId="0" borderId="23" xfId="0" applyNumberFormat="1" applyFont="1" applyFill="1" applyBorder="1" applyAlignment="1" applyProtection="1">
      <alignment horizontal="right" vertical="center"/>
      <protection locked="0"/>
    </xf>
    <xf numFmtId="184" fontId="27" fillId="0" borderId="16" xfId="0" applyNumberFormat="1" applyFont="1" applyFill="1" applyBorder="1" applyAlignment="1">
      <alignment vertical="center"/>
    </xf>
    <xf numFmtId="184" fontId="29" fillId="0" borderId="15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 applyProtection="1">
      <alignment vertical="center"/>
      <protection locked="0"/>
    </xf>
    <xf numFmtId="184" fontId="6" fillId="0" borderId="16" xfId="0" applyNumberFormat="1" applyFont="1" applyFill="1" applyBorder="1" applyAlignment="1" applyProtection="1">
      <alignment horizontal="right" vertical="center"/>
      <protection locked="0"/>
    </xf>
    <xf numFmtId="184" fontId="29" fillId="0" borderId="18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 applyProtection="1">
      <alignment horizontal="right" vertical="center"/>
      <protection locked="0"/>
    </xf>
    <xf numFmtId="38" fontId="6" fillId="0" borderId="0" xfId="15" applyFont="1" applyFill="1" applyBorder="1" applyAlignment="1">
      <alignment vertical="center"/>
    </xf>
    <xf numFmtId="38" fontId="6" fillId="0" borderId="16" xfId="15" applyFont="1" applyFill="1" applyBorder="1" applyAlignment="1">
      <alignment vertical="center"/>
    </xf>
    <xf numFmtId="183" fontId="6" fillId="0" borderId="2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horizontal="right" vertical="center"/>
      <protection locked="0"/>
    </xf>
    <xf numFmtId="183" fontId="6" fillId="0" borderId="4" xfId="0" applyNumberFormat="1" applyFont="1" applyFill="1" applyBorder="1" applyAlignment="1" applyProtection="1">
      <alignment vertical="center"/>
      <protection locked="0"/>
    </xf>
    <xf numFmtId="183" fontId="6" fillId="0" borderId="18" xfId="0" applyNumberFormat="1" applyFont="1" applyFill="1" applyBorder="1" applyAlignment="1" applyProtection="1">
      <alignment horizontal="right" vertical="center"/>
      <protection locked="0"/>
    </xf>
    <xf numFmtId="183" fontId="6" fillId="0" borderId="16" xfId="0" applyNumberFormat="1" applyFont="1" applyFill="1" applyBorder="1" applyAlignment="1" applyProtection="1">
      <alignment horizontal="right" vertical="center"/>
      <protection locked="0"/>
    </xf>
    <xf numFmtId="183" fontId="6" fillId="0" borderId="18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6" xfId="0" applyNumberFormat="1" applyFont="1" applyFill="1" applyBorder="1" applyAlignment="1" applyProtection="1">
      <alignment horizontal="right"/>
      <protection locked="0"/>
    </xf>
    <xf numFmtId="183" fontId="9" fillId="0" borderId="50" xfId="0" applyNumberFormat="1" applyFont="1" applyFill="1" applyBorder="1" applyAlignment="1" applyProtection="1">
      <alignment horizontal="right"/>
      <protection locked="0"/>
    </xf>
    <xf numFmtId="183" fontId="9" fillId="0" borderId="13" xfId="0" applyNumberFormat="1" applyFont="1" applyFill="1" applyBorder="1" applyAlignment="1" applyProtection="1">
      <alignment horizontal="right"/>
      <protection locked="0"/>
    </xf>
    <xf numFmtId="183" fontId="9" fillId="0" borderId="86" xfId="0" applyNumberFormat="1" applyFont="1" applyFill="1" applyBorder="1" applyAlignment="1" applyProtection="1">
      <alignment horizontal="right"/>
      <protection locked="0"/>
    </xf>
    <xf numFmtId="183" fontId="9" fillId="0" borderId="63" xfId="0" applyNumberFormat="1" applyFont="1" applyFill="1" applyBorder="1" applyAlignment="1" applyProtection="1">
      <alignment horizontal="right"/>
      <protection locked="0"/>
    </xf>
    <xf numFmtId="183" fontId="9" fillId="0" borderId="33" xfId="0" applyNumberFormat="1" applyFont="1" applyFill="1" applyBorder="1" applyAlignment="1" applyProtection="1">
      <alignment horizontal="right"/>
      <protection locked="0"/>
    </xf>
    <xf numFmtId="183" fontId="9" fillId="0" borderId="99" xfId="0" applyNumberFormat="1" applyFont="1" applyFill="1" applyBorder="1" applyAlignment="1" applyProtection="1">
      <alignment horizontal="right"/>
      <protection locked="0"/>
    </xf>
    <xf numFmtId="183" fontId="9" fillId="0" borderId="100" xfId="0" applyNumberFormat="1" applyFont="1" applyFill="1" applyBorder="1" applyAlignment="1" applyProtection="1">
      <alignment horizontal="right"/>
      <protection locked="0"/>
    </xf>
    <xf numFmtId="183" fontId="9" fillId="0" borderId="82" xfId="0" applyNumberFormat="1" applyFont="1" applyFill="1" applyBorder="1" applyAlignment="1" applyProtection="1">
      <alignment horizontal="right"/>
      <protection locked="0"/>
    </xf>
    <xf numFmtId="183" fontId="9" fillId="0" borderId="31" xfId="0" applyNumberFormat="1" applyFont="1" applyFill="1" applyBorder="1" applyAlignment="1" applyProtection="1">
      <alignment horizontal="right"/>
      <protection locked="0"/>
    </xf>
    <xf numFmtId="183" fontId="9" fillId="0" borderId="101" xfId="0" applyNumberFormat="1" applyFont="1" applyFill="1" applyBorder="1" applyAlignment="1" applyProtection="1">
      <alignment horizontal="right"/>
      <protection locked="0"/>
    </xf>
    <xf numFmtId="183" fontId="9" fillId="0" borderId="102" xfId="0" applyNumberFormat="1" applyFont="1" applyFill="1" applyBorder="1" applyAlignment="1" applyProtection="1">
      <alignment horizontal="right"/>
      <protection locked="0"/>
    </xf>
    <xf numFmtId="183" fontId="9" fillId="0" borderId="103" xfId="0" applyNumberFormat="1" applyFont="1" applyFill="1" applyBorder="1" applyAlignment="1" applyProtection="1">
      <alignment horizontal="right"/>
      <protection locked="0"/>
    </xf>
    <xf numFmtId="183" fontId="9" fillId="0" borderId="21" xfId="0" applyNumberFormat="1" applyFont="1" applyFill="1" applyBorder="1" applyAlignment="1" applyProtection="1">
      <alignment horizontal="right"/>
      <protection locked="0"/>
    </xf>
    <xf numFmtId="183" fontId="9" fillId="0" borderId="53" xfId="0" applyNumberFormat="1" applyFont="1" applyFill="1" applyBorder="1" applyAlignment="1" applyProtection="1">
      <alignment horizontal="right"/>
      <protection locked="0"/>
    </xf>
    <xf numFmtId="183" fontId="9" fillId="0" borderId="104" xfId="0" applyNumberFormat="1" applyFont="1" applyFill="1" applyBorder="1" applyAlignment="1" applyProtection="1">
      <alignment horizontal="right"/>
      <protection locked="0"/>
    </xf>
    <xf numFmtId="183" fontId="9" fillId="0" borderId="8" xfId="0" applyNumberFormat="1" applyFont="1" applyFill="1" applyBorder="1" applyAlignment="1" applyProtection="1">
      <alignment horizontal="right"/>
      <protection locked="0"/>
    </xf>
    <xf numFmtId="183" fontId="9" fillId="0" borderId="91" xfId="0" applyNumberFormat="1" applyFont="1" applyFill="1" applyBorder="1" applyAlignment="1" applyProtection="1">
      <alignment horizontal="right"/>
      <protection locked="0"/>
    </xf>
    <xf numFmtId="183" fontId="9" fillId="0" borderId="92" xfId="0" applyNumberFormat="1" applyFont="1" applyFill="1" applyBorder="1" applyAlignment="1" applyProtection="1">
      <alignment horizontal="right"/>
      <protection locked="0"/>
    </xf>
    <xf numFmtId="183" fontId="9" fillId="0" borderId="93" xfId="0" applyNumberFormat="1" applyFont="1" applyFill="1" applyBorder="1" applyAlignment="1" applyProtection="1">
      <alignment horizontal="right"/>
      <protection locked="0"/>
    </xf>
    <xf numFmtId="183" fontId="9" fillId="0" borderId="40" xfId="0" applyNumberFormat="1" applyFont="1" applyFill="1" applyBorder="1" applyAlignment="1" applyProtection="1">
      <alignment horizontal="right"/>
      <protection locked="0"/>
    </xf>
    <xf numFmtId="183" fontId="9" fillId="0" borderId="105" xfId="0" applyNumberFormat="1" applyFont="1" applyFill="1" applyBorder="1" applyAlignment="1" applyProtection="1">
      <alignment horizontal="right"/>
      <protection locked="0"/>
    </xf>
    <xf numFmtId="183" fontId="9" fillId="0" borderId="17" xfId="0" applyNumberFormat="1" applyFont="1" applyFill="1" applyBorder="1" applyAlignment="1" applyProtection="1">
      <alignment horizontal="right"/>
      <protection locked="0"/>
    </xf>
    <xf numFmtId="183" fontId="9" fillId="0" borderId="106" xfId="0" applyNumberFormat="1" applyFont="1" applyFill="1" applyBorder="1" applyAlignment="1" applyProtection="1">
      <alignment horizontal="right"/>
      <protection locked="0"/>
    </xf>
    <xf numFmtId="183" fontId="26" fillId="0" borderId="15" xfId="0" applyNumberFormat="1" applyFont="1" applyFill="1" applyBorder="1" applyAlignment="1">
      <alignment vertical="center"/>
    </xf>
    <xf numFmtId="184" fontId="27" fillId="0" borderId="15" xfId="0" applyNumberFormat="1" applyFont="1" applyFill="1" applyBorder="1" applyAlignment="1">
      <alignment vertical="center"/>
    </xf>
    <xf numFmtId="184" fontId="27" fillId="0" borderId="49" xfId="0" applyNumberFormat="1" applyFont="1" applyFill="1" applyBorder="1" applyAlignment="1">
      <alignment vertical="center"/>
    </xf>
    <xf numFmtId="184" fontId="27" fillId="0" borderId="50" xfId="0" applyNumberFormat="1" applyFont="1" applyFill="1" applyBorder="1" applyAlignment="1">
      <alignment vertical="center"/>
    </xf>
    <xf numFmtId="184" fontId="27" fillId="0" borderId="13" xfId="0" applyNumberFormat="1" applyFont="1" applyFill="1" applyBorder="1" applyAlignment="1">
      <alignment vertical="center"/>
    </xf>
    <xf numFmtId="184" fontId="27" fillId="0" borderId="16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>
      <alignment/>
    </xf>
    <xf numFmtId="184" fontId="6" fillId="0" borderId="49" xfId="0" applyNumberFormat="1" applyFont="1" applyFill="1" applyBorder="1" applyAlignment="1">
      <alignment/>
    </xf>
    <xf numFmtId="184" fontId="6" fillId="0" borderId="50" xfId="0" applyNumberFormat="1" applyFont="1" applyFill="1" applyBorder="1" applyAlignment="1">
      <alignment/>
    </xf>
    <xf numFmtId="184" fontId="6" fillId="0" borderId="13" xfId="0" applyNumberFormat="1" applyFont="1" applyFill="1" applyBorder="1" applyAlignment="1">
      <alignment/>
    </xf>
    <xf numFmtId="184" fontId="6" fillId="0" borderId="16" xfId="0" applyNumberFormat="1" applyFont="1" applyFill="1" applyBorder="1" applyAlignment="1">
      <alignment/>
    </xf>
    <xf numFmtId="184" fontId="29" fillId="0" borderId="15" xfId="0" applyNumberFormat="1" applyFont="1" applyFill="1" applyBorder="1" applyAlignment="1">
      <alignment vertical="center"/>
    </xf>
    <xf numFmtId="184" fontId="29" fillId="0" borderId="49" xfId="0" applyNumberFormat="1" applyFont="1" applyFill="1" applyBorder="1" applyAlignment="1">
      <alignment vertical="center"/>
    </xf>
    <xf numFmtId="184" fontId="29" fillId="0" borderId="50" xfId="0" applyNumberFormat="1" applyFont="1" applyFill="1" applyBorder="1" applyAlignment="1">
      <alignment vertical="center"/>
    </xf>
    <xf numFmtId="184" fontId="29" fillId="0" borderId="13" xfId="0" applyNumberFormat="1" applyFont="1" applyFill="1" applyBorder="1" applyAlignment="1">
      <alignment vertical="center"/>
    </xf>
    <xf numFmtId="184" fontId="29" fillId="0" borderId="13" xfId="0" applyNumberFormat="1" applyFont="1" applyFill="1" applyBorder="1" applyAlignment="1">
      <alignment/>
    </xf>
    <xf numFmtId="184" fontId="29" fillId="0" borderId="16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21" xfId="0" applyNumberFormat="1" applyFont="1" applyFill="1" applyBorder="1" applyAlignment="1" applyProtection="1">
      <alignment vertical="center"/>
      <protection locked="0"/>
    </xf>
    <xf numFmtId="183" fontId="6" fillId="0" borderId="6" xfId="0" applyNumberFormat="1" applyFont="1" applyFill="1" applyBorder="1" applyAlignment="1" applyProtection="1">
      <alignment vertical="center"/>
      <protection locked="0"/>
    </xf>
    <xf numFmtId="184" fontId="6" fillId="0" borderId="50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54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183" fontId="6" fillId="0" borderId="71" xfId="0" applyNumberFormat="1" applyFont="1" applyFill="1" applyBorder="1" applyAlignment="1" applyProtection="1">
      <alignment vertical="center"/>
      <protection locked="0"/>
    </xf>
    <xf numFmtId="183" fontId="6" fillId="0" borderId="34" xfId="0" applyNumberFormat="1" applyFont="1" applyFill="1" applyBorder="1" applyAlignment="1" applyProtection="1">
      <alignment vertical="center"/>
      <protection locked="0"/>
    </xf>
    <xf numFmtId="184" fontId="29" fillId="0" borderId="71" xfId="0" applyNumberFormat="1" applyFont="1" applyFill="1" applyBorder="1" applyAlignment="1">
      <alignment vertical="center"/>
    </xf>
    <xf numFmtId="184" fontId="6" fillId="0" borderId="71" xfId="0" applyNumberFormat="1" applyFont="1" applyFill="1" applyBorder="1" applyAlignment="1">
      <alignment vertical="center"/>
    </xf>
    <xf numFmtId="184" fontId="6" fillId="0" borderId="34" xfId="0" applyNumberFormat="1" applyFont="1" applyFill="1" applyBorder="1" applyAlignment="1">
      <alignment/>
    </xf>
    <xf numFmtId="184" fontId="6" fillId="0" borderId="71" xfId="0" applyNumberFormat="1" applyFont="1" applyFill="1" applyBorder="1" applyAlignment="1">
      <alignment/>
    </xf>
    <xf numFmtId="184" fontId="6" fillId="0" borderId="107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 applyProtection="1">
      <alignment vertical="center"/>
      <protection locked="0"/>
    </xf>
    <xf numFmtId="183" fontId="6" fillId="0" borderId="11" xfId="0" applyNumberFormat="1" applyFont="1" applyFill="1" applyBorder="1" applyAlignment="1" applyProtection="1">
      <alignment vertical="center"/>
      <protection locked="0"/>
    </xf>
    <xf numFmtId="184" fontId="29" fillId="0" borderId="10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2" xfId="0" applyNumberFormat="1" applyFont="1" applyFill="1" applyBorder="1" applyAlignment="1">
      <alignment vertical="center"/>
    </xf>
    <xf numFmtId="184" fontId="29" fillId="0" borderId="10" xfId="0" applyNumberFormat="1" applyFont="1" applyFill="1" applyBorder="1" applyAlignment="1">
      <alignment/>
    </xf>
    <xf numFmtId="184" fontId="29" fillId="0" borderId="12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 applyProtection="1">
      <alignment/>
      <protection locked="0"/>
    </xf>
    <xf numFmtId="184" fontId="29" fillId="0" borderId="52" xfId="0" applyNumberFormat="1" applyFont="1" applyFill="1" applyBorder="1" applyAlignment="1">
      <alignment vertical="center"/>
    </xf>
    <xf numFmtId="184" fontId="29" fillId="0" borderId="52" xfId="0" applyNumberFormat="1" applyFont="1" applyFill="1" applyBorder="1" applyAlignment="1">
      <alignment/>
    </xf>
    <xf numFmtId="184" fontId="29" fillId="0" borderId="93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 applyProtection="1">
      <alignment/>
      <protection locked="0"/>
    </xf>
    <xf numFmtId="184" fontId="29" fillId="0" borderId="21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/>
    </xf>
    <xf numFmtId="184" fontId="6" fillId="0" borderId="86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 applyProtection="1">
      <alignment/>
      <protection locked="0"/>
    </xf>
    <xf numFmtId="184" fontId="29" fillId="0" borderId="53" xfId="0" applyNumberFormat="1" applyFont="1" applyFill="1" applyBorder="1" applyAlignment="1">
      <alignment vertical="center"/>
    </xf>
    <xf numFmtId="184" fontId="6" fillId="0" borderId="53" xfId="0" applyNumberFormat="1" applyFont="1" applyFill="1" applyBorder="1" applyAlignment="1">
      <alignment vertical="center"/>
    </xf>
    <xf numFmtId="184" fontId="6" fillId="0" borderId="53" xfId="0" applyNumberFormat="1" applyFont="1" applyFill="1" applyBorder="1" applyAlignment="1">
      <alignment/>
    </xf>
    <xf numFmtId="184" fontId="6" fillId="0" borderId="103" xfId="0" applyNumberFormat="1" applyFont="1" applyFill="1" applyBorder="1" applyAlignment="1">
      <alignment vertical="center"/>
    </xf>
    <xf numFmtId="183" fontId="6" fillId="0" borderId="39" xfId="0" applyNumberFormat="1" applyFont="1" applyFill="1" applyBorder="1" applyAlignment="1" applyProtection="1">
      <alignment/>
      <protection locked="0"/>
    </xf>
    <xf numFmtId="184" fontId="29" fillId="0" borderId="39" xfId="0" applyNumberFormat="1" applyFont="1" applyFill="1" applyBorder="1" applyAlignment="1">
      <alignment vertical="center"/>
    </xf>
    <xf numFmtId="184" fontId="6" fillId="0" borderId="39" xfId="0" applyNumberFormat="1" applyFont="1" applyFill="1" applyBorder="1" applyAlignment="1">
      <alignment vertical="center"/>
    </xf>
    <xf numFmtId="184" fontId="6" fillId="0" borderId="84" xfId="0" applyNumberFormat="1" applyFont="1" applyFill="1" applyBorder="1" applyAlignment="1">
      <alignment vertical="center"/>
    </xf>
    <xf numFmtId="184" fontId="29" fillId="0" borderId="55" xfId="0" applyNumberFormat="1" applyFont="1" applyFill="1" applyBorder="1" applyAlignment="1">
      <alignment vertical="center"/>
    </xf>
    <xf numFmtId="184" fontId="29" fillId="0" borderId="55" xfId="0" applyNumberFormat="1" applyFont="1" applyFill="1" applyBorder="1" applyAlignment="1">
      <alignment/>
    </xf>
    <xf numFmtId="184" fontId="29" fillId="0" borderId="90" xfId="0" applyNumberFormat="1" applyFont="1" applyFill="1" applyBorder="1" applyAlignment="1">
      <alignment vertical="center"/>
    </xf>
    <xf numFmtId="183" fontId="6" fillId="0" borderId="85" xfId="0" applyNumberFormat="1" applyFont="1" applyFill="1" applyBorder="1" applyAlignment="1" applyProtection="1">
      <alignment/>
      <protection locked="0"/>
    </xf>
    <xf numFmtId="184" fontId="29" fillId="0" borderId="85" xfId="0" applyNumberFormat="1" applyFont="1" applyFill="1" applyBorder="1" applyAlignment="1">
      <alignment vertical="center"/>
    </xf>
    <xf numFmtId="184" fontId="6" fillId="0" borderId="85" xfId="0" applyNumberFormat="1" applyFont="1" applyFill="1" applyBorder="1" applyAlignment="1">
      <alignment vertical="center"/>
    </xf>
    <xf numFmtId="184" fontId="6" fillId="0" borderId="85" xfId="0" applyNumberFormat="1" applyFont="1" applyFill="1" applyBorder="1" applyAlignment="1">
      <alignment/>
    </xf>
    <xf numFmtId="184" fontId="6" fillId="0" borderId="108" xfId="0" applyNumberFormat="1" applyFont="1" applyFill="1" applyBorder="1" applyAlignment="1">
      <alignment vertical="center"/>
    </xf>
    <xf numFmtId="184" fontId="29" fillId="0" borderId="21" xfId="0" applyNumberFormat="1" applyFont="1" applyFill="1" applyBorder="1" applyAlignment="1">
      <alignment/>
    </xf>
    <xf numFmtId="184" fontId="29" fillId="0" borderId="86" xfId="0" applyNumberFormat="1" applyFont="1" applyFill="1" applyBorder="1" applyAlignment="1">
      <alignment vertical="center"/>
    </xf>
    <xf numFmtId="184" fontId="29" fillId="0" borderId="57" xfId="0" applyNumberFormat="1" applyFont="1" applyFill="1" applyBorder="1" applyAlignment="1">
      <alignment vertical="center"/>
    </xf>
    <xf numFmtId="184" fontId="29" fillId="0" borderId="57" xfId="0" applyNumberFormat="1" applyFont="1" applyFill="1" applyBorder="1" applyAlignment="1">
      <alignment/>
    </xf>
    <xf numFmtId="184" fontId="29" fillId="0" borderId="109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 applyProtection="1">
      <alignment/>
      <protection locked="0"/>
    </xf>
    <xf numFmtId="184" fontId="29" fillId="0" borderId="18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/>
    </xf>
    <xf numFmtId="184" fontId="6" fillId="0" borderId="20" xfId="0" applyNumberFormat="1" applyFont="1" applyFill="1" applyBorder="1" applyAlignment="1">
      <alignment vertical="center"/>
    </xf>
    <xf numFmtId="183" fontId="17" fillId="0" borderId="6" xfId="0" applyNumberFormat="1" applyFont="1" applyFill="1" applyBorder="1" applyAlignment="1" applyProtection="1">
      <alignment horizontal="right" vertical="center"/>
      <protection locked="0"/>
    </xf>
    <xf numFmtId="183" fontId="17" fillId="0" borderId="15" xfId="0" applyNumberFormat="1" applyFont="1" applyFill="1" applyBorder="1" applyAlignment="1" applyProtection="1">
      <alignment horizontal="right" vertical="center"/>
      <protection locked="0"/>
    </xf>
    <xf numFmtId="183" fontId="17" fillId="0" borderId="0" xfId="0" applyNumberFormat="1" applyFont="1" applyFill="1" applyBorder="1" applyAlignment="1" applyProtection="1">
      <alignment horizontal="right" vertical="center"/>
      <protection locked="0"/>
    </xf>
    <xf numFmtId="183" fontId="17" fillId="0" borderId="15" xfId="0" applyNumberFormat="1" applyFont="1" applyFill="1" applyBorder="1" applyAlignment="1" applyProtection="1">
      <alignment vertical="center"/>
      <protection locked="0"/>
    </xf>
    <xf numFmtId="183" fontId="17" fillId="0" borderId="0" xfId="0" applyNumberFormat="1" applyFont="1" applyFill="1" applyBorder="1" applyAlignment="1" applyProtection="1">
      <alignment vertical="center"/>
      <protection locked="0"/>
    </xf>
    <xf numFmtId="183" fontId="17" fillId="0" borderId="50" xfId="0" applyNumberFormat="1" applyFont="1" applyFill="1" applyBorder="1" applyAlignment="1" applyProtection="1">
      <alignment vertical="center"/>
      <protection locked="0"/>
    </xf>
    <xf numFmtId="183" fontId="17" fillId="0" borderId="21" xfId="0" applyNumberFormat="1" applyFont="1" applyFill="1" applyBorder="1" applyAlignment="1" applyProtection="1">
      <alignment vertical="center"/>
      <protection locked="0"/>
    </xf>
    <xf numFmtId="183" fontId="17" fillId="0" borderId="95" xfId="0" applyNumberFormat="1" applyFont="1" applyFill="1" applyBorder="1" applyAlignment="1" applyProtection="1">
      <alignment vertical="center"/>
      <protection locked="0"/>
    </xf>
    <xf numFmtId="183" fontId="17" fillId="0" borderId="22" xfId="0" applyNumberFormat="1" applyFont="1" applyFill="1" applyBorder="1" applyAlignment="1" applyProtection="1">
      <alignment vertical="center"/>
      <protection locked="0"/>
    </xf>
    <xf numFmtId="183" fontId="17" fillId="0" borderId="0" xfId="0" applyNumberFormat="1" applyFont="1" applyFill="1" applyBorder="1" applyAlignment="1" applyProtection="1">
      <alignment horizontal="center" vertical="center"/>
      <protection locked="0"/>
    </xf>
    <xf numFmtId="183" fontId="17" fillId="0" borderId="39" xfId="0" applyNumberFormat="1" applyFont="1" applyFill="1" applyBorder="1" applyAlignment="1" applyProtection="1">
      <alignment vertical="center"/>
      <protection/>
    </xf>
    <xf numFmtId="183" fontId="17" fillId="0" borderId="110" xfId="0" applyNumberFormat="1" applyFont="1" applyFill="1" applyBorder="1" applyAlignment="1" applyProtection="1">
      <alignment vertical="center"/>
      <protection locked="0"/>
    </xf>
    <xf numFmtId="183" fontId="17" fillId="0" borderId="71" xfId="0" applyNumberFormat="1" applyFont="1" applyFill="1" applyBorder="1" applyAlignment="1" applyProtection="1">
      <alignment vertical="center"/>
      <protection locked="0"/>
    </xf>
    <xf numFmtId="183" fontId="17" fillId="0" borderId="34" xfId="0" applyNumberFormat="1" applyFont="1" applyFill="1" applyBorder="1" applyAlignment="1" applyProtection="1">
      <alignment vertical="center"/>
      <protection locked="0"/>
    </xf>
    <xf numFmtId="183" fontId="17" fillId="0" borderId="111" xfId="0" applyNumberFormat="1" applyFont="1" applyFill="1" applyBorder="1" applyAlignment="1" applyProtection="1">
      <alignment vertical="center"/>
      <protection locked="0"/>
    </xf>
    <xf numFmtId="183" fontId="17" fillId="0" borderId="71" xfId="0" applyNumberFormat="1" applyFont="1" applyFill="1" applyBorder="1" applyAlignment="1" applyProtection="1">
      <alignment vertical="center"/>
      <protection/>
    </xf>
    <xf numFmtId="183" fontId="17" fillId="0" borderId="73" xfId="0" applyNumberFormat="1" applyFont="1" applyFill="1" applyBorder="1" applyAlignment="1" applyProtection="1">
      <alignment vertical="center"/>
      <protection locked="0"/>
    </xf>
    <xf numFmtId="183" fontId="17" fillId="0" borderId="13" xfId="0" applyNumberFormat="1" applyFont="1" applyFill="1" applyBorder="1" applyAlignment="1" applyProtection="1">
      <alignment vertical="center"/>
      <protection locked="0"/>
    </xf>
    <xf numFmtId="183" fontId="17" fillId="0" borderId="96" xfId="0" applyNumberFormat="1" applyFont="1" applyFill="1" applyBorder="1" applyAlignment="1" applyProtection="1">
      <alignment vertical="center"/>
      <protection locked="0"/>
    </xf>
    <xf numFmtId="183" fontId="17" fillId="0" borderId="35" xfId="0" applyNumberFormat="1" applyFont="1" applyFill="1" applyBorder="1" applyAlignment="1" applyProtection="1">
      <alignment vertical="center"/>
      <protection locked="0"/>
    </xf>
    <xf numFmtId="183" fontId="17" fillId="0" borderId="39" xfId="0" applyNumberFormat="1" applyFont="1" applyFill="1" applyBorder="1" applyAlignment="1" applyProtection="1">
      <alignment vertical="center"/>
      <protection locked="0"/>
    </xf>
    <xf numFmtId="183" fontId="17" fillId="0" borderId="36" xfId="0" applyNumberFormat="1" applyFont="1" applyFill="1" applyBorder="1" applyAlignment="1" applyProtection="1">
      <alignment vertical="center"/>
      <protection locked="0"/>
    </xf>
    <xf numFmtId="183" fontId="17" fillId="0" borderId="112" xfId="0" applyNumberFormat="1" applyFont="1" applyFill="1" applyBorder="1" applyAlignment="1" applyProtection="1">
      <alignment vertical="center"/>
      <protection locked="0"/>
    </xf>
    <xf numFmtId="183" fontId="17" fillId="0" borderId="85" xfId="0" applyNumberFormat="1" applyFont="1" applyFill="1" applyBorder="1" applyAlignment="1" applyProtection="1">
      <alignment vertical="center"/>
      <protection locked="0"/>
    </xf>
    <xf numFmtId="183" fontId="17" fillId="0" borderId="113" xfId="0" applyNumberFormat="1" applyFont="1" applyFill="1" applyBorder="1" applyAlignment="1" applyProtection="1">
      <alignment vertical="center"/>
      <protection locked="0"/>
    </xf>
    <xf numFmtId="183" fontId="17" fillId="0" borderId="83" xfId="0" applyNumberFormat="1" applyFont="1" applyFill="1" applyBorder="1" applyAlignment="1" applyProtection="1">
      <alignment vertical="center"/>
      <protection locked="0"/>
    </xf>
    <xf numFmtId="183" fontId="17" fillId="0" borderId="54" xfId="0" applyNumberFormat="1" applyFont="1" applyFill="1" applyBorder="1" applyAlignment="1" applyProtection="1">
      <alignment vertical="center"/>
      <protection locked="0"/>
    </xf>
    <xf numFmtId="183" fontId="17" fillId="0" borderId="114" xfId="0" applyNumberFormat="1" applyFont="1" applyFill="1" applyBorder="1" applyAlignment="1" applyProtection="1">
      <alignment vertical="center"/>
      <protection locked="0"/>
    </xf>
    <xf numFmtId="183" fontId="17" fillId="0" borderId="55" xfId="0" applyNumberFormat="1" applyFont="1" applyFill="1" applyBorder="1" applyAlignment="1">
      <alignment vertical="center"/>
    </xf>
    <xf numFmtId="183" fontId="17" fillId="0" borderId="10" xfId="0" applyNumberFormat="1" applyFont="1" applyFill="1" applyBorder="1" applyAlignment="1" applyProtection="1">
      <alignment vertical="center"/>
      <protection/>
    </xf>
    <xf numFmtId="183" fontId="17" fillId="0" borderId="14" xfId="0" applyNumberFormat="1" applyFont="1" applyFill="1" applyBorder="1" applyAlignment="1">
      <alignment vertical="center"/>
    </xf>
    <xf numFmtId="183" fontId="17" fillId="0" borderId="36" xfId="0" applyNumberFormat="1" applyFont="1" applyFill="1" applyBorder="1" applyAlignment="1" applyProtection="1">
      <alignment vertical="center"/>
      <protection locked="0"/>
    </xf>
    <xf numFmtId="183" fontId="17" fillId="0" borderId="112" xfId="0" applyNumberFormat="1" applyFont="1" applyFill="1" applyBorder="1" applyAlignment="1" applyProtection="1">
      <alignment horizontal="right" vertical="center"/>
      <protection locked="0"/>
    </xf>
    <xf numFmtId="183" fontId="17" fillId="0" borderId="115" xfId="0" applyNumberFormat="1" applyFont="1" applyFill="1" applyBorder="1" applyAlignment="1">
      <alignment vertical="center"/>
    </xf>
    <xf numFmtId="183" fontId="17" fillId="0" borderId="13" xfId="0" applyNumberFormat="1" applyFont="1" applyFill="1" applyBorder="1" applyAlignment="1" applyProtection="1">
      <alignment horizontal="right" vertical="center"/>
      <protection locked="0"/>
    </xf>
    <xf numFmtId="183" fontId="17" fillId="0" borderId="96" xfId="0" applyNumberFormat="1" applyFont="1" applyFill="1" applyBorder="1" applyAlignment="1" applyProtection="1">
      <alignment horizontal="right" vertical="center"/>
      <protection locked="0"/>
    </xf>
    <xf numFmtId="183" fontId="17" fillId="0" borderId="16" xfId="0" applyNumberFormat="1" applyFont="1" applyFill="1" applyBorder="1" applyAlignment="1" applyProtection="1">
      <alignment horizontal="right" vertical="center"/>
      <protection locked="0"/>
    </xf>
    <xf numFmtId="183" fontId="17" fillId="0" borderId="39" xfId="0" applyNumberFormat="1" applyFont="1" applyFill="1" applyBorder="1" applyAlignment="1" applyProtection="1">
      <alignment horizontal="right" vertical="center"/>
      <protection locked="0"/>
    </xf>
    <xf numFmtId="183" fontId="17" fillId="0" borderId="54" xfId="0" applyNumberFormat="1" applyFont="1" applyFill="1" applyBorder="1" applyAlignment="1" applyProtection="1">
      <alignment horizontal="right" vertical="center"/>
      <protection locked="0"/>
    </xf>
    <xf numFmtId="183" fontId="17" fillId="0" borderId="114" xfId="0" applyNumberFormat="1" applyFont="1" applyFill="1" applyBorder="1" applyAlignment="1" applyProtection="1">
      <alignment horizontal="right" vertical="center"/>
      <protection locked="0"/>
    </xf>
    <xf numFmtId="183" fontId="17" fillId="0" borderId="84" xfId="0" applyNumberFormat="1" applyFont="1" applyFill="1" applyBorder="1" applyAlignment="1" applyProtection="1">
      <alignment horizontal="right" vertical="center"/>
      <protection locked="0"/>
    </xf>
    <xf numFmtId="183" fontId="17" fillId="0" borderId="18" xfId="0" applyNumberFormat="1" applyFont="1" applyFill="1" applyBorder="1" applyAlignment="1" applyProtection="1">
      <alignment vertical="center"/>
      <protection locked="0"/>
    </xf>
    <xf numFmtId="183" fontId="17" fillId="0" borderId="18" xfId="0" applyNumberFormat="1" applyFont="1" applyFill="1" applyBorder="1" applyAlignment="1" applyProtection="1">
      <alignment horizontal="right" vertical="center"/>
      <protection locked="0"/>
    </xf>
    <xf numFmtId="183" fontId="17" fillId="0" borderId="17" xfId="0" applyNumberFormat="1" applyFont="1" applyFill="1" applyBorder="1" applyAlignment="1" applyProtection="1">
      <alignment horizontal="right" vertical="center"/>
      <protection locked="0"/>
    </xf>
    <xf numFmtId="183" fontId="17" fillId="0" borderId="116" xfId="0" applyNumberFormat="1" applyFont="1" applyFill="1" applyBorder="1" applyAlignment="1" applyProtection="1">
      <alignment horizontal="right" vertical="center"/>
      <protection locked="0"/>
    </xf>
    <xf numFmtId="183" fontId="17" fillId="0" borderId="18" xfId="0" applyNumberFormat="1" applyFont="1" applyFill="1" applyBorder="1" applyAlignment="1" applyProtection="1">
      <alignment vertical="center"/>
      <protection/>
    </xf>
    <xf numFmtId="183" fontId="17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8" fontId="18" fillId="0" borderId="6" xfId="0" applyNumberFormat="1" applyFont="1" applyFill="1" applyBorder="1" applyAlignment="1">
      <alignment horizontal="right" vertical="center"/>
    </xf>
    <xf numFmtId="178" fontId="25" fillId="0" borderId="6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183" fontId="17" fillId="0" borderId="6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83" fontId="9" fillId="0" borderId="117" xfId="0" applyNumberFormat="1" applyFont="1" applyFill="1" applyBorder="1" applyAlignment="1" applyProtection="1">
      <alignment vertical="center"/>
      <protection locked="0"/>
    </xf>
    <xf numFmtId="3" fontId="6" fillId="0" borderId="63" xfId="0" applyNumberFormat="1" applyFont="1" applyFill="1" applyBorder="1" applyAlignment="1">
      <alignment vertical="center"/>
    </xf>
    <xf numFmtId="183" fontId="9" fillId="0" borderId="94" xfId="0" applyNumberFormat="1" applyFont="1" applyFill="1" applyBorder="1" applyAlignment="1" applyProtection="1">
      <alignment vertical="center"/>
      <protection locked="0"/>
    </xf>
    <xf numFmtId="183" fontId="17" fillId="0" borderId="31" xfId="0" applyNumberFormat="1" applyFont="1" applyFill="1" applyBorder="1" applyAlignment="1" applyProtection="1">
      <alignment vertical="center"/>
      <protection locked="0"/>
    </xf>
    <xf numFmtId="3" fontId="6" fillId="0" borderId="118" xfId="0" applyNumberFormat="1" applyFont="1" applyFill="1" applyBorder="1" applyAlignment="1">
      <alignment vertical="center"/>
    </xf>
    <xf numFmtId="183" fontId="17" fillId="0" borderId="119" xfId="0" applyNumberFormat="1" applyFont="1" applyFill="1" applyBorder="1" applyAlignment="1">
      <alignment vertical="center"/>
    </xf>
    <xf numFmtId="183" fontId="17" fillId="0" borderId="81" xfId="0" applyNumberFormat="1" applyFont="1" applyFill="1" applyBorder="1" applyAlignment="1">
      <alignment vertical="center"/>
    </xf>
    <xf numFmtId="183" fontId="9" fillId="0" borderId="13" xfId="0" applyNumberFormat="1" applyFont="1" applyFill="1" applyBorder="1" applyAlignment="1" applyProtection="1">
      <alignment vertical="center"/>
      <protection locked="0"/>
    </xf>
    <xf numFmtId="3" fontId="6" fillId="0" borderId="120" xfId="0" applyNumberFormat="1" applyFont="1" applyFill="1" applyBorder="1" applyAlignment="1">
      <alignment vertical="center"/>
    </xf>
    <xf numFmtId="183" fontId="17" fillId="0" borderId="35" xfId="0" applyNumberFormat="1" applyFont="1" applyFill="1" applyBorder="1" applyAlignment="1" applyProtection="1">
      <alignment horizontal="right" vertical="center"/>
      <protection locked="0"/>
    </xf>
    <xf numFmtId="41" fontId="6" fillId="0" borderId="11" xfId="0" applyNumberFormat="1" applyFont="1" applyFill="1" applyBorder="1" applyAlignment="1">
      <alignment horizontal="right"/>
    </xf>
    <xf numFmtId="3" fontId="6" fillId="0" borderId="54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horizontal="right"/>
    </xf>
    <xf numFmtId="3" fontId="17" fillId="0" borderId="39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vertical="center"/>
    </xf>
    <xf numFmtId="183" fontId="17" fillId="0" borderId="40" xfId="0" applyNumberFormat="1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Fill="1" applyAlignment="1">
      <alignment/>
    </xf>
    <xf numFmtId="183" fontId="17" fillId="0" borderId="10" xfId="0" applyNumberFormat="1" applyFont="1" applyFill="1" applyBorder="1" applyAlignment="1">
      <alignment horizontal="right"/>
    </xf>
    <xf numFmtId="183" fontId="17" fillId="0" borderId="15" xfId="0" applyNumberFormat="1" applyFont="1" applyFill="1" applyBorder="1" applyAlignment="1">
      <alignment/>
    </xf>
    <xf numFmtId="183" fontId="17" fillId="0" borderId="39" xfId="0" applyNumberFormat="1" applyFont="1" applyFill="1" applyBorder="1" applyAlignment="1">
      <alignment/>
    </xf>
    <xf numFmtId="183" fontId="17" fillId="0" borderId="10" xfId="0" applyNumberFormat="1" applyFont="1" applyFill="1" applyBorder="1" applyAlignment="1">
      <alignment/>
    </xf>
    <xf numFmtId="183" fontId="17" fillId="0" borderId="18" xfId="0" applyNumberFormat="1" applyFont="1" applyFill="1" applyBorder="1" applyAlignment="1">
      <alignment/>
    </xf>
    <xf numFmtId="0" fontId="33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6" fillId="0" borderId="0" xfId="0" applyNumberFormat="1" applyFont="1" applyFill="1" applyAlignment="1">
      <alignment vertical="top"/>
    </xf>
    <xf numFmtId="186" fontId="0" fillId="0" borderId="71" xfId="0" applyNumberFormat="1" applyFont="1" applyFill="1" applyBorder="1" applyAlignment="1">
      <alignment vertical="center"/>
    </xf>
    <xf numFmtId="186" fontId="9" fillId="0" borderId="71" xfId="0" applyNumberFormat="1" applyFont="1" applyFill="1" applyBorder="1" applyAlignment="1" applyProtection="1">
      <alignment vertical="center"/>
      <protection locked="0"/>
    </xf>
    <xf numFmtId="186" fontId="0" fillId="0" borderId="71" xfId="0" applyNumberFormat="1" applyFont="1" applyFill="1" applyBorder="1" applyAlignment="1" applyProtection="1">
      <alignment vertical="center"/>
      <protection locked="0"/>
    </xf>
    <xf numFmtId="186" fontId="0" fillId="0" borderId="121" xfId="0" applyNumberFormat="1" applyFont="1" applyFill="1" applyBorder="1" applyAlignment="1">
      <alignment vertical="center"/>
    </xf>
    <xf numFmtId="186" fontId="0" fillId="0" borderId="71" xfId="0" applyNumberFormat="1" applyFont="1" applyFill="1" applyBorder="1" applyAlignment="1" applyProtection="1">
      <alignment vertical="center"/>
      <protection locked="0"/>
    </xf>
    <xf numFmtId="186" fontId="0" fillId="0" borderId="107" xfId="0" applyNumberFormat="1" applyFont="1" applyFill="1" applyBorder="1" applyAlignment="1" applyProtection="1">
      <alignment vertical="center"/>
      <protection locked="0"/>
    </xf>
    <xf numFmtId="187" fontId="0" fillId="0" borderId="71" xfId="0" applyNumberFormat="1" applyFont="1" applyFill="1" applyBorder="1" applyAlignment="1">
      <alignment vertical="center"/>
    </xf>
    <xf numFmtId="187" fontId="0" fillId="0" borderId="107" xfId="0" applyNumberFormat="1" applyFont="1" applyFill="1" applyBorder="1" applyAlignment="1">
      <alignment vertical="center"/>
    </xf>
    <xf numFmtId="186" fontId="9" fillId="0" borderId="71" xfId="0" applyNumberFormat="1" applyFont="1" applyFill="1" applyBorder="1" applyAlignment="1">
      <alignment vertical="center"/>
    </xf>
    <xf numFmtId="187" fontId="9" fillId="0" borderId="42" xfId="0" applyNumberFormat="1" applyFont="1" applyFill="1" applyBorder="1" applyAlignment="1" applyProtection="1">
      <alignment vertical="center"/>
      <protection locked="0"/>
    </xf>
    <xf numFmtId="187" fontId="9" fillId="0" borderId="121" xfId="0" applyNumberFormat="1" applyFont="1" applyFill="1" applyBorder="1" applyAlignment="1" applyProtection="1">
      <alignment vertical="center"/>
      <protection locked="0"/>
    </xf>
    <xf numFmtId="187" fontId="9" fillId="0" borderId="71" xfId="0" applyNumberFormat="1" applyFont="1" applyFill="1" applyBorder="1" applyAlignment="1">
      <alignment vertical="center"/>
    </xf>
    <xf numFmtId="187" fontId="9" fillId="0" borderId="107" xfId="0" applyNumberFormat="1" applyFont="1" applyFill="1" applyBorder="1" applyAlignment="1">
      <alignment vertical="center"/>
    </xf>
    <xf numFmtId="187" fontId="9" fillId="0" borderId="71" xfId="0" applyNumberFormat="1" applyFont="1" applyFill="1" applyBorder="1" applyAlignment="1" applyProtection="1">
      <alignment vertical="center"/>
      <protection locked="0"/>
    </xf>
    <xf numFmtId="187" fontId="9" fillId="0" borderId="107" xfId="0" applyNumberFormat="1" applyFont="1" applyFill="1" applyBorder="1" applyAlignment="1" applyProtection="1">
      <alignment vertical="center"/>
      <protection locked="0"/>
    </xf>
    <xf numFmtId="186" fontId="9" fillId="0" borderId="71" xfId="0" applyNumberFormat="1" applyFont="1" applyFill="1" applyBorder="1" applyAlignment="1" applyProtection="1">
      <alignment vertical="center"/>
      <protection locked="0"/>
    </xf>
    <xf numFmtId="186" fontId="9" fillId="0" borderId="107" xfId="0" applyNumberFormat="1" applyFont="1" applyFill="1" applyBorder="1" applyAlignment="1" applyProtection="1">
      <alignment vertical="center"/>
      <protection locked="0"/>
    </xf>
    <xf numFmtId="186" fontId="9" fillId="0" borderId="71" xfId="0" applyNumberFormat="1" applyFont="1" applyFill="1" applyBorder="1" applyAlignment="1">
      <alignment vertical="center"/>
    </xf>
    <xf numFmtId="186" fontId="0" fillId="0" borderId="71" xfId="0" applyNumberFormat="1" applyFont="1" applyFill="1" applyBorder="1" applyAlignment="1">
      <alignment vertical="center"/>
    </xf>
    <xf numFmtId="186" fontId="0" fillId="0" borderId="107" xfId="0" applyNumberFormat="1" applyFont="1" applyFill="1" applyBorder="1" applyAlignment="1">
      <alignment vertical="center"/>
    </xf>
    <xf numFmtId="187" fontId="9" fillId="0" borderId="42" xfId="0" applyNumberFormat="1" applyFont="1" applyFill="1" applyBorder="1" applyAlignment="1">
      <alignment vertical="center"/>
    </xf>
    <xf numFmtId="187" fontId="0" fillId="0" borderId="42" xfId="0" applyNumberFormat="1" applyFont="1" applyFill="1" applyBorder="1" applyAlignment="1">
      <alignment vertical="center"/>
    </xf>
    <xf numFmtId="186" fontId="9" fillId="0" borderId="42" xfId="0" applyNumberFormat="1" applyFont="1" applyFill="1" applyBorder="1" applyAlignment="1">
      <alignment vertical="center"/>
    </xf>
    <xf numFmtId="186" fontId="0" fillId="0" borderId="42" xfId="0" applyNumberFormat="1" applyFont="1" applyFill="1" applyBorder="1" applyAlignment="1">
      <alignment vertical="center"/>
    </xf>
    <xf numFmtId="186" fontId="9" fillId="0" borderId="122" xfId="0" applyNumberFormat="1" applyFont="1" applyFill="1" applyBorder="1" applyAlignment="1" applyProtection="1">
      <alignment vertical="center"/>
      <protection locked="0"/>
    </xf>
    <xf numFmtId="186" fontId="0" fillId="0" borderId="122" xfId="0" applyNumberFormat="1" applyFont="1" applyFill="1" applyBorder="1" applyAlignment="1" applyProtection="1">
      <alignment vertical="center"/>
      <protection locked="0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121" xfId="0" applyNumberFormat="1" applyFont="1" applyFill="1" applyBorder="1" applyAlignment="1">
      <alignment horizontal="center" vertical="center"/>
    </xf>
    <xf numFmtId="0" fontId="6" fillId="0" borderId="123" xfId="0" applyNumberFormat="1" applyFont="1" applyFill="1" applyBorder="1" applyAlignment="1">
      <alignment horizontal="center" vertical="center"/>
    </xf>
    <xf numFmtId="0" fontId="6" fillId="0" borderId="124" xfId="0" applyNumberFormat="1" applyFont="1" applyFill="1" applyBorder="1" applyAlignment="1">
      <alignment horizontal="center" vertical="center"/>
    </xf>
    <xf numFmtId="0" fontId="6" fillId="0" borderId="125" xfId="0" applyNumberFormat="1" applyFont="1" applyFill="1" applyBorder="1" applyAlignment="1">
      <alignment horizontal="center" vertical="center"/>
    </xf>
    <xf numFmtId="186" fontId="9" fillId="0" borderId="122" xfId="0" applyNumberFormat="1" applyFont="1" applyFill="1" applyBorder="1" applyAlignment="1">
      <alignment vertical="center"/>
    </xf>
    <xf numFmtId="186" fontId="0" fillId="0" borderId="122" xfId="0" applyNumberFormat="1" applyFont="1" applyFill="1" applyBorder="1" applyAlignment="1">
      <alignment vertical="center"/>
    </xf>
    <xf numFmtId="186" fontId="9" fillId="0" borderId="122" xfId="0" applyNumberFormat="1" applyFont="1" applyFill="1" applyBorder="1" applyAlignment="1">
      <alignment vertical="center"/>
    </xf>
    <xf numFmtId="186" fontId="0" fillId="0" borderId="122" xfId="0" applyNumberFormat="1" applyFont="1" applyFill="1" applyBorder="1" applyAlignment="1">
      <alignment vertical="center"/>
    </xf>
    <xf numFmtId="186" fontId="0" fillId="0" borderId="126" xfId="0" applyNumberFormat="1" applyFont="1" applyFill="1" applyBorder="1" applyAlignment="1">
      <alignment vertical="center"/>
    </xf>
    <xf numFmtId="186" fontId="9" fillId="0" borderId="126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27" xfId="0" applyNumberFormat="1" applyFont="1" applyFill="1" applyBorder="1" applyAlignment="1">
      <alignment vertical="center"/>
    </xf>
    <xf numFmtId="0" fontId="6" fillId="0" borderId="43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6" fillId="0" borderId="128" xfId="0" applyNumberFormat="1" applyFont="1" applyFill="1" applyBorder="1" applyAlignment="1">
      <alignment vertical="center"/>
    </xf>
    <xf numFmtId="0" fontId="6" fillId="0" borderId="6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32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91" xfId="0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9" fillId="0" borderId="133" xfId="0" applyNumberFormat="1" applyFont="1" applyFill="1" applyBorder="1" applyAlignment="1">
      <alignment horizontal="center" vertical="center"/>
    </xf>
    <xf numFmtId="0" fontId="9" fillId="0" borderId="134" xfId="0" applyNumberFormat="1" applyFont="1" applyFill="1" applyBorder="1" applyAlignment="1">
      <alignment horizontal="center" vertical="center"/>
    </xf>
    <xf numFmtId="0" fontId="9" fillId="0" borderId="13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13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9" fillId="0" borderId="140" xfId="0" applyNumberFormat="1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distributed" textRotation="255"/>
    </xf>
    <xf numFmtId="0" fontId="6" fillId="0" borderId="16" xfId="0" applyFont="1" applyFill="1" applyBorder="1" applyAlignment="1">
      <alignment vertical="distributed" textRotation="255"/>
    </xf>
    <xf numFmtId="0" fontId="14" fillId="0" borderId="15" xfId="0" applyFont="1" applyFill="1" applyBorder="1" applyAlignment="1">
      <alignment vertical="distributed" textRotation="255"/>
    </xf>
    <xf numFmtId="0" fontId="16" fillId="0" borderId="0" xfId="0" applyNumberFormat="1" applyFont="1" applyFill="1" applyAlignment="1">
      <alignment vertical="top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76300"/>
          <a:ext cx="15906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962025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0077450"/>
          <a:ext cx="1590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14</xdr:col>
      <xdr:colOff>19050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791075" y="2143125"/>
          <a:ext cx="1076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0</xdr:rowOff>
    </xdr:from>
    <xdr:to>
      <xdr:col>16</xdr:col>
      <xdr:colOff>342900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5857875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</xdr:rowOff>
    </xdr:from>
    <xdr:to>
      <xdr:col>14</xdr:col>
      <xdr:colOff>9525</xdr:colOff>
      <xdr:row>13</xdr:row>
      <xdr:rowOff>647700</xdr:rowOff>
    </xdr:to>
    <xdr:sp>
      <xdr:nvSpPr>
        <xdr:cNvPr id="5" name="Line 8"/>
        <xdr:cNvSpPr>
          <a:spLocks/>
        </xdr:cNvSpPr>
      </xdr:nvSpPr>
      <xdr:spPr>
        <a:xfrm>
          <a:off x="4800600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647700</xdr:rowOff>
    </xdr:from>
    <xdr:to>
      <xdr:col>16</xdr:col>
      <xdr:colOff>333375</xdr:colOff>
      <xdr:row>13</xdr:row>
      <xdr:rowOff>647700</xdr:rowOff>
    </xdr:to>
    <xdr:sp>
      <xdr:nvSpPr>
        <xdr:cNvPr id="6" name="Line 9"/>
        <xdr:cNvSpPr>
          <a:spLocks/>
        </xdr:cNvSpPr>
      </xdr:nvSpPr>
      <xdr:spPr>
        <a:xfrm>
          <a:off x="5848350" y="81153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</xdr:rowOff>
    </xdr:from>
    <xdr:to>
      <xdr:col>20</xdr:col>
      <xdr:colOff>0</xdr:colOff>
      <xdr:row>13</xdr:row>
      <xdr:rowOff>647700</xdr:rowOff>
    </xdr:to>
    <xdr:sp>
      <xdr:nvSpPr>
        <xdr:cNvPr id="7" name="Line 10"/>
        <xdr:cNvSpPr>
          <a:spLocks/>
        </xdr:cNvSpPr>
      </xdr:nvSpPr>
      <xdr:spPr>
        <a:xfrm>
          <a:off x="6905625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22</xdr:col>
      <xdr:colOff>333375</xdr:colOff>
      <xdr:row>13</xdr:row>
      <xdr:rowOff>647700</xdr:rowOff>
    </xdr:to>
    <xdr:sp>
      <xdr:nvSpPr>
        <xdr:cNvPr id="8" name="Line 11"/>
        <xdr:cNvSpPr>
          <a:spLocks/>
        </xdr:cNvSpPr>
      </xdr:nvSpPr>
      <xdr:spPr>
        <a:xfrm>
          <a:off x="7962900" y="813435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0</xdr:rowOff>
    </xdr:from>
    <xdr:to>
      <xdr:col>25</xdr:col>
      <xdr:colOff>314325</xdr:colOff>
      <xdr:row>13</xdr:row>
      <xdr:rowOff>638175</xdr:rowOff>
    </xdr:to>
    <xdr:sp>
      <xdr:nvSpPr>
        <xdr:cNvPr id="9" name="Line 12"/>
        <xdr:cNvSpPr>
          <a:spLocks/>
        </xdr:cNvSpPr>
      </xdr:nvSpPr>
      <xdr:spPr>
        <a:xfrm>
          <a:off x="9029700" y="8134350"/>
          <a:ext cx="1009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9525</xdr:rowOff>
    </xdr:from>
    <xdr:to>
      <xdr:col>13</xdr:col>
      <xdr:colOff>333375</xdr:colOff>
      <xdr:row>12</xdr:row>
      <xdr:rowOff>647700</xdr:rowOff>
    </xdr:to>
    <xdr:sp>
      <xdr:nvSpPr>
        <xdr:cNvPr id="10" name="Line 13"/>
        <xdr:cNvSpPr>
          <a:spLocks/>
        </xdr:cNvSpPr>
      </xdr:nvSpPr>
      <xdr:spPr>
        <a:xfrm>
          <a:off x="47910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9525</xdr:rowOff>
    </xdr:from>
    <xdr:to>
      <xdr:col>16</xdr:col>
      <xdr:colOff>342900</xdr:colOff>
      <xdr:row>13</xdr:row>
      <xdr:rowOff>0</xdr:rowOff>
    </xdr:to>
    <xdr:sp>
      <xdr:nvSpPr>
        <xdr:cNvPr id="11" name="Line 14"/>
        <xdr:cNvSpPr>
          <a:spLocks/>
        </xdr:cNvSpPr>
      </xdr:nvSpPr>
      <xdr:spPr>
        <a:xfrm>
          <a:off x="5857875" y="7477125"/>
          <a:ext cx="1038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13</xdr:row>
      <xdr:rowOff>9525</xdr:rowOff>
    </xdr:to>
    <xdr:sp>
      <xdr:nvSpPr>
        <xdr:cNvPr id="12" name="Line 15"/>
        <xdr:cNvSpPr>
          <a:spLocks/>
        </xdr:cNvSpPr>
      </xdr:nvSpPr>
      <xdr:spPr>
        <a:xfrm>
          <a:off x="6905625" y="7467600"/>
          <a:ext cx="1057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23</xdr:col>
      <xdr:colOff>0</xdr:colOff>
      <xdr:row>12</xdr:row>
      <xdr:rowOff>647700</xdr:rowOff>
    </xdr:to>
    <xdr:sp>
      <xdr:nvSpPr>
        <xdr:cNvPr id="13" name="Line 16"/>
        <xdr:cNvSpPr>
          <a:spLocks/>
        </xdr:cNvSpPr>
      </xdr:nvSpPr>
      <xdr:spPr>
        <a:xfrm>
          <a:off x="7981950" y="746760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9525</xdr:rowOff>
    </xdr:from>
    <xdr:to>
      <xdr:col>25</xdr:col>
      <xdr:colOff>333375</xdr:colOff>
      <xdr:row>12</xdr:row>
      <xdr:rowOff>647700</xdr:rowOff>
    </xdr:to>
    <xdr:sp>
      <xdr:nvSpPr>
        <xdr:cNvPr id="14" name="Line 17"/>
        <xdr:cNvSpPr>
          <a:spLocks/>
        </xdr:cNvSpPr>
      </xdr:nvSpPr>
      <xdr:spPr>
        <a:xfrm>
          <a:off x="90201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20</xdr:col>
      <xdr:colOff>9525</xdr:colOff>
      <xdr:row>5</xdr:row>
      <xdr:rowOff>0</xdr:rowOff>
    </xdr:to>
    <xdr:sp>
      <xdr:nvSpPr>
        <xdr:cNvPr id="15" name="Line 19"/>
        <xdr:cNvSpPr>
          <a:spLocks/>
        </xdr:cNvSpPr>
      </xdr:nvSpPr>
      <xdr:spPr>
        <a:xfrm>
          <a:off x="6915150" y="2133600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342900</xdr:colOff>
      <xdr:row>4</xdr:row>
      <xdr:rowOff>647700</xdr:rowOff>
    </xdr:to>
    <xdr:sp>
      <xdr:nvSpPr>
        <xdr:cNvPr id="16" name="Line 20"/>
        <xdr:cNvSpPr>
          <a:spLocks/>
        </xdr:cNvSpPr>
      </xdr:nvSpPr>
      <xdr:spPr>
        <a:xfrm>
          <a:off x="7962900" y="2133600"/>
          <a:ext cx="10477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4</xdr:row>
      <xdr:rowOff>0</xdr:rowOff>
    </xdr:from>
    <xdr:to>
      <xdr:col>25</xdr:col>
      <xdr:colOff>323850</xdr:colOff>
      <xdr:row>5</xdr:row>
      <xdr:rowOff>0</xdr:rowOff>
    </xdr:to>
    <xdr:sp>
      <xdr:nvSpPr>
        <xdr:cNvPr id="17" name="Line 21"/>
        <xdr:cNvSpPr>
          <a:spLocks/>
        </xdr:cNvSpPr>
      </xdr:nvSpPr>
      <xdr:spPr>
        <a:xfrm>
          <a:off x="9010650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876300"/>
          <a:ext cx="15906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962025</xdr:colOff>
      <xdr:row>17</xdr:row>
      <xdr:rowOff>0</xdr:rowOff>
    </xdr:to>
    <xdr:sp>
      <xdr:nvSpPr>
        <xdr:cNvPr id="19" name="Line 2"/>
        <xdr:cNvSpPr>
          <a:spLocks/>
        </xdr:cNvSpPr>
      </xdr:nvSpPr>
      <xdr:spPr>
        <a:xfrm>
          <a:off x="28575" y="10077450"/>
          <a:ext cx="1590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14</xdr:col>
      <xdr:colOff>19050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4791075" y="2143125"/>
          <a:ext cx="1076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0</xdr:rowOff>
    </xdr:from>
    <xdr:to>
      <xdr:col>16</xdr:col>
      <xdr:colOff>342900</xdr:colOff>
      <xdr:row>5</xdr:row>
      <xdr:rowOff>0</xdr:rowOff>
    </xdr:to>
    <xdr:sp>
      <xdr:nvSpPr>
        <xdr:cNvPr id="21" name="Line 4"/>
        <xdr:cNvSpPr>
          <a:spLocks/>
        </xdr:cNvSpPr>
      </xdr:nvSpPr>
      <xdr:spPr>
        <a:xfrm>
          <a:off x="5857875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</xdr:rowOff>
    </xdr:from>
    <xdr:to>
      <xdr:col>14</xdr:col>
      <xdr:colOff>9525</xdr:colOff>
      <xdr:row>13</xdr:row>
      <xdr:rowOff>647700</xdr:rowOff>
    </xdr:to>
    <xdr:sp>
      <xdr:nvSpPr>
        <xdr:cNvPr id="22" name="Line 8"/>
        <xdr:cNvSpPr>
          <a:spLocks/>
        </xdr:cNvSpPr>
      </xdr:nvSpPr>
      <xdr:spPr>
        <a:xfrm>
          <a:off x="4800600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647700</xdr:rowOff>
    </xdr:from>
    <xdr:to>
      <xdr:col>16</xdr:col>
      <xdr:colOff>333375</xdr:colOff>
      <xdr:row>13</xdr:row>
      <xdr:rowOff>647700</xdr:rowOff>
    </xdr:to>
    <xdr:sp>
      <xdr:nvSpPr>
        <xdr:cNvPr id="23" name="Line 9"/>
        <xdr:cNvSpPr>
          <a:spLocks/>
        </xdr:cNvSpPr>
      </xdr:nvSpPr>
      <xdr:spPr>
        <a:xfrm>
          <a:off x="5848350" y="81153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</xdr:rowOff>
    </xdr:from>
    <xdr:to>
      <xdr:col>20</xdr:col>
      <xdr:colOff>0</xdr:colOff>
      <xdr:row>13</xdr:row>
      <xdr:rowOff>647700</xdr:rowOff>
    </xdr:to>
    <xdr:sp>
      <xdr:nvSpPr>
        <xdr:cNvPr id="24" name="Line 10"/>
        <xdr:cNvSpPr>
          <a:spLocks/>
        </xdr:cNvSpPr>
      </xdr:nvSpPr>
      <xdr:spPr>
        <a:xfrm>
          <a:off x="6905625" y="8143875"/>
          <a:ext cx="10572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22</xdr:col>
      <xdr:colOff>333375</xdr:colOff>
      <xdr:row>13</xdr:row>
      <xdr:rowOff>647700</xdr:rowOff>
    </xdr:to>
    <xdr:sp>
      <xdr:nvSpPr>
        <xdr:cNvPr id="25" name="Line 11"/>
        <xdr:cNvSpPr>
          <a:spLocks/>
        </xdr:cNvSpPr>
      </xdr:nvSpPr>
      <xdr:spPr>
        <a:xfrm>
          <a:off x="7962900" y="813435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0</xdr:rowOff>
    </xdr:from>
    <xdr:to>
      <xdr:col>25</xdr:col>
      <xdr:colOff>314325</xdr:colOff>
      <xdr:row>13</xdr:row>
      <xdr:rowOff>638175</xdr:rowOff>
    </xdr:to>
    <xdr:sp>
      <xdr:nvSpPr>
        <xdr:cNvPr id="26" name="Line 12"/>
        <xdr:cNvSpPr>
          <a:spLocks/>
        </xdr:cNvSpPr>
      </xdr:nvSpPr>
      <xdr:spPr>
        <a:xfrm>
          <a:off x="9029700" y="8134350"/>
          <a:ext cx="1009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9525</xdr:rowOff>
    </xdr:from>
    <xdr:to>
      <xdr:col>13</xdr:col>
      <xdr:colOff>333375</xdr:colOff>
      <xdr:row>12</xdr:row>
      <xdr:rowOff>647700</xdr:rowOff>
    </xdr:to>
    <xdr:sp>
      <xdr:nvSpPr>
        <xdr:cNvPr id="27" name="Line 13"/>
        <xdr:cNvSpPr>
          <a:spLocks/>
        </xdr:cNvSpPr>
      </xdr:nvSpPr>
      <xdr:spPr>
        <a:xfrm>
          <a:off x="47910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9525</xdr:rowOff>
    </xdr:from>
    <xdr:to>
      <xdr:col>16</xdr:col>
      <xdr:colOff>342900</xdr:colOff>
      <xdr:row>13</xdr:row>
      <xdr:rowOff>0</xdr:rowOff>
    </xdr:to>
    <xdr:sp>
      <xdr:nvSpPr>
        <xdr:cNvPr id="28" name="Line 14"/>
        <xdr:cNvSpPr>
          <a:spLocks/>
        </xdr:cNvSpPr>
      </xdr:nvSpPr>
      <xdr:spPr>
        <a:xfrm>
          <a:off x="5857875" y="7477125"/>
          <a:ext cx="1038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13</xdr:row>
      <xdr:rowOff>9525</xdr:rowOff>
    </xdr:to>
    <xdr:sp>
      <xdr:nvSpPr>
        <xdr:cNvPr id="29" name="Line 15"/>
        <xdr:cNvSpPr>
          <a:spLocks/>
        </xdr:cNvSpPr>
      </xdr:nvSpPr>
      <xdr:spPr>
        <a:xfrm>
          <a:off x="6905625" y="7467600"/>
          <a:ext cx="1057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23</xdr:col>
      <xdr:colOff>0</xdr:colOff>
      <xdr:row>12</xdr:row>
      <xdr:rowOff>647700</xdr:rowOff>
    </xdr:to>
    <xdr:sp>
      <xdr:nvSpPr>
        <xdr:cNvPr id="30" name="Line 16"/>
        <xdr:cNvSpPr>
          <a:spLocks/>
        </xdr:cNvSpPr>
      </xdr:nvSpPr>
      <xdr:spPr>
        <a:xfrm>
          <a:off x="7981950" y="7467600"/>
          <a:ext cx="1038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9525</xdr:rowOff>
    </xdr:from>
    <xdr:to>
      <xdr:col>25</xdr:col>
      <xdr:colOff>333375</xdr:colOff>
      <xdr:row>12</xdr:row>
      <xdr:rowOff>647700</xdr:rowOff>
    </xdr:to>
    <xdr:sp>
      <xdr:nvSpPr>
        <xdr:cNvPr id="31" name="Line 17"/>
        <xdr:cNvSpPr>
          <a:spLocks/>
        </xdr:cNvSpPr>
      </xdr:nvSpPr>
      <xdr:spPr>
        <a:xfrm>
          <a:off x="9020175" y="7477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20</xdr:col>
      <xdr:colOff>9525</xdr:colOff>
      <xdr:row>5</xdr:row>
      <xdr:rowOff>0</xdr:rowOff>
    </xdr:to>
    <xdr:sp>
      <xdr:nvSpPr>
        <xdr:cNvPr id="32" name="Line 19"/>
        <xdr:cNvSpPr>
          <a:spLocks/>
        </xdr:cNvSpPr>
      </xdr:nvSpPr>
      <xdr:spPr>
        <a:xfrm>
          <a:off x="6915150" y="2133600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22</xdr:col>
      <xdr:colOff>342900</xdr:colOff>
      <xdr:row>4</xdr:row>
      <xdr:rowOff>647700</xdr:rowOff>
    </xdr:to>
    <xdr:sp>
      <xdr:nvSpPr>
        <xdr:cNvPr id="33" name="Line 20"/>
        <xdr:cNvSpPr>
          <a:spLocks/>
        </xdr:cNvSpPr>
      </xdr:nvSpPr>
      <xdr:spPr>
        <a:xfrm>
          <a:off x="7962900" y="2133600"/>
          <a:ext cx="10477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4</xdr:row>
      <xdr:rowOff>0</xdr:rowOff>
    </xdr:from>
    <xdr:to>
      <xdr:col>25</xdr:col>
      <xdr:colOff>323850</xdr:colOff>
      <xdr:row>5</xdr:row>
      <xdr:rowOff>0</xdr:rowOff>
    </xdr:to>
    <xdr:sp>
      <xdr:nvSpPr>
        <xdr:cNvPr id="34" name="Line 21"/>
        <xdr:cNvSpPr>
          <a:spLocks/>
        </xdr:cNvSpPr>
      </xdr:nvSpPr>
      <xdr:spPr>
        <a:xfrm>
          <a:off x="9010650" y="2133600"/>
          <a:ext cx="1038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0</xdr:col>
      <xdr:colOff>800100</xdr:colOff>
      <xdr:row>4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7810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800100</xdr:colOff>
      <xdr:row>4</xdr:row>
      <xdr:rowOff>304800</xdr:rowOff>
    </xdr:to>
    <xdr:sp>
      <xdr:nvSpPr>
        <xdr:cNvPr id="2" name="Line 1"/>
        <xdr:cNvSpPr>
          <a:spLocks/>
        </xdr:cNvSpPr>
      </xdr:nvSpPr>
      <xdr:spPr>
        <a:xfrm>
          <a:off x="19050" y="504825"/>
          <a:ext cx="7810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</xdr:row>
      <xdr:rowOff>304800</xdr:rowOff>
    </xdr:from>
    <xdr:to>
      <xdr:col>0</xdr:col>
      <xdr:colOff>952500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42975" y="14573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1</xdr:col>
      <xdr:colOff>19050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38100" y="504825"/>
          <a:ext cx="12192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942975</xdr:colOff>
      <xdr:row>3</xdr:row>
      <xdr:rowOff>304800</xdr:rowOff>
    </xdr:from>
    <xdr:to>
      <xdr:col>0</xdr:col>
      <xdr:colOff>952500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942975" y="14573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1</xdr:col>
      <xdr:colOff>19050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00" y="504825"/>
          <a:ext cx="12192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28098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14350"/>
          <a:ext cx="28098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8096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514350"/>
          <a:ext cx="8096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04825"/>
          <a:ext cx="800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504825"/>
          <a:ext cx="800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66725"/>
          <a:ext cx="876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466725"/>
          <a:ext cx="876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219075</xdr:rowOff>
    </xdr:to>
    <xdr:sp>
      <xdr:nvSpPr>
        <xdr:cNvPr id="1" name="Line 2"/>
        <xdr:cNvSpPr>
          <a:spLocks/>
        </xdr:cNvSpPr>
      </xdr:nvSpPr>
      <xdr:spPr>
        <a:xfrm flipH="1" flipV="1">
          <a:off x="9525" y="4762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219075</xdr:rowOff>
    </xdr:to>
    <xdr:sp>
      <xdr:nvSpPr>
        <xdr:cNvPr id="2" name="Line 2"/>
        <xdr:cNvSpPr>
          <a:spLocks/>
        </xdr:cNvSpPr>
      </xdr:nvSpPr>
      <xdr:spPr>
        <a:xfrm flipH="1" flipV="1">
          <a:off x="9525" y="4762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914400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895350"/>
          <a:ext cx="90487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914400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895350"/>
          <a:ext cx="904875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6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2.25390625" style="0" customWidth="1"/>
    <col min="2" max="2" width="82.875" style="425" customWidth="1"/>
  </cols>
  <sheetData>
    <row r="1" ht="14.25">
      <c r="B1" s="428" t="s">
        <v>531</v>
      </c>
    </row>
    <row r="3" ht="14.25">
      <c r="B3" s="20" t="s">
        <v>518</v>
      </c>
    </row>
    <row r="4" ht="14.25">
      <c r="B4" s="418" t="s">
        <v>529</v>
      </c>
    </row>
    <row r="5" ht="14.25">
      <c r="B5" s="418" t="s">
        <v>519</v>
      </c>
    </row>
    <row r="6" ht="14.25">
      <c r="B6" s="426" t="s">
        <v>520</v>
      </c>
    </row>
    <row r="7" ht="14.25">
      <c r="B7" s="427" t="s">
        <v>521</v>
      </c>
    </row>
    <row r="8" ht="14.25">
      <c r="B8" s="427" t="s">
        <v>522</v>
      </c>
    </row>
    <row r="9" ht="14.25">
      <c r="B9" s="20" t="s">
        <v>556</v>
      </c>
    </row>
    <row r="10" ht="14.25">
      <c r="B10" s="427" t="s">
        <v>530</v>
      </c>
    </row>
    <row r="11" ht="14.25">
      <c r="B11" s="418" t="s">
        <v>523</v>
      </c>
    </row>
    <row r="12" ht="14.25">
      <c r="B12" s="418" t="s">
        <v>524</v>
      </c>
    </row>
    <row r="13" ht="14.25">
      <c r="B13" s="418" t="s">
        <v>525</v>
      </c>
    </row>
    <row r="14" ht="14.25">
      <c r="B14" s="418" t="s">
        <v>526</v>
      </c>
    </row>
    <row r="15" ht="14.25">
      <c r="B15" s="20" t="s">
        <v>527</v>
      </c>
    </row>
    <row r="16" ht="14.25">
      <c r="B16" s="20" t="s">
        <v>528</v>
      </c>
    </row>
  </sheetData>
  <printOptions/>
  <pageMargins left="0.7" right="0.43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A1" sqref="A1"/>
    </sheetView>
  </sheetViews>
  <sheetFormatPr defaultColWidth="9.00390625" defaultRowHeight="14.25"/>
  <cols>
    <col min="1" max="1" width="10.625" style="337" customWidth="1"/>
    <col min="2" max="2" width="13.625" style="337" customWidth="1"/>
    <col min="3" max="3" width="12.625" style="337" customWidth="1"/>
    <col min="4" max="4" width="13.625" style="337" customWidth="1"/>
    <col min="5" max="8" width="12.625" style="337" customWidth="1"/>
    <col min="9" max="9" width="13.625" style="337" customWidth="1"/>
    <col min="10" max="16384" width="9.00390625" style="337" customWidth="1"/>
  </cols>
  <sheetData>
    <row r="1" spans="1:9" ht="39.75" customHeight="1" thickBot="1">
      <c r="A1" s="285" t="s">
        <v>246</v>
      </c>
      <c r="B1" s="20"/>
      <c r="C1" s="20"/>
      <c r="D1" s="20"/>
      <c r="E1" s="20"/>
      <c r="F1" s="20"/>
      <c r="G1" s="20"/>
      <c r="H1" s="20"/>
      <c r="I1" s="20"/>
    </row>
    <row r="2" spans="1:9" ht="21.75" customHeight="1">
      <c r="A2" s="21" t="s">
        <v>247</v>
      </c>
      <c r="B2" s="286"/>
      <c r="C2" s="211"/>
      <c r="D2" s="825" t="s">
        <v>248</v>
      </c>
      <c r="E2" s="826"/>
      <c r="F2" s="826"/>
      <c r="G2" s="826"/>
      <c r="H2" s="826"/>
      <c r="I2" s="827"/>
    </row>
    <row r="3" spans="1:9" ht="21.75" customHeight="1">
      <c r="A3" s="22"/>
      <c r="B3" s="31" t="s">
        <v>249</v>
      </c>
      <c r="C3" s="23" t="s">
        <v>39</v>
      </c>
      <c r="D3" s="882" t="s">
        <v>249</v>
      </c>
      <c r="E3" s="882" t="s">
        <v>33</v>
      </c>
      <c r="F3" s="882" t="s">
        <v>250</v>
      </c>
      <c r="G3" s="882" t="s">
        <v>34</v>
      </c>
      <c r="H3" s="882" t="s">
        <v>35</v>
      </c>
      <c r="I3" s="899" t="s">
        <v>36</v>
      </c>
    </row>
    <row r="4" spans="1:9" s="338" customFormat="1" ht="21.75" customHeight="1" thickBot="1">
      <c r="A4" s="33" t="s">
        <v>251</v>
      </c>
      <c r="B4" s="287"/>
      <c r="C4" s="217"/>
      <c r="D4" s="896"/>
      <c r="E4" s="896"/>
      <c r="F4" s="897"/>
      <c r="G4" s="898"/>
      <c r="H4" s="898"/>
      <c r="I4" s="900"/>
    </row>
    <row r="5" spans="1:9" ht="33" customHeight="1">
      <c r="A5" s="43" t="s">
        <v>534</v>
      </c>
      <c r="B5" s="46">
        <v>20036429</v>
      </c>
      <c r="C5" s="175">
        <v>3484676</v>
      </c>
      <c r="D5" s="46">
        <v>16551753</v>
      </c>
      <c r="E5" s="175">
        <v>609003</v>
      </c>
      <c r="F5" s="46">
        <v>10</v>
      </c>
      <c r="G5" s="175">
        <v>79460</v>
      </c>
      <c r="H5" s="50">
        <v>4963069</v>
      </c>
      <c r="I5" s="288">
        <v>10900211</v>
      </c>
    </row>
    <row r="6" spans="1:9" ht="33" customHeight="1">
      <c r="A6" s="43">
        <v>18</v>
      </c>
      <c r="B6" s="46">
        <v>19685847</v>
      </c>
      <c r="C6" s="175">
        <v>3474546</v>
      </c>
      <c r="D6" s="46">
        <v>16211301</v>
      </c>
      <c r="E6" s="175">
        <v>604149</v>
      </c>
      <c r="F6" s="46">
        <v>17</v>
      </c>
      <c r="G6" s="175">
        <v>64148</v>
      </c>
      <c r="H6" s="50">
        <v>4910430</v>
      </c>
      <c r="I6" s="288">
        <v>10632557</v>
      </c>
    </row>
    <row r="7" spans="1:9" s="338" customFormat="1" ht="33" customHeight="1">
      <c r="A7" s="289">
        <v>19</v>
      </c>
      <c r="B7" s="466">
        <f aca="true" t="shared" si="0" ref="B7:I7">SUM(B9:B25)</f>
        <v>19200645</v>
      </c>
      <c r="C7" s="467">
        <f t="shared" si="0"/>
        <v>3423949</v>
      </c>
      <c r="D7" s="466">
        <f t="shared" si="0"/>
        <v>15776696</v>
      </c>
      <c r="E7" s="467">
        <f t="shared" si="0"/>
        <v>600319</v>
      </c>
      <c r="F7" s="466">
        <f t="shared" si="0"/>
        <v>95</v>
      </c>
      <c r="G7" s="467">
        <f t="shared" si="0"/>
        <v>52807</v>
      </c>
      <c r="H7" s="466">
        <f t="shared" si="0"/>
        <v>4759739</v>
      </c>
      <c r="I7" s="468">
        <f t="shared" si="0"/>
        <v>10363736</v>
      </c>
    </row>
    <row r="8" spans="1:9" ht="9" customHeight="1">
      <c r="A8" s="43"/>
      <c r="B8" s="46"/>
      <c r="C8" s="175"/>
      <c r="D8" s="46"/>
      <c r="E8" s="175"/>
      <c r="F8" s="46"/>
      <c r="G8" s="175"/>
      <c r="H8" s="46"/>
      <c r="I8" s="58"/>
    </row>
    <row r="9" spans="1:9" ht="50.25" customHeight="1">
      <c r="A9" s="43" t="s">
        <v>89</v>
      </c>
      <c r="B9" s="469">
        <f>C9+D9</f>
        <v>5551550</v>
      </c>
      <c r="C9" s="557">
        <v>1047055</v>
      </c>
      <c r="D9" s="469">
        <f>SUM(E9:I9)</f>
        <v>4504495</v>
      </c>
      <c r="E9" s="557">
        <v>151134</v>
      </c>
      <c r="F9" s="557">
        <v>81</v>
      </c>
      <c r="G9" s="557">
        <v>12260</v>
      </c>
      <c r="H9" s="557">
        <v>1068534</v>
      </c>
      <c r="I9" s="579">
        <v>3272486</v>
      </c>
    </row>
    <row r="10" spans="1:9" ht="50.25" customHeight="1">
      <c r="A10" s="43" t="s">
        <v>228</v>
      </c>
      <c r="B10" s="469">
        <f>C10+D10</f>
        <v>1850281</v>
      </c>
      <c r="C10" s="557">
        <v>176771</v>
      </c>
      <c r="D10" s="469">
        <f aca="true" t="shared" si="1" ref="D10:D25">SUM(E10:I10)</f>
        <v>1673510</v>
      </c>
      <c r="E10" s="557">
        <v>173321</v>
      </c>
      <c r="F10" s="557">
        <v>0</v>
      </c>
      <c r="G10" s="557" t="s">
        <v>60</v>
      </c>
      <c r="H10" s="557">
        <v>431809</v>
      </c>
      <c r="I10" s="62">
        <v>1068380</v>
      </c>
    </row>
    <row r="11" spans="1:9" ht="50.25" customHeight="1">
      <c r="A11" s="43" t="s">
        <v>229</v>
      </c>
      <c r="B11" s="469">
        <f>D11</f>
        <v>1151226</v>
      </c>
      <c r="C11" s="557" t="s">
        <v>60</v>
      </c>
      <c r="D11" s="469">
        <f t="shared" si="1"/>
        <v>1151226</v>
      </c>
      <c r="E11" s="557" t="s">
        <v>60</v>
      </c>
      <c r="F11" s="557">
        <v>14</v>
      </c>
      <c r="G11" s="557" t="s">
        <v>60</v>
      </c>
      <c r="H11" s="557">
        <v>382084</v>
      </c>
      <c r="I11" s="62">
        <v>769128</v>
      </c>
    </row>
    <row r="12" spans="1:9" ht="50.25" customHeight="1">
      <c r="A12" s="43" t="s">
        <v>252</v>
      </c>
      <c r="B12" s="469">
        <f>C12+D12</f>
        <v>1457606</v>
      </c>
      <c r="C12" s="557">
        <v>242933</v>
      </c>
      <c r="D12" s="469">
        <f t="shared" si="1"/>
        <v>1214673</v>
      </c>
      <c r="E12" s="557">
        <v>18307</v>
      </c>
      <c r="F12" s="557" t="s">
        <v>60</v>
      </c>
      <c r="G12" s="557">
        <v>15797</v>
      </c>
      <c r="H12" s="61">
        <v>367762</v>
      </c>
      <c r="I12" s="62">
        <v>812807</v>
      </c>
    </row>
    <row r="13" spans="1:9" ht="50.25" customHeight="1">
      <c r="A13" s="43" t="s">
        <v>253</v>
      </c>
      <c r="B13" s="469">
        <f>D13</f>
        <v>81550</v>
      </c>
      <c r="C13" s="557" t="s">
        <v>60</v>
      </c>
      <c r="D13" s="469">
        <f t="shared" si="1"/>
        <v>81550</v>
      </c>
      <c r="E13" s="557" t="s">
        <v>60</v>
      </c>
      <c r="F13" s="557" t="s">
        <v>60</v>
      </c>
      <c r="G13" s="557" t="s">
        <v>60</v>
      </c>
      <c r="H13" s="557" t="s">
        <v>60</v>
      </c>
      <c r="I13" s="62">
        <v>81550</v>
      </c>
    </row>
    <row r="14" spans="1:9" ht="50.25" customHeight="1">
      <c r="A14" s="43" t="s">
        <v>254</v>
      </c>
      <c r="B14" s="469">
        <f>D14</f>
        <v>1157739</v>
      </c>
      <c r="C14" s="557" t="s">
        <v>60</v>
      </c>
      <c r="D14" s="469">
        <f t="shared" si="1"/>
        <v>1157739</v>
      </c>
      <c r="E14" s="557">
        <v>88465</v>
      </c>
      <c r="F14" s="557" t="s">
        <v>60</v>
      </c>
      <c r="G14" s="557" t="s">
        <v>60</v>
      </c>
      <c r="H14" s="557">
        <v>457987</v>
      </c>
      <c r="I14" s="62">
        <v>611287</v>
      </c>
    </row>
    <row r="15" spans="1:9" ht="50.25" customHeight="1">
      <c r="A15" s="43" t="s">
        <v>255</v>
      </c>
      <c r="B15" s="469">
        <f aca="true" t="shared" si="2" ref="B15:B21">C15+D15</f>
        <v>1260587</v>
      </c>
      <c r="C15" s="557">
        <v>459579</v>
      </c>
      <c r="D15" s="469">
        <f t="shared" si="1"/>
        <v>801008</v>
      </c>
      <c r="E15" s="557" t="s">
        <v>60</v>
      </c>
      <c r="F15" s="557" t="s">
        <v>60</v>
      </c>
      <c r="G15" s="557">
        <v>14881</v>
      </c>
      <c r="H15" s="557">
        <v>263988</v>
      </c>
      <c r="I15" s="62">
        <v>522139</v>
      </c>
    </row>
    <row r="16" spans="1:9" ht="50.25" customHeight="1">
      <c r="A16" s="43" t="s">
        <v>256</v>
      </c>
      <c r="B16" s="469">
        <f t="shared" si="2"/>
        <v>1161467</v>
      </c>
      <c r="C16" s="557">
        <v>243354</v>
      </c>
      <c r="D16" s="469">
        <f t="shared" si="1"/>
        <v>918113</v>
      </c>
      <c r="E16" s="557" t="s">
        <v>60</v>
      </c>
      <c r="F16" s="557" t="s">
        <v>60</v>
      </c>
      <c r="G16" s="557" t="s">
        <v>60</v>
      </c>
      <c r="H16" s="557">
        <v>239243</v>
      </c>
      <c r="I16" s="62">
        <v>678870</v>
      </c>
    </row>
    <row r="17" spans="1:9" ht="50.25" customHeight="1">
      <c r="A17" s="43" t="s">
        <v>257</v>
      </c>
      <c r="B17" s="469">
        <f t="shared" si="2"/>
        <v>1193425</v>
      </c>
      <c r="C17" s="557">
        <v>280259</v>
      </c>
      <c r="D17" s="469">
        <f t="shared" si="1"/>
        <v>913166</v>
      </c>
      <c r="E17" s="557" t="s">
        <v>60</v>
      </c>
      <c r="F17" s="557">
        <v>0</v>
      </c>
      <c r="G17" s="557" t="s">
        <v>60</v>
      </c>
      <c r="H17" s="557">
        <v>300766</v>
      </c>
      <c r="I17" s="62">
        <v>612400</v>
      </c>
    </row>
    <row r="18" spans="1:9" ht="50.25" customHeight="1">
      <c r="A18" s="43" t="s">
        <v>258</v>
      </c>
      <c r="B18" s="469">
        <f t="shared" si="2"/>
        <v>1333608</v>
      </c>
      <c r="C18" s="557">
        <v>294944</v>
      </c>
      <c r="D18" s="469">
        <f t="shared" si="1"/>
        <v>1038664</v>
      </c>
      <c r="E18" s="557" t="s">
        <v>60</v>
      </c>
      <c r="F18" s="557">
        <v>0</v>
      </c>
      <c r="G18" s="557">
        <v>5329</v>
      </c>
      <c r="H18" s="61">
        <v>420265</v>
      </c>
      <c r="I18" s="62">
        <v>613070</v>
      </c>
    </row>
    <row r="19" spans="1:9" ht="50.25" customHeight="1">
      <c r="A19" s="43" t="s">
        <v>236</v>
      </c>
      <c r="B19" s="469">
        <f t="shared" si="2"/>
        <v>544728</v>
      </c>
      <c r="C19" s="557">
        <v>120078</v>
      </c>
      <c r="D19" s="469">
        <f t="shared" si="1"/>
        <v>424650</v>
      </c>
      <c r="E19" s="557" t="s">
        <v>60</v>
      </c>
      <c r="F19" s="557" t="s">
        <v>60</v>
      </c>
      <c r="G19" s="557" t="s">
        <v>60</v>
      </c>
      <c r="H19" s="557">
        <v>132227</v>
      </c>
      <c r="I19" s="62">
        <v>292423</v>
      </c>
    </row>
    <row r="20" spans="1:9" ht="50.25" customHeight="1">
      <c r="A20" s="43" t="s">
        <v>259</v>
      </c>
      <c r="B20" s="469">
        <f t="shared" si="2"/>
        <v>558021</v>
      </c>
      <c r="C20" s="557">
        <v>88473</v>
      </c>
      <c r="D20" s="469">
        <f t="shared" si="1"/>
        <v>469548</v>
      </c>
      <c r="E20" s="557">
        <v>112078</v>
      </c>
      <c r="F20" s="557">
        <v>0</v>
      </c>
      <c r="G20" s="557" t="s">
        <v>60</v>
      </c>
      <c r="H20" s="557">
        <v>87053</v>
      </c>
      <c r="I20" s="62">
        <v>270417</v>
      </c>
    </row>
    <row r="21" spans="1:9" ht="50.25" customHeight="1">
      <c r="A21" s="43" t="s">
        <v>260</v>
      </c>
      <c r="B21" s="469">
        <f t="shared" si="2"/>
        <v>185886</v>
      </c>
      <c r="C21" s="557">
        <v>103792</v>
      </c>
      <c r="D21" s="469">
        <f t="shared" si="1"/>
        <v>82094</v>
      </c>
      <c r="E21" s="557" t="s">
        <v>60</v>
      </c>
      <c r="F21" s="557" t="s">
        <v>60</v>
      </c>
      <c r="G21" s="557" t="s">
        <v>60</v>
      </c>
      <c r="H21" s="557">
        <v>35340</v>
      </c>
      <c r="I21" s="62">
        <v>46754</v>
      </c>
    </row>
    <row r="22" spans="1:9" ht="50.25" customHeight="1">
      <c r="A22" s="43" t="s">
        <v>261</v>
      </c>
      <c r="B22" s="469">
        <f>D22</f>
        <v>281719</v>
      </c>
      <c r="C22" s="557" t="s">
        <v>60</v>
      </c>
      <c r="D22" s="469">
        <f t="shared" si="1"/>
        <v>281719</v>
      </c>
      <c r="E22" s="557">
        <v>13804</v>
      </c>
      <c r="F22" s="557">
        <v>0</v>
      </c>
      <c r="G22" s="557" t="s">
        <v>60</v>
      </c>
      <c r="H22" s="557">
        <v>61996</v>
      </c>
      <c r="I22" s="62">
        <v>205919</v>
      </c>
    </row>
    <row r="23" spans="1:9" ht="50.25" customHeight="1">
      <c r="A23" s="43" t="s">
        <v>262</v>
      </c>
      <c r="B23" s="469">
        <f>C23+D23</f>
        <v>361777</v>
      </c>
      <c r="C23" s="557">
        <v>183106</v>
      </c>
      <c r="D23" s="469">
        <f t="shared" si="1"/>
        <v>178671</v>
      </c>
      <c r="E23" s="557" t="s">
        <v>60</v>
      </c>
      <c r="F23" s="557" t="s">
        <v>60</v>
      </c>
      <c r="G23" s="557">
        <v>611</v>
      </c>
      <c r="H23" s="61">
        <v>26631</v>
      </c>
      <c r="I23" s="62">
        <v>151429</v>
      </c>
    </row>
    <row r="24" spans="1:9" ht="50.25" customHeight="1">
      <c r="A24" s="43" t="s">
        <v>263</v>
      </c>
      <c r="B24" s="469">
        <f>C24+D24</f>
        <v>398405</v>
      </c>
      <c r="C24" s="557">
        <v>93312</v>
      </c>
      <c r="D24" s="469">
        <f t="shared" si="1"/>
        <v>305093</v>
      </c>
      <c r="E24" s="557" t="s">
        <v>60</v>
      </c>
      <c r="F24" s="557">
        <v>0</v>
      </c>
      <c r="G24" s="557" t="s">
        <v>60</v>
      </c>
      <c r="H24" s="61">
        <v>148859</v>
      </c>
      <c r="I24" s="62">
        <v>156234</v>
      </c>
    </row>
    <row r="25" spans="1:9" ht="50.25" customHeight="1" thickBot="1">
      <c r="A25" s="290" t="s">
        <v>243</v>
      </c>
      <c r="B25" s="470">
        <f>C25+D25</f>
        <v>671070</v>
      </c>
      <c r="C25" s="562">
        <v>90293</v>
      </c>
      <c r="D25" s="470">
        <f t="shared" si="1"/>
        <v>580777</v>
      </c>
      <c r="E25" s="580">
        <v>43210</v>
      </c>
      <c r="F25" s="580">
        <v>0</v>
      </c>
      <c r="G25" s="580">
        <v>3929</v>
      </c>
      <c r="H25" s="578">
        <v>335195</v>
      </c>
      <c r="I25" s="574">
        <v>198443</v>
      </c>
    </row>
    <row r="26" ht="22.5" customHeight="1">
      <c r="A26" s="242"/>
    </row>
    <row r="27" ht="14.25">
      <c r="A27" s="242"/>
    </row>
  </sheetData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6692913385826772" right="0.5118110236220472" top="0.7480314960629921" bottom="0.5511811023622047" header="0.5118110236220472" footer="0.5118110236220472"/>
  <pageSetup horizontalDpi="1200" verticalDpi="12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="77" zoomScaleNormal="77" workbookViewId="0" topLeftCell="A1">
      <selection activeCell="A1" sqref="A1"/>
    </sheetView>
  </sheetViews>
  <sheetFormatPr defaultColWidth="9.00390625" defaultRowHeight="14.25"/>
  <cols>
    <col min="1" max="1" width="10.625" style="337" customWidth="1"/>
    <col min="2" max="9" width="12.625" style="337" customWidth="1"/>
    <col min="10" max="16384" width="9.00390625" style="337" customWidth="1"/>
  </cols>
  <sheetData>
    <row r="1" spans="1:9" ht="39.75" customHeight="1" thickBot="1">
      <c r="A1" s="285" t="s">
        <v>264</v>
      </c>
      <c r="B1" s="20"/>
      <c r="C1" s="20"/>
      <c r="D1" s="20"/>
      <c r="E1" s="20"/>
      <c r="F1" s="20"/>
      <c r="G1" s="20"/>
      <c r="H1" s="20"/>
      <c r="I1" s="20"/>
    </row>
    <row r="2" spans="1:9" ht="21.75" customHeight="1">
      <c r="A2" s="21" t="s">
        <v>343</v>
      </c>
      <c r="B2" s="286"/>
      <c r="C2" s="211"/>
      <c r="D2" s="825" t="s">
        <v>265</v>
      </c>
      <c r="E2" s="826"/>
      <c r="F2" s="826"/>
      <c r="G2" s="826"/>
      <c r="H2" s="826"/>
      <c r="I2" s="827"/>
    </row>
    <row r="3" spans="1:9" ht="21.75" customHeight="1">
      <c r="A3" s="22"/>
      <c r="B3" s="31" t="s">
        <v>266</v>
      </c>
      <c r="C3" s="23" t="s">
        <v>267</v>
      </c>
      <c r="D3" s="882" t="s">
        <v>266</v>
      </c>
      <c r="E3" s="882" t="s">
        <v>268</v>
      </c>
      <c r="F3" s="882" t="s">
        <v>269</v>
      </c>
      <c r="G3" s="882" t="s">
        <v>270</v>
      </c>
      <c r="H3" s="882" t="s">
        <v>35</v>
      </c>
      <c r="I3" s="899" t="s">
        <v>36</v>
      </c>
    </row>
    <row r="4" spans="1:9" s="338" customFormat="1" ht="21.75" customHeight="1" thickBot="1">
      <c r="A4" s="33" t="s">
        <v>331</v>
      </c>
      <c r="B4" s="287"/>
      <c r="C4" s="217"/>
      <c r="D4" s="901"/>
      <c r="E4" s="901"/>
      <c r="F4" s="901"/>
      <c r="G4" s="901"/>
      <c r="H4" s="896"/>
      <c r="I4" s="900"/>
    </row>
    <row r="5" spans="1:9" ht="31.5" customHeight="1">
      <c r="A5" s="43" t="s">
        <v>535</v>
      </c>
      <c r="B5" s="46">
        <v>603037</v>
      </c>
      <c r="C5" s="175">
        <v>8124</v>
      </c>
      <c r="D5" s="46">
        <v>594913</v>
      </c>
      <c r="E5" s="175">
        <v>2036</v>
      </c>
      <c r="F5" s="46">
        <v>3</v>
      </c>
      <c r="G5" s="175">
        <v>1100</v>
      </c>
      <c r="H5" s="50">
        <v>15977</v>
      </c>
      <c r="I5" s="288">
        <v>575797</v>
      </c>
    </row>
    <row r="6" spans="1:9" ht="31.5" customHeight="1">
      <c r="A6" s="43">
        <v>18</v>
      </c>
      <c r="B6" s="46">
        <v>605671</v>
      </c>
      <c r="C6" s="175">
        <v>8357</v>
      </c>
      <c r="D6" s="46">
        <v>597314</v>
      </c>
      <c r="E6" s="175">
        <v>2138</v>
      </c>
      <c r="F6" s="46">
        <v>1</v>
      </c>
      <c r="G6" s="175">
        <v>955</v>
      </c>
      <c r="H6" s="50">
        <v>15815</v>
      </c>
      <c r="I6" s="288">
        <v>578405</v>
      </c>
    </row>
    <row r="7" spans="1:9" s="338" customFormat="1" ht="35.25" customHeight="1">
      <c r="A7" s="289">
        <v>19</v>
      </c>
      <c r="B7" s="466">
        <f aca="true" t="shared" si="0" ref="B7:I7">SUM(B9:B25)</f>
        <v>603756</v>
      </c>
      <c r="C7" s="467">
        <f t="shared" si="0"/>
        <v>8455</v>
      </c>
      <c r="D7" s="466">
        <f t="shared" si="0"/>
        <v>595301</v>
      </c>
      <c r="E7" s="467">
        <f t="shared" si="0"/>
        <v>2132</v>
      </c>
      <c r="F7" s="466">
        <f t="shared" si="0"/>
        <v>7</v>
      </c>
      <c r="G7" s="467">
        <f t="shared" si="0"/>
        <v>762</v>
      </c>
      <c r="H7" s="466">
        <f t="shared" si="0"/>
        <v>15433</v>
      </c>
      <c r="I7" s="468">
        <f t="shared" si="0"/>
        <v>576967</v>
      </c>
    </row>
    <row r="8" spans="1:9" ht="9" customHeight="1">
      <c r="A8" s="43"/>
      <c r="B8" s="46"/>
      <c r="C8" s="175"/>
      <c r="D8" s="46"/>
      <c r="E8" s="175"/>
      <c r="F8" s="46"/>
      <c r="G8" s="175"/>
      <c r="H8" s="46"/>
      <c r="I8" s="58"/>
    </row>
    <row r="9" spans="1:9" ht="49.5" customHeight="1">
      <c r="A9" s="43" t="s">
        <v>87</v>
      </c>
      <c r="B9" s="469">
        <f>SUM(C9:D9)</f>
        <v>188601</v>
      </c>
      <c r="C9" s="557">
        <v>3364</v>
      </c>
      <c r="D9" s="469">
        <f>SUM(E9:I9)</f>
        <v>185237</v>
      </c>
      <c r="E9" s="575">
        <v>497</v>
      </c>
      <c r="F9" s="61">
        <v>6</v>
      </c>
      <c r="G9" s="575">
        <v>251</v>
      </c>
      <c r="H9" s="61">
        <v>3252</v>
      </c>
      <c r="I9" s="62">
        <v>181231</v>
      </c>
    </row>
    <row r="10" spans="1:9" ht="49.5" customHeight="1">
      <c r="A10" s="43" t="s">
        <v>91</v>
      </c>
      <c r="B10" s="469">
        <f aca="true" t="shared" si="1" ref="B10:B25">SUM(C10:D10)</f>
        <v>66307</v>
      </c>
      <c r="C10" s="557">
        <v>352</v>
      </c>
      <c r="D10" s="469">
        <f aca="true" t="shared" si="2" ref="D10:D25">SUM(E10:I10)</f>
        <v>65955</v>
      </c>
      <c r="E10" s="575">
        <v>463</v>
      </c>
      <c r="F10" s="557">
        <v>0</v>
      </c>
      <c r="G10" s="576" t="s">
        <v>60</v>
      </c>
      <c r="H10" s="557">
        <v>1891</v>
      </c>
      <c r="I10" s="62">
        <v>63601</v>
      </c>
    </row>
    <row r="11" spans="1:9" ht="49.5" customHeight="1">
      <c r="A11" s="43" t="s">
        <v>92</v>
      </c>
      <c r="B11" s="469">
        <f t="shared" si="1"/>
        <v>50071</v>
      </c>
      <c r="C11" s="557" t="s">
        <v>60</v>
      </c>
      <c r="D11" s="469">
        <f t="shared" si="2"/>
        <v>50071</v>
      </c>
      <c r="E11" s="576" t="s">
        <v>60</v>
      </c>
      <c r="F11" s="557">
        <v>1</v>
      </c>
      <c r="G11" s="576" t="s">
        <v>60</v>
      </c>
      <c r="H11" s="557">
        <v>1730</v>
      </c>
      <c r="I11" s="62">
        <v>48340</v>
      </c>
    </row>
    <row r="12" spans="1:9" ht="49.5" customHeight="1">
      <c r="A12" s="43" t="s">
        <v>230</v>
      </c>
      <c r="B12" s="469">
        <f t="shared" si="1"/>
        <v>51682</v>
      </c>
      <c r="C12" s="557">
        <v>768</v>
      </c>
      <c r="D12" s="469">
        <f t="shared" si="2"/>
        <v>50914</v>
      </c>
      <c r="E12" s="575">
        <v>175</v>
      </c>
      <c r="F12" s="557" t="s">
        <v>60</v>
      </c>
      <c r="G12" s="576">
        <v>185</v>
      </c>
      <c r="H12" s="557">
        <v>1166</v>
      </c>
      <c r="I12" s="62">
        <v>49388</v>
      </c>
    </row>
    <row r="13" spans="1:9" ht="49.5" customHeight="1">
      <c r="A13" s="43" t="s">
        <v>332</v>
      </c>
      <c r="B13" s="469">
        <f t="shared" si="1"/>
        <v>3705</v>
      </c>
      <c r="C13" s="557" t="s">
        <v>60</v>
      </c>
      <c r="D13" s="469">
        <f t="shared" si="2"/>
        <v>3705</v>
      </c>
      <c r="E13" s="576" t="s">
        <v>60</v>
      </c>
      <c r="F13" s="557" t="s">
        <v>60</v>
      </c>
      <c r="G13" s="576" t="s">
        <v>60</v>
      </c>
      <c r="H13" s="557" t="s">
        <v>60</v>
      </c>
      <c r="I13" s="62">
        <v>3705</v>
      </c>
    </row>
    <row r="14" spans="1:9" ht="49.5" customHeight="1">
      <c r="A14" s="43" t="s">
        <v>333</v>
      </c>
      <c r="B14" s="469">
        <f t="shared" si="1"/>
        <v>37661</v>
      </c>
      <c r="C14" s="557" t="s">
        <v>60</v>
      </c>
      <c r="D14" s="469">
        <f t="shared" si="2"/>
        <v>37661</v>
      </c>
      <c r="E14" s="575">
        <v>239</v>
      </c>
      <c r="F14" s="557" t="s">
        <v>60</v>
      </c>
      <c r="G14" s="576" t="s">
        <v>60</v>
      </c>
      <c r="H14" s="557">
        <v>1087</v>
      </c>
      <c r="I14" s="62">
        <v>36335</v>
      </c>
    </row>
    <row r="15" spans="1:9" ht="49.5" customHeight="1">
      <c r="A15" s="43" t="s">
        <v>334</v>
      </c>
      <c r="B15" s="469">
        <f t="shared" si="1"/>
        <v>26091</v>
      </c>
      <c r="C15" s="557">
        <v>744</v>
      </c>
      <c r="D15" s="469">
        <f t="shared" si="2"/>
        <v>25347</v>
      </c>
      <c r="E15" s="576" t="s">
        <v>60</v>
      </c>
      <c r="F15" s="557" t="s">
        <v>60</v>
      </c>
      <c r="G15" s="576">
        <v>182</v>
      </c>
      <c r="H15" s="557">
        <v>339</v>
      </c>
      <c r="I15" s="62">
        <v>24826</v>
      </c>
    </row>
    <row r="16" spans="1:9" ht="49.5" customHeight="1">
      <c r="A16" s="43" t="s">
        <v>335</v>
      </c>
      <c r="B16" s="469">
        <f t="shared" si="1"/>
        <v>36671</v>
      </c>
      <c r="C16" s="557">
        <v>763</v>
      </c>
      <c r="D16" s="469">
        <f>SUM(E16:I16)</f>
        <v>35908</v>
      </c>
      <c r="E16" s="576" t="s">
        <v>60</v>
      </c>
      <c r="F16" s="557" t="s">
        <v>60</v>
      </c>
      <c r="G16" s="576" t="s">
        <v>60</v>
      </c>
      <c r="H16" s="557">
        <v>421</v>
      </c>
      <c r="I16" s="62">
        <v>35487</v>
      </c>
    </row>
    <row r="17" spans="1:9" ht="49.5" customHeight="1">
      <c r="A17" s="43" t="s">
        <v>97</v>
      </c>
      <c r="B17" s="469">
        <f t="shared" si="1"/>
        <v>36002</v>
      </c>
      <c r="C17" s="557">
        <v>491</v>
      </c>
      <c r="D17" s="469">
        <f t="shared" si="2"/>
        <v>35511</v>
      </c>
      <c r="E17" s="576" t="s">
        <v>60</v>
      </c>
      <c r="F17" s="557">
        <v>0</v>
      </c>
      <c r="G17" s="576" t="s">
        <v>60</v>
      </c>
      <c r="H17" s="557">
        <v>1207</v>
      </c>
      <c r="I17" s="62">
        <v>34304</v>
      </c>
    </row>
    <row r="18" spans="1:9" ht="49.5" customHeight="1">
      <c r="A18" s="43" t="s">
        <v>234</v>
      </c>
      <c r="B18" s="469">
        <f t="shared" si="1"/>
        <v>30488</v>
      </c>
      <c r="C18" s="557">
        <v>431</v>
      </c>
      <c r="D18" s="469">
        <f t="shared" si="2"/>
        <v>30057</v>
      </c>
      <c r="E18" s="576" t="s">
        <v>60</v>
      </c>
      <c r="F18" s="557">
        <v>0</v>
      </c>
      <c r="G18" s="576">
        <v>86</v>
      </c>
      <c r="H18" s="557">
        <v>1541</v>
      </c>
      <c r="I18" s="62">
        <v>28430</v>
      </c>
    </row>
    <row r="19" spans="1:9" ht="49.5" customHeight="1">
      <c r="A19" s="43" t="s">
        <v>236</v>
      </c>
      <c r="B19" s="469">
        <f t="shared" si="1"/>
        <v>12758</v>
      </c>
      <c r="C19" s="557">
        <v>399</v>
      </c>
      <c r="D19" s="469">
        <f t="shared" si="2"/>
        <v>12359</v>
      </c>
      <c r="E19" s="576" t="s">
        <v>60</v>
      </c>
      <c r="F19" s="557" t="s">
        <v>60</v>
      </c>
      <c r="G19" s="576" t="s">
        <v>60</v>
      </c>
      <c r="H19" s="557">
        <v>670</v>
      </c>
      <c r="I19" s="62">
        <v>11689</v>
      </c>
    </row>
    <row r="20" spans="1:9" ht="49.5" customHeight="1">
      <c r="A20" s="43" t="s">
        <v>336</v>
      </c>
      <c r="B20" s="469">
        <f t="shared" si="1"/>
        <v>16309</v>
      </c>
      <c r="C20" s="557">
        <v>193</v>
      </c>
      <c r="D20" s="469">
        <f t="shared" si="2"/>
        <v>16116</v>
      </c>
      <c r="E20" s="575">
        <v>410</v>
      </c>
      <c r="F20" s="557">
        <v>0</v>
      </c>
      <c r="G20" s="576" t="s">
        <v>60</v>
      </c>
      <c r="H20" s="557">
        <v>316</v>
      </c>
      <c r="I20" s="62">
        <v>15390</v>
      </c>
    </row>
    <row r="21" spans="1:9" ht="49.5" customHeight="1">
      <c r="A21" s="43" t="s">
        <v>337</v>
      </c>
      <c r="B21" s="469">
        <f t="shared" si="1"/>
        <v>2418</v>
      </c>
      <c r="C21" s="557">
        <v>332</v>
      </c>
      <c r="D21" s="469">
        <f t="shared" si="2"/>
        <v>2086</v>
      </c>
      <c r="E21" s="576" t="s">
        <v>60</v>
      </c>
      <c r="F21" s="557" t="s">
        <v>60</v>
      </c>
      <c r="G21" s="576" t="s">
        <v>60</v>
      </c>
      <c r="H21" s="557">
        <v>30</v>
      </c>
      <c r="I21" s="62">
        <v>2056</v>
      </c>
    </row>
    <row r="22" spans="1:9" ht="49.5" customHeight="1">
      <c r="A22" s="43" t="s">
        <v>338</v>
      </c>
      <c r="B22" s="469">
        <f t="shared" si="1"/>
        <v>13514</v>
      </c>
      <c r="C22" s="557" t="s">
        <v>60</v>
      </c>
      <c r="D22" s="469">
        <f t="shared" si="2"/>
        <v>13514</v>
      </c>
      <c r="E22" s="575">
        <v>181</v>
      </c>
      <c r="F22" s="557">
        <v>0</v>
      </c>
      <c r="G22" s="576" t="s">
        <v>60</v>
      </c>
      <c r="H22" s="557">
        <v>302</v>
      </c>
      <c r="I22" s="62">
        <v>13031</v>
      </c>
    </row>
    <row r="23" spans="1:9" ht="49.5" customHeight="1">
      <c r="A23" s="43" t="s">
        <v>110</v>
      </c>
      <c r="B23" s="469">
        <f t="shared" si="1"/>
        <v>6875</v>
      </c>
      <c r="C23" s="557">
        <v>280</v>
      </c>
      <c r="D23" s="469">
        <f t="shared" si="2"/>
        <v>6595</v>
      </c>
      <c r="E23" s="576" t="s">
        <v>60</v>
      </c>
      <c r="F23" s="557" t="s">
        <v>60</v>
      </c>
      <c r="G23" s="576">
        <v>16</v>
      </c>
      <c r="H23" s="557">
        <v>3</v>
      </c>
      <c r="I23" s="62">
        <v>6576</v>
      </c>
    </row>
    <row r="24" spans="1:9" ht="49.5" customHeight="1">
      <c r="A24" s="43" t="s">
        <v>339</v>
      </c>
      <c r="B24" s="469">
        <f t="shared" si="1"/>
        <v>9123</v>
      </c>
      <c r="C24" s="557">
        <v>151</v>
      </c>
      <c r="D24" s="469">
        <f t="shared" si="2"/>
        <v>8972</v>
      </c>
      <c r="E24" s="576" t="s">
        <v>60</v>
      </c>
      <c r="F24" s="557">
        <v>0</v>
      </c>
      <c r="G24" s="576" t="s">
        <v>60</v>
      </c>
      <c r="H24" s="557">
        <v>363</v>
      </c>
      <c r="I24" s="62">
        <v>8609</v>
      </c>
    </row>
    <row r="25" spans="1:9" ht="49.5" customHeight="1" thickBot="1">
      <c r="A25" s="290" t="s">
        <v>243</v>
      </c>
      <c r="B25" s="470">
        <f t="shared" si="1"/>
        <v>15480</v>
      </c>
      <c r="C25" s="562">
        <v>187</v>
      </c>
      <c r="D25" s="470">
        <f t="shared" si="2"/>
        <v>15293</v>
      </c>
      <c r="E25" s="577">
        <v>167</v>
      </c>
      <c r="F25" s="578">
        <v>0</v>
      </c>
      <c r="G25" s="562">
        <v>42</v>
      </c>
      <c r="H25" s="578">
        <v>1115</v>
      </c>
      <c r="I25" s="574">
        <v>13969</v>
      </c>
    </row>
    <row r="26" spans="1:9" ht="21" customHeight="1">
      <c r="A26" s="242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42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</sheetData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7086614173228347" right="0.4724409448818898" top="0.7480314960629921" bottom="0.5511811023622047" header="0.5118110236220472" footer="0.5118110236220472"/>
  <pageSetup horizontalDpi="1200" verticalDpi="12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="82" zoomScaleNormal="82" workbookViewId="0" topLeftCell="A1">
      <selection activeCell="A1" sqref="A1"/>
    </sheetView>
  </sheetViews>
  <sheetFormatPr defaultColWidth="9.00390625" defaultRowHeight="14.25"/>
  <cols>
    <col min="1" max="9" width="11.625" style="337" customWidth="1"/>
    <col min="10" max="16384" width="9.00390625" style="337" customWidth="1"/>
  </cols>
  <sheetData>
    <row r="1" spans="1:9" ht="36" customHeight="1" thickBot="1">
      <c r="A1" s="285" t="s">
        <v>271</v>
      </c>
      <c r="B1" s="20"/>
      <c r="C1" s="20"/>
      <c r="D1" s="20"/>
      <c r="E1" s="20"/>
      <c r="F1" s="20"/>
      <c r="G1" s="20"/>
      <c r="H1" s="20"/>
      <c r="I1" s="20"/>
    </row>
    <row r="2" spans="1:9" ht="21.75" customHeight="1">
      <c r="A2" s="21" t="s">
        <v>340</v>
      </c>
      <c r="B2" s="286"/>
      <c r="C2" s="211"/>
      <c r="D2" s="825" t="s">
        <v>265</v>
      </c>
      <c r="E2" s="826"/>
      <c r="F2" s="826"/>
      <c r="G2" s="826"/>
      <c r="H2" s="826"/>
      <c r="I2" s="827"/>
    </row>
    <row r="3" spans="1:9" ht="21.75" customHeight="1">
      <c r="A3" s="22"/>
      <c r="B3" s="31" t="s">
        <v>341</v>
      </c>
      <c r="C3" s="23" t="s">
        <v>267</v>
      </c>
      <c r="D3" s="882" t="s">
        <v>342</v>
      </c>
      <c r="E3" s="882" t="s">
        <v>268</v>
      </c>
      <c r="F3" s="882" t="s">
        <v>269</v>
      </c>
      <c r="G3" s="882" t="s">
        <v>270</v>
      </c>
      <c r="H3" s="882" t="s">
        <v>35</v>
      </c>
      <c r="I3" s="899" t="s">
        <v>36</v>
      </c>
    </row>
    <row r="4" spans="1:9" s="338" customFormat="1" ht="21.75" customHeight="1" thickBot="1">
      <c r="A4" s="33" t="s">
        <v>331</v>
      </c>
      <c r="B4" s="287"/>
      <c r="C4" s="217"/>
      <c r="D4" s="896"/>
      <c r="E4" s="896"/>
      <c r="F4" s="897"/>
      <c r="G4" s="898"/>
      <c r="H4" s="898"/>
      <c r="I4" s="900"/>
    </row>
    <row r="5" spans="1:9" ht="29.25" customHeight="1">
      <c r="A5" s="43" t="s">
        <v>535</v>
      </c>
      <c r="B5" s="46">
        <v>602561</v>
      </c>
      <c r="C5" s="175">
        <v>8145</v>
      </c>
      <c r="D5" s="46">
        <v>594416</v>
      </c>
      <c r="E5" s="175">
        <v>2084</v>
      </c>
      <c r="F5" s="46">
        <v>3</v>
      </c>
      <c r="G5" s="175">
        <v>1221</v>
      </c>
      <c r="H5" s="291">
        <v>26186</v>
      </c>
      <c r="I5" s="288">
        <v>564922</v>
      </c>
    </row>
    <row r="6" spans="1:9" ht="29.25" customHeight="1">
      <c r="A6" s="43">
        <v>18</v>
      </c>
      <c r="B6" s="46">
        <v>607894</v>
      </c>
      <c r="C6" s="175">
        <v>8391</v>
      </c>
      <c r="D6" s="46">
        <v>599503</v>
      </c>
      <c r="E6" s="175">
        <v>2144</v>
      </c>
      <c r="F6" s="46">
        <v>1</v>
      </c>
      <c r="G6" s="175">
        <v>1010</v>
      </c>
      <c r="H6" s="50">
        <v>25978</v>
      </c>
      <c r="I6" s="288">
        <v>570370</v>
      </c>
    </row>
    <row r="7" spans="1:9" s="338" customFormat="1" ht="33.75" customHeight="1">
      <c r="A7" s="289">
        <v>19</v>
      </c>
      <c r="B7" s="466">
        <f aca="true" t="shared" si="0" ref="B7:I7">SUM(B9:B25)</f>
        <v>604388</v>
      </c>
      <c r="C7" s="467">
        <f t="shared" si="0"/>
        <v>8623</v>
      </c>
      <c r="D7" s="466">
        <f t="shared" si="0"/>
        <v>595765</v>
      </c>
      <c r="E7" s="467">
        <f t="shared" si="0"/>
        <v>2141</v>
      </c>
      <c r="F7" s="466">
        <f t="shared" si="0"/>
        <v>7</v>
      </c>
      <c r="G7" s="467">
        <f t="shared" si="0"/>
        <v>777</v>
      </c>
      <c r="H7" s="466">
        <f t="shared" si="0"/>
        <v>24756</v>
      </c>
      <c r="I7" s="468">
        <f t="shared" si="0"/>
        <v>568084</v>
      </c>
    </row>
    <row r="8" spans="1:9" ht="11.25" customHeight="1">
      <c r="A8" s="43"/>
      <c r="B8" s="46"/>
      <c r="C8" s="175"/>
      <c r="D8" s="46"/>
      <c r="E8" s="175"/>
      <c r="F8" s="46"/>
      <c r="G8" s="175"/>
      <c r="H8" s="46"/>
      <c r="I8" s="58"/>
    </row>
    <row r="9" spans="1:9" ht="43.5" customHeight="1">
      <c r="A9" s="43" t="s">
        <v>87</v>
      </c>
      <c r="B9" s="469">
        <f>SUM(C9:D9)</f>
        <v>188834</v>
      </c>
      <c r="C9" s="557">
        <v>3410</v>
      </c>
      <c r="D9" s="469">
        <f>SUM(E9:I9)</f>
        <v>185424</v>
      </c>
      <c r="E9" s="575">
        <v>515</v>
      </c>
      <c r="F9" s="61">
        <v>6</v>
      </c>
      <c r="G9" s="575">
        <v>283</v>
      </c>
      <c r="H9" s="61">
        <v>5845</v>
      </c>
      <c r="I9" s="62">
        <v>178775</v>
      </c>
    </row>
    <row r="10" spans="1:9" ht="43.5" customHeight="1">
      <c r="A10" s="43" t="s">
        <v>91</v>
      </c>
      <c r="B10" s="469">
        <f aca="true" t="shared" si="1" ref="B10:B25">SUM(C10:D10)</f>
        <v>66518</v>
      </c>
      <c r="C10" s="557">
        <v>363</v>
      </c>
      <c r="D10" s="469">
        <f aca="true" t="shared" si="2" ref="D10:D25">SUM(E10:I10)</f>
        <v>66155</v>
      </c>
      <c r="E10" s="575">
        <v>457</v>
      </c>
      <c r="F10" s="557">
        <v>0</v>
      </c>
      <c r="G10" s="576" t="s">
        <v>60</v>
      </c>
      <c r="H10" s="557">
        <v>2758</v>
      </c>
      <c r="I10" s="62">
        <v>62940</v>
      </c>
    </row>
    <row r="11" spans="1:9" ht="43.5" customHeight="1">
      <c r="A11" s="43" t="s">
        <v>92</v>
      </c>
      <c r="B11" s="469">
        <f t="shared" si="1"/>
        <v>49911</v>
      </c>
      <c r="C11" s="557" t="s">
        <v>60</v>
      </c>
      <c r="D11" s="469">
        <f t="shared" si="2"/>
        <v>49911</v>
      </c>
      <c r="E11" s="576" t="s">
        <v>60</v>
      </c>
      <c r="F11" s="557">
        <v>1</v>
      </c>
      <c r="G11" s="576" t="s">
        <v>60</v>
      </c>
      <c r="H11" s="557">
        <v>2769</v>
      </c>
      <c r="I11" s="62">
        <v>47141</v>
      </c>
    </row>
    <row r="12" spans="1:9" ht="43.5" customHeight="1">
      <c r="A12" s="43" t="s">
        <v>230</v>
      </c>
      <c r="B12" s="469">
        <f t="shared" si="1"/>
        <v>51806</v>
      </c>
      <c r="C12" s="557">
        <v>819</v>
      </c>
      <c r="D12" s="469">
        <f t="shared" si="2"/>
        <v>50987</v>
      </c>
      <c r="E12" s="575">
        <v>181</v>
      </c>
      <c r="F12" s="557" t="s">
        <v>60</v>
      </c>
      <c r="G12" s="575">
        <v>177</v>
      </c>
      <c r="H12" s="61">
        <v>2116</v>
      </c>
      <c r="I12" s="62">
        <v>48513</v>
      </c>
    </row>
    <row r="13" spans="1:9" ht="43.5" customHeight="1">
      <c r="A13" s="43" t="s">
        <v>332</v>
      </c>
      <c r="B13" s="469">
        <f t="shared" si="1"/>
        <v>3716</v>
      </c>
      <c r="C13" s="557" t="s">
        <v>60</v>
      </c>
      <c r="D13" s="469">
        <f t="shared" si="2"/>
        <v>3716</v>
      </c>
      <c r="E13" s="576" t="s">
        <v>60</v>
      </c>
      <c r="F13" s="557" t="s">
        <v>60</v>
      </c>
      <c r="G13" s="576" t="s">
        <v>60</v>
      </c>
      <c r="H13" s="557" t="s">
        <v>60</v>
      </c>
      <c r="I13" s="62">
        <v>3716</v>
      </c>
    </row>
    <row r="14" spans="1:9" ht="43.5" customHeight="1">
      <c r="A14" s="43" t="s">
        <v>333</v>
      </c>
      <c r="B14" s="469">
        <f t="shared" si="1"/>
        <v>37679</v>
      </c>
      <c r="C14" s="557" t="s">
        <v>60</v>
      </c>
      <c r="D14" s="469">
        <f t="shared" si="2"/>
        <v>37679</v>
      </c>
      <c r="E14" s="575">
        <v>241</v>
      </c>
      <c r="F14" s="557" t="s">
        <v>60</v>
      </c>
      <c r="G14" s="576" t="s">
        <v>60</v>
      </c>
      <c r="H14" s="557">
        <v>1423</v>
      </c>
      <c r="I14" s="62">
        <v>36015</v>
      </c>
    </row>
    <row r="15" spans="1:9" ht="43.5" customHeight="1">
      <c r="A15" s="43" t="s">
        <v>334</v>
      </c>
      <c r="B15" s="469">
        <f t="shared" si="1"/>
        <v>26095</v>
      </c>
      <c r="C15" s="557">
        <v>761</v>
      </c>
      <c r="D15" s="469">
        <f t="shared" si="2"/>
        <v>25334</v>
      </c>
      <c r="E15" s="576" t="s">
        <v>60</v>
      </c>
      <c r="F15" s="557" t="s">
        <v>60</v>
      </c>
      <c r="G15" s="576">
        <v>156</v>
      </c>
      <c r="H15" s="557">
        <v>625</v>
      </c>
      <c r="I15" s="62">
        <v>24553</v>
      </c>
    </row>
    <row r="16" spans="1:9" ht="43.5" customHeight="1">
      <c r="A16" s="43" t="s">
        <v>335</v>
      </c>
      <c r="B16" s="469">
        <f t="shared" si="1"/>
        <v>36686</v>
      </c>
      <c r="C16" s="557">
        <v>776</v>
      </c>
      <c r="D16" s="469">
        <f t="shared" si="2"/>
        <v>35910</v>
      </c>
      <c r="E16" s="576" t="s">
        <v>60</v>
      </c>
      <c r="F16" s="557" t="s">
        <v>60</v>
      </c>
      <c r="G16" s="576" t="s">
        <v>60</v>
      </c>
      <c r="H16" s="557">
        <v>1305</v>
      </c>
      <c r="I16" s="62">
        <v>34605</v>
      </c>
    </row>
    <row r="17" spans="1:9" ht="43.5" customHeight="1">
      <c r="A17" s="43" t="s">
        <v>97</v>
      </c>
      <c r="B17" s="469">
        <f t="shared" si="1"/>
        <v>36190</v>
      </c>
      <c r="C17" s="557">
        <v>503</v>
      </c>
      <c r="D17" s="469">
        <f t="shared" si="2"/>
        <v>35687</v>
      </c>
      <c r="E17" s="576" t="s">
        <v>60</v>
      </c>
      <c r="F17" s="61">
        <v>0</v>
      </c>
      <c r="G17" s="576" t="s">
        <v>60</v>
      </c>
      <c r="H17" s="557">
        <v>1639</v>
      </c>
      <c r="I17" s="62">
        <v>34048</v>
      </c>
    </row>
    <row r="18" spans="1:9" ht="43.5" customHeight="1">
      <c r="A18" s="43" t="s">
        <v>234</v>
      </c>
      <c r="B18" s="469">
        <f t="shared" si="1"/>
        <v>30518</v>
      </c>
      <c r="C18" s="557">
        <v>444</v>
      </c>
      <c r="D18" s="469">
        <f t="shared" si="2"/>
        <v>30074</v>
      </c>
      <c r="E18" s="576" t="s">
        <v>60</v>
      </c>
      <c r="F18" s="557">
        <v>0</v>
      </c>
      <c r="G18" s="576">
        <v>112</v>
      </c>
      <c r="H18" s="557">
        <v>1646</v>
      </c>
      <c r="I18" s="62">
        <v>28316</v>
      </c>
    </row>
    <row r="19" spans="1:9" ht="43.5" customHeight="1">
      <c r="A19" s="43" t="s">
        <v>236</v>
      </c>
      <c r="B19" s="469">
        <f t="shared" si="1"/>
        <v>12778</v>
      </c>
      <c r="C19" s="557">
        <v>396</v>
      </c>
      <c r="D19" s="469">
        <f t="shared" si="2"/>
        <v>12382</v>
      </c>
      <c r="E19" s="576" t="s">
        <v>60</v>
      </c>
      <c r="F19" s="557" t="s">
        <v>60</v>
      </c>
      <c r="G19" s="576" t="s">
        <v>60</v>
      </c>
      <c r="H19" s="557">
        <v>918</v>
      </c>
      <c r="I19" s="62">
        <v>11464</v>
      </c>
    </row>
    <row r="20" spans="1:9" ht="43.5" customHeight="1">
      <c r="A20" s="43" t="s">
        <v>336</v>
      </c>
      <c r="B20" s="469">
        <f t="shared" si="1"/>
        <v>16287</v>
      </c>
      <c r="C20" s="557">
        <v>197</v>
      </c>
      <c r="D20" s="469">
        <f t="shared" si="2"/>
        <v>16090</v>
      </c>
      <c r="E20" s="575">
        <v>409</v>
      </c>
      <c r="F20" s="61">
        <v>0</v>
      </c>
      <c r="G20" s="576" t="s">
        <v>60</v>
      </c>
      <c r="H20" s="557">
        <v>331</v>
      </c>
      <c r="I20" s="62">
        <v>15350</v>
      </c>
    </row>
    <row r="21" spans="1:9" ht="43.5" customHeight="1">
      <c r="A21" s="43" t="s">
        <v>337</v>
      </c>
      <c r="B21" s="469">
        <f t="shared" si="1"/>
        <v>2426</v>
      </c>
      <c r="C21" s="557">
        <v>342</v>
      </c>
      <c r="D21" s="469">
        <f t="shared" si="2"/>
        <v>2084</v>
      </c>
      <c r="E21" s="576" t="s">
        <v>60</v>
      </c>
      <c r="F21" s="557" t="s">
        <v>60</v>
      </c>
      <c r="G21" s="576" t="s">
        <v>60</v>
      </c>
      <c r="H21" s="557">
        <v>46</v>
      </c>
      <c r="I21" s="62">
        <v>2038</v>
      </c>
    </row>
    <row r="22" spans="1:9" ht="43.5" customHeight="1">
      <c r="A22" s="43" t="s">
        <v>338</v>
      </c>
      <c r="B22" s="469">
        <f t="shared" si="1"/>
        <v>13460</v>
      </c>
      <c r="C22" s="557" t="s">
        <v>60</v>
      </c>
      <c r="D22" s="469">
        <f t="shared" si="2"/>
        <v>13460</v>
      </c>
      <c r="E22" s="575">
        <v>185</v>
      </c>
      <c r="F22" s="61">
        <v>0</v>
      </c>
      <c r="G22" s="576" t="s">
        <v>60</v>
      </c>
      <c r="H22" s="557">
        <v>288</v>
      </c>
      <c r="I22" s="62">
        <v>12987</v>
      </c>
    </row>
    <row r="23" spans="1:9" ht="43.5" customHeight="1">
      <c r="A23" s="43" t="s">
        <v>110</v>
      </c>
      <c r="B23" s="469">
        <f t="shared" si="1"/>
        <v>6912</v>
      </c>
      <c r="C23" s="557">
        <v>271</v>
      </c>
      <c r="D23" s="469">
        <f t="shared" si="2"/>
        <v>6641</v>
      </c>
      <c r="E23" s="576" t="s">
        <v>60</v>
      </c>
      <c r="F23" s="61" t="s">
        <v>60</v>
      </c>
      <c r="G23" s="576">
        <v>14</v>
      </c>
      <c r="H23" s="557">
        <v>390</v>
      </c>
      <c r="I23" s="62">
        <v>6237</v>
      </c>
    </row>
    <row r="24" spans="1:9" ht="43.5" customHeight="1">
      <c r="A24" s="43" t="s">
        <v>339</v>
      </c>
      <c r="B24" s="469">
        <f t="shared" si="1"/>
        <v>9102</v>
      </c>
      <c r="C24" s="557">
        <v>149</v>
      </c>
      <c r="D24" s="469">
        <f t="shared" si="2"/>
        <v>8953</v>
      </c>
      <c r="E24" s="576" t="s">
        <v>60</v>
      </c>
      <c r="F24" s="61">
        <v>0</v>
      </c>
      <c r="G24" s="576" t="s">
        <v>60</v>
      </c>
      <c r="H24" s="557">
        <v>517</v>
      </c>
      <c r="I24" s="62">
        <v>8436</v>
      </c>
    </row>
    <row r="25" spans="1:9" ht="43.5" customHeight="1" thickBot="1">
      <c r="A25" s="290" t="s">
        <v>243</v>
      </c>
      <c r="B25" s="470">
        <f t="shared" si="1"/>
        <v>15470</v>
      </c>
      <c r="C25" s="562">
        <v>192</v>
      </c>
      <c r="D25" s="470">
        <f t="shared" si="2"/>
        <v>15278</v>
      </c>
      <c r="E25" s="577">
        <v>153</v>
      </c>
      <c r="F25" s="578">
        <v>0</v>
      </c>
      <c r="G25" s="562">
        <v>35</v>
      </c>
      <c r="H25" s="578">
        <v>2140</v>
      </c>
      <c r="I25" s="574">
        <v>12950</v>
      </c>
    </row>
    <row r="26" spans="1:9" ht="21" customHeight="1">
      <c r="A26" s="242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42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7">
    <mergeCell ref="D2:I2"/>
    <mergeCell ref="D3:D4"/>
    <mergeCell ref="E3:E4"/>
    <mergeCell ref="F3:F4"/>
    <mergeCell ref="G3:G4"/>
    <mergeCell ref="H3:H4"/>
    <mergeCell ref="I3:I4"/>
  </mergeCells>
  <printOptions/>
  <pageMargins left="0.6299212598425197" right="0.5118110236220472" top="0.7480314960629921" bottom="0.5511811023622047" header="0.5118110236220472" footer="0.5118110236220472"/>
  <pageSetup horizontalDpi="1200" verticalDpi="12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="95" zoomScaleNormal="95" workbookViewId="0" topLeftCell="A1">
      <selection activeCell="A1" sqref="A1"/>
    </sheetView>
  </sheetViews>
  <sheetFormatPr defaultColWidth="9.00390625" defaultRowHeight="14.25"/>
  <cols>
    <col min="1" max="1" width="10.625" style="337" customWidth="1"/>
    <col min="2" max="4" width="25.50390625" style="337" customWidth="1"/>
    <col min="5" max="16384" width="9.00390625" style="337" customWidth="1"/>
  </cols>
  <sheetData>
    <row r="1" spans="1:4" ht="36.75" customHeight="1" thickBot="1">
      <c r="A1" s="17" t="s">
        <v>272</v>
      </c>
      <c r="B1" s="20"/>
      <c r="C1" s="20"/>
      <c r="D1" s="20"/>
    </row>
    <row r="2" spans="1:4" ht="15" customHeight="1">
      <c r="A2" s="292" t="s">
        <v>330</v>
      </c>
      <c r="B2" s="293"/>
      <c r="C2" s="294"/>
      <c r="D2" s="295"/>
    </row>
    <row r="3" spans="1:4" ht="15" customHeight="1">
      <c r="A3" s="296"/>
      <c r="B3" s="59" t="s">
        <v>266</v>
      </c>
      <c r="C3" s="297" t="s">
        <v>267</v>
      </c>
      <c r="D3" s="298" t="s">
        <v>273</v>
      </c>
    </row>
    <row r="4" spans="1:4" ht="17.25" customHeight="1" thickBot="1">
      <c r="A4" s="299" t="s">
        <v>331</v>
      </c>
      <c r="B4" s="300"/>
      <c r="C4" s="301"/>
      <c r="D4" s="302"/>
    </row>
    <row r="5" spans="1:4" ht="24.75" customHeight="1">
      <c r="A5" s="43" t="s">
        <v>535</v>
      </c>
      <c r="B5" s="63">
        <v>23770183</v>
      </c>
      <c r="C5" s="572">
        <v>476225</v>
      </c>
      <c r="D5" s="573">
        <v>23293958</v>
      </c>
    </row>
    <row r="6" spans="1:4" ht="24.75" customHeight="1">
      <c r="A6" s="43">
        <v>18</v>
      </c>
      <c r="B6" s="63">
        <v>23043480</v>
      </c>
      <c r="C6" s="572">
        <v>491017</v>
      </c>
      <c r="D6" s="573">
        <v>22552463</v>
      </c>
    </row>
    <row r="7" spans="1:4" s="338" customFormat="1" ht="27.75" customHeight="1">
      <c r="A7" s="289">
        <v>19</v>
      </c>
      <c r="B7" s="466">
        <f>SUM(B9:B25)</f>
        <v>22329572</v>
      </c>
      <c r="C7" s="467">
        <f>SUM(C9:C25)</f>
        <v>492724</v>
      </c>
      <c r="D7" s="468">
        <f>SUM(D9:D25)</f>
        <v>21836848</v>
      </c>
    </row>
    <row r="8" spans="1:4" ht="11.25" customHeight="1">
      <c r="A8" s="303"/>
      <c r="B8" s="46"/>
      <c r="C8" s="175"/>
      <c r="D8" s="58"/>
    </row>
    <row r="9" spans="1:4" ht="38.25" customHeight="1">
      <c r="A9" s="303" t="s">
        <v>87</v>
      </c>
      <c r="B9" s="469">
        <f>SUM(C9:D9)</f>
        <v>7081034</v>
      </c>
      <c r="C9" s="557">
        <v>167117</v>
      </c>
      <c r="D9" s="62">
        <v>6913917</v>
      </c>
    </row>
    <row r="10" spans="1:4" ht="38.25" customHeight="1">
      <c r="A10" s="303" t="s">
        <v>91</v>
      </c>
      <c r="B10" s="469">
        <f aca="true" t="shared" si="0" ref="B10:B25">SUM(C10:D10)</f>
        <v>2215607</v>
      </c>
      <c r="C10" s="557">
        <v>31814</v>
      </c>
      <c r="D10" s="62">
        <v>2183793</v>
      </c>
    </row>
    <row r="11" spans="1:4" ht="38.25" customHeight="1">
      <c r="A11" s="303" t="s">
        <v>92</v>
      </c>
      <c r="B11" s="469">
        <f t="shared" si="0"/>
        <v>1838474</v>
      </c>
      <c r="C11" s="557" t="s">
        <v>60</v>
      </c>
      <c r="D11" s="62">
        <v>1838474</v>
      </c>
    </row>
    <row r="12" spans="1:4" ht="38.25" customHeight="1">
      <c r="A12" s="303" t="s">
        <v>230</v>
      </c>
      <c r="B12" s="469">
        <f t="shared" si="0"/>
        <v>1838732</v>
      </c>
      <c r="C12" s="557">
        <v>28282</v>
      </c>
      <c r="D12" s="62">
        <v>1810450</v>
      </c>
    </row>
    <row r="13" spans="1:4" ht="38.25" customHeight="1">
      <c r="A13" s="303" t="s">
        <v>332</v>
      </c>
      <c r="B13" s="469">
        <f t="shared" si="0"/>
        <v>152598</v>
      </c>
      <c r="C13" s="557" t="s">
        <v>60</v>
      </c>
      <c r="D13" s="62">
        <v>152598</v>
      </c>
    </row>
    <row r="14" spans="1:4" ht="38.25" customHeight="1">
      <c r="A14" s="303" t="s">
        <v>333</v>
      </c>
      <c r="B14" s="469">
        <f t="shared" si="0"/>
        <v>1233151</v>
      </c>
      <c r="C14" s="557" t="s">
        <v>60</v>
      </c>
      <c r="D14" s="62">
        <v>1233151</v>
      </c>
    </row>
    <row r="15" spans="1:4" ht="38.25" customHeight="1">
      <c r="A15" s="303" t="s">
        <v>334</v>
      </c>
      <c r="B15" s="469">
        <f t="shared" si="0"/>
        <v>842489</v>
      </c>
      <c r="C15" s="557">
        <v>35111</v>
      </c>
      <c r="D15" s="62">
        <v>807378</v>
      </c>
    </row>
    <row r="16" spans="1:4" ht="38.25" customHeight="1">
      <c r="A16" s="303" t="s">
        <v>335</v>
      </c>
      <c r="B16" s="469">
        <f t="shared" si="0"/>
        <v>1366065</v>
      </c>
      <c r="C16" s="557">
        <v>44094</v>
      </c>
      <c r="D16" s="62">
        <v>1321971</v>
      </c>
    </row>
    <row r="17" spans="1:4" ht="38.25" customHeight="1">
      <c r="A17" s="303" t="s">
        <v>97</v>
      </c>
      <c r="B17" s="469">
        <f t="shared" si="0"/>
        <v>1330829</v>
      </c>
      <c r="C17" s="557">
        <v>32060</v>
      </c>
      <c r="D17" s="62">
        <v>1298769</v>
      </c>
    </row>
    <row r="18" spans="1:4" ht="38.25" customHeight="1">
      <c r="A18" s="303" t="s">
        <v>234</v>
      </c>
      <c r="B18" s="469">
        <f t="shared" si="0"/>
        <v>1059447</v>
      </c>
      <c r="C18" s="557">
        <v>29726</v>
      </c>
      <c r="D18" s="62">
        <v>1029721</v>
      </c>
    </row>
    <row r="19" spans="1:4" ht="38.25" customHeight="1">
      <c r="A19" s="303" t="s">
        <v>236</v>
      </c>
      <c r="B19" s="469">
        <f t="shared" si="0"/>
        <v>616296</v>
      </c>
      <c r="C19" s="557">
        <v>21547</v>
      </c>
      <c r="D19" s="62">
        <v>594749</v>
      </c>
    </row>
    <row r="20" spans="1:4" ht="38.25" customHeight="1">
      <c r="A20" s="303" t="s">
        <v>336</v>
      </c>
      <c r="B20" s="469">
        <f t="shared" si="0"/>
        <v>791764</v>
      </c>
      <c r="C20" s="557">
        <v>29251</v>
      </c>
      <c r="D20" s="62">
        <v>762513</v>
      </c>
    </row>
    <row r="21" spans="1:4" ht="38.25" customHeight="1">
      <c r="A21" s="303" t="s">
        <v>337</v>
      </c>
      <c r="B21" s="469">
        <f t="shared" si="0"/>
        <v>170065</v>
      </c>
      <c r="C21" s="557">
        <v>25048</v>
      </c>
      <c r="D21" s="62">
        <v>145017</v>
      </c>
    </row>
    <row r="22" spans="1:4" ht="38.25" customHeight="1">
      <c r="A22" s="303" t="s">
        <v>338</v>
      </c>
      <c r="B22" s="469">
        <f t="shared" si="0"/>
        <v>520631</v>
      </c>
      <c r="C22" s="557" t="s">
        <v>60</v>
      </c>
      <c r="D22" s="62">
        <v>520631</v>
      </c>
    </row>
    <row r="23" spans="1:4" ht="38.25" customHeight="1">
      <c r="A23" s="303" t="s">
        <v>110</v>
      </c>
      <c r="B23" s="469">
        <f t="shared" si="0"/>
        <v>242544</v>
      </c>
      <c r="C23" s="557">
        <v>16838</v>
      </c>
      <c r="D23" s="62">
        <v>225706</v>
      </c>
    </row>
    <row r="24" spans="1:4" ht="38.25" customHeight="1">
      <c r="A24" s="303" t="s">
        <v>339</v>
      </c>
      <c r="B24" s="469">
        <f t="shared" si="0"/>
        <v>443985</v>
      </c>
      <c r="C24" s="557">
        <v>8718</v>
      </c>
      <c r="D24" s="62">
        <v>435267</v>
      </c>
    </row>
    <row r="25" spans="1:4" ht="38.25" customHeight="1" thickBot="1">
      <c r="A25" s="304" t="s">
        <v>243</v>
      </c>
      <c r="B25" s="470">
        <f t="shared" si="0"/>
        <v>585861</v>
      </c>
      <c r="C25" s="562">
        <v>23118</v>
      </c>
      <c r="D25" s="574">
        <v>562743</v>
      </c>
    </row>
  </sheetData>
  <printOptions/>
  <pageMargins left="0.7086614173228347" right="0.5118110236220472" top="0.7480314960629921" bottom="0.551181102362204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zoomScale="90" zoomScaleNormal="90" workbookViewId="0" topLeftCell="A1">
      <selection activeCell="A1" sqref="A1"/>
    </sheetView>
  </sheetViews>
  <sheetFormatPr defaultColWidth="9.00390625" defaultRowHeight="14.25"/>
  <cols>
    <col min="1" max="1" width="1.625" style="338" customWidth="1"/>
    <col min="2" max="2" width="26.625" style="338" customWidth="1"/>
    <col min="3" max="3" width="1.625" style="338" customWidth="1"/>
    <col min="4" max="6" width="18.625" style="338" customWidth="1"/>
    <col min="7" max="7" width="3.625" style="338" customWidth="1"/>
    <col min="8" max="16384" width="9.00390625" style="338" customWidth="1"/>
  </cols>
  <sheetData>
    <row r="1" spans="1:6" s="337" customFormat="1" ht="26.25" customHeight="1">
      <c r="A1" s="17" t="s">
        <v>274</v>
      </c>
      <c r="B1" s="338"/>
      <c r="C1" s="305"/>
      <c r="D1" s="20"/>
      <c r="E1" s="20"/>
      <c r="F1" s="20"/>
    </row>
    <row r="2" spans="2:6" s="337" customFormat="1" ht="14.25" customHeight="1" thickBot="1">
      <c r="B2" s="20"/>
      <c r="C2" s="20"/>
      <c r="D2" s="20"/>
      <c r="E2" s="242" t="s">
        <v>542</v>
      </c>
      <c r="F2" s="20"/>
    </row>
    <row r="3" spans="1:6" s="337" customFormat="1" ht="46.5" customHeight="1" thickBot="1">
      <c r="A3" s="339"/>
      <c r="B3" s="306" t="s">
        <v>275</v>
      </c>
      <c r="C3" s="306"/>
      <c r="D3" s="307" t="s">
        <v>276</v>
      </c>
      <c r="E3" s="306" t="s">
        <v>39</v>
      </c>
      <c r="F3" s="308" t="s">
        <v>273</v>
      </c>
    </row>
    <row r="4" spans="1:6" s="337" customFormat="1" ht="18" customHeight="1">
      <c r="A4" s="340"/>
      <c r="B4" s="220" t="s">
        <v>534</v>
      </c>
      <c r="C4" s="23"/>
      <c r="D4" s="309">
        <v>67376.1</v>
      </c>
      <c r="E4" s="310">
        <v>5992</v>
      </c>
      <c r="F4" s="311">
        <v>61384.1</v>
      </c>
    </row>
    <row r="5" spans="1:6" s="337" customFormat="1" ht="18" customHeight="1">
      <c r="A5" s="340"/>
      <c r="B5" s="23">
        <v>18</v>
      </c>
      <c r="C5" s="23"/>
      <c r="D5" s="309">
        <v>68068.3</v>
      </c>
      <c r="E5" s="310">
        <v>6121.8</v>
      </c>
      <c r="F5" s="311">
        <v>61946.5</v>
      </c>
    </row>
    <row r="6" spans="1:6" ht="22.5" customHeight="1">
      <c r="A6" s="340"/>
      <c r="B6" s="264">
        <v>19</v>
      </c>
      <c r="C6" s="264"/>
      <c r="D6" s="471">
        <f>SUM(E6:F6)</f>
        <v>69098</v>
      </c>
      <c r="E6" s="472">
        <f>SUM(E8:E43)</f>
        <v>6195.000000000001</v>
      </c>
      <c r="F6" s="566">
        <f>SUM(F8:F43)</f>
        <v>62903</v>
      </c>
    </row>
    <row r="7" spans="1:6" s="337" customFormat="1" ht="14.25" customHeight="1">
      <c r="A7" s="341"/>
      <c r="B7" s="213"/>
      <c r="C7" s="213"/>
      <c r="D7" s="45"/>
      <c r="E7" s="312"/>
      <c r="F7" s="48"/>
    </row>
    <row r="8" spans="1:6" s="337" customFormat="1" ht="18.75" customHeight="1">
      <c r="A8" s="340"/>
      <c r="B8" s="232" t="s">
        <v>277</v>
      </c>
      <c r="C8" s="232"/>
      <c r="D8" s="567">
        <f aca="true" t="shared" si="0" ref="D8:D43">SUM(E8:F8)</f>
        <v>7322.3</v>
      </c>
      <c r="E8" s="568">
        <v>316.2</v>
      </c>
      <c r="F8" s="569">
        <v>7006.1</v>
      </c>
    </row>
    <row r="9" spans="1:6" s="337" customFormat="1" ht="18.75" customHeight="1">
      <c r="A9" s="340"/>
      <c r="B9" s="232" t="s">
        <v>278</v>
      </c>
      <c r="C9" s="232"/>
      <c r="D9" s="567">
        <f t="shared" si="0"/>
        <v>178.2</v>
      </c>
      <c r="E9" s="568">
        <v>5.7</v>
      </c>
      <c r="F9" s="569">
        <v>172.5</v>
      </c>
    </row>
    <row r="10" spans="1:6" s="337" customFormat="1" ht="18.75" customHeight="1">
      <c r="A10" s="340"/>
      <c r="B10" s="232" t="s">
        <v>279</v>
      </c>
      <c r="C10" s="232"/>
      <c r="D10" s="567">
        <f t="shared" si="0"/>
        <v>1808.5</v>
      </c>
      <c r="E10" s="559">
        <v>114.5</v>
      </c>
      <c r="F10" s="569">
        <v>1694</v>
      </c>
    </row>
    <row r="11" spans="1:6" s="337" customFormat="1" ht="18.75" customHeight="1">
      <c r="A11" s="340"/>
      <c r="B11" s="232" t="s">
        <v>280</v>
      </c>
      <c r="C11" s="232"/>
      <c r="D11" s="567">
        <f t="shared" si="0"/>
        <v>59.8</v>
      </c>
      <c r="E11" s="559">
        <v>1</v>
      </c>
      <c r="F11" s="569">
        <v>58.8</v>
      </c>
    </row>
    <row r="12" spans="1:6" s="337" customFormat="1" ht="18.75" customHeight="1">
      <c r="A12" s="340"/>
      <c r="B12" s="232" t="s">
        <v>281</v>
      </c>
      <c r="C12" s="232"/>
      <c r="D12" s="567">
        <f t="shared" si="0"/>
        <v>715.6</v>
      </c>
      <c r="E12" s="559" t="s">
        <v>99</v>
      </c>
      <c r="F12" s="569">
        <v>715.6</v>
      </c>
    </row>
    <row r="13" spans="1:6" s="337" customFormat="1" ht="12" customHeight="1">
      <c r="A13" s="340"/>
      <c r="B13" s="232"/>
      <c r="C13" s="232"/>
      <c r="D13" s="567"/>
      <c r="E13" s="559"/>
      <c r="F13" s="569"/>
    </row>
    <row r="14" spans="1:6" s="337" customFormat="1" ht="18.75" customHeight="1">
      <c r="A14" s="340"/>
      <c r="B14" s="232" t="s">
        <v>282</v>
      </c>
      <c r="C14" s="232"/>
      <c r="D14" s="567">
        <f t="shared" si="0"/>
        <v>26043.5</v>
      </c>
      <c r="E14" s="559">
        <v>1823.7</v>
      </c>
      <c r="F14" s="569">
        <v>24219.8</v>
      </c>
    </row>
    <row r="15" spans="1:6" s="337" customFormat="1" ht="18.75" customHeight="1">
      <c r="A15" s="340"/>
      <c r="B15" s="232" t="s">
        <v>283</v>
      </c>
      <c r="C15" s="232"/>
      <c r="D15" s="567">
        <f t="shared" si="0"/>
        <v>6222</v>
      </c>
      <c r="E15" s="559">
        <v>1290.6</v>
      </c>
      <c r="F15" s="569">
        <v>4931.4</v>
      </c>
    </row>
    <row r="16" spans="1:6" s="337" customFormat="1" ht="18.75" customHeight="1">
      <c r="A16" s="340"/>
      <c r="B16" s="232" t="s">
        <v>284</v>
      </c>
      <c r="C16" s="232"/>
      <c r="D16" s="567">
        <f t="shared" si="0"/>
        <v>7509.7</v>
      </c>
      <c r="E16" s="559">
        <v>1180.5</v>
      </c>
      <c r="F16" s="569">
        <v>6329.2</v>
      </c>
    </row>
    <row r="17" spans="1:6" s="337" customFormat="1" ht="18.75" customHeight="1">
      <c r="A17" s="340"/>
      <c r="B17" s="232" t="s">
        <v>285</v>
      </c>
      <c r="C17" s="232"/>
      <c r="D17" s="567">
        <f t="shared" si="0"/>
        <v>1426.1</v>
      </c>
      <c r="E17" s="559">
        <v>5.6</v>
      </c>
      <c r="F17" s="569">
        <v>1420.5</v>
      </c>
    </row>
    <row r="18" spans="1:6" s="337" customFormat="1" ht="18.75" customHeight="1">
      <c r="A18" s="340"/>
      <c r="B18" s="232" t="s">
        <v>286</v>
      </c>
      <c r="C18" s="232"/>
      <c r="D18" s="567">
        <f t="shared" si="0"/>
        <v>767.7</v>
      </c>
      <c r="E18" s="559">
        <v>187</v>
      </c>
      <c r="F18" s="569">
        <v>580.7</v>
      </c>
    </row>
    <row r="19" spans="1:6" s="337" customFormat="1" ht="12" customHeight="1">
      <c r="A19" s="340"/>
      <c r="B19" s="232"/>
      <c r="C19" s="232"/>
      <c r="D19" s="567"/>
      <c r="E19" s="559"/>
      <c r="F19" s="569"/>
    </row>
    <row r="20" spans="1:6" s="337" customFormat="1" ht="18.75" customHeight="1">
      <c r="A20" s="340"/>
      <c r="B20" s="232" t="s">
        <v>287</v>
      </c>
      <c r="C20" s="232"/>
      <c r="D20" s="567">
        <f t="shared" si="0"/>
        <v>160.3</v>
      </c>
      <c r="E20" s="559" t="s">
        <v>99</v>
      </c>
      <c r="F20" s="569">
        <v>160.3</v>
      </c>
    </row>
    <row r="21" spans="1:6" s="337" customFormat="1" ht="18.75" customHeight="1">
      <c r="A21" s="340"/>
      <c r="B21" s="232" t="s">
        <v>288</v>
      </c>
      <c r="C21" s="232"/>
      <c r="D21" s="567">
        <f t="shared" si="0"/>
        <v>294.70000000000005</v>
      </c>
      <c r="E21" s="559">
        <v>1.1</v>
      </c>
      <c r="F21" s="569">
        <v>293.6</v>
      </c>
    </row>
    <row r="22" spans="1:6" s="337" customFormat="1" ht="18.75" customHeight="1">
      <c r="A22" s="340"/>
      <c r="B22" s="232" t="s">
        <v>289</v>
      </c>
      <c r="C22" s="232"/>
      <c r="D22" s="567">
        <f t="shared" si="0"/>
        <v>0</v>
      </c>
      <c r="E22" s="559" t="s">
        <v>99</v>
      </c>
      <c r="F22" s="569" t="s">
        <v>99</v>
      </c>
    </row>
    <row r="23" spans="1:6" s="337" customFormat="1" ht="18.75" customHeight="1">
      <c r="A23" s="340"/>
      <c r="B23" s="232" t="s">
        <v>290</v>
      </c>
      <c r="C23" s="232"/>
      <c r="D23" s="567">
        <f t="shared" si="0"/>
        <v>148.1</v>
      </c>
      <c r="E23" s="559">
        <v>6.7</v>
      </c>
      <c r="F23" s="569">
        <v>141.4</v>
      </c>
    </row>
    <row r="24" spans="1:6" s="337" customFormat="1" ht="18.75" customHeight="1">
      <c r="A24" s="340"/>
      <c r="B24" s="232" t="s">
        <v>291</v>
      </c>
      <c r="C24" s="232"/>
      <c r="D24" s="567">
        <f t="shared" si="0"/>
        <v>36.6</v>
      </c>
      <c r="E24" s="559">
        <v>1.1</v>
      </c>
      <c r="F24" s="569">
        <v>35.5</v>
      </c>
    </row>
    <row r="25" spans="1:6" s="337" customFormat="1" ht="12" customHeight="1">
      <c r="A25" s="340"/>
      <c r="B25" s="232"/>
      <c r="C25" s="232"/>
      <c r="D25" s="567"/>
      <c r="E25" s="559"/>
      <c r="F25" s="569"/>
    </row>
    <row r="26" spans="1:6" s="337" customFormat="1" ht="18.75" customHeight="1">
      <c r="A26" s="340"/>
      <c r="B26" s="232" t="s">
        <v>292</v>
      </c>
      <c r="C26" s="232"/>
      <c r="D26" s="567">
        <f t="shared" si="0"/>
        <v>1597.2</v>
      </c>
      <c r="E26" s="559">
        <v>24.2</v>
      </c>
      <c r="F26" s="569">
        <v>1573</v>
      </c>
    </row>
    <row r="27" spans="1:6" s="337" customFormat="1" ht="18.75" customHeight="1">
      <c r="A27" s="340"/>
      <c r="B27" s="232" t="s">
        <v>293</v>
      </c>
      <c r="C27" s="232"/>
      <c r="D27" s="567">
        <f t="shared" si="0"/>
        <v>24.799999999999997</v>
      </c>
      <c r="E27" s="559">
        <v>1.4</v>
      </c>
      <c r="F27" s="569">
        <v>23.4</v>
      </c>
    </row>
    <row r="28" spans="1:6" s="337" customFormat="1" ht="18.75" customHeight="1">
      <c r="A28" s="340"/>
      <c r="B28" s="232" t="s">
        <v>294</v>
      </c>
      <c r="C28" s="232"/>
      <c r="D28" s="567">
        <f t="shared" si="0"/>
        <v>2002.1</v>
      </c>
      <c r="E28" s="559">
        <v>31.1</v>
      </c>
      <c r="F28" s="569">
        <v>1971</v>
      </c>
    </row>
    <row r="29" spans="1:6" s="337" customFormat="1" ht="18.75" customHeight="1">
      <c r="A29" s="340"/>
      <c r="B29" s="232" t="s">
        <v>295</v>
      </c>
      <c r="C29" s="232"/>
      <c r="D29" s="567">
        <f t="shared" si="0"/>
        <v>6</v>
      </c>
      <c r="E29" s="559" t="s">
        <v>99</v>
      </c>
      <c r="F29" s="569">
        <v>6</v>
      </c>
    </row>
    <row r="30" spans="1:6" s="337" customFormat="1" ht="18.75" customHeight="1">
      <c r="A30" s="340"/>
      <c r="B30" s="232" t="s">
        <v>296</v>
      </c>
      <c r="C30" s="232"/>
      <c r="D30" s="567">
        <f t="shared" si="0"/>
        <v>446.9</v>
      </c>
      <c r="E30" s="559" t="s">
        <v>99</v>
      </c>
      <c r="F30" s="569">
        <v>446.9</v>
      </c>
    </row>
    <row r="31" spans="1:6" s="337" customFormat="1" ht="12" customHeight="1">
      <c r="A31" s="340"/>
      <c r="B31" s="232"/>
      <c r="C31" s="232"/>
      <c r="D31" s="567"/>
      <c r="E31" s="559"/>
      <c r="F31" s="569"/>
    </row>
    <row r="32" spans="1:6" s="337" customFormat="1" ht="18.75" customHeight="1">
      <c r="A32" s="340"/>
      <c r="B32" s="232" t="s">
        <v>297</v>
      </c>
      <c r="C32" s="232"/>
      <c r="D32" s="567">
        <f t="shared" si="0"/>
        <v>75.9</v>
      </c>
      <c r="E32" s="559" t="s">
        <v>99</v>
      </c>
      <c r="F32" s="569">
        <v>75.9</v>
      </c>
    </row>
    <row r="33" spans="1:6" s="337" customFormat="1" ht="18.75" customHeight="1">
      <c r="A33" s="340"/>
      <c r="B33" s="232" t="s">
        <v>298</v>
      </c>
      <c r="C33" s="232"/>
      <c r="D33" s="567">
        <f t="shared" si="0"/>
        <v>15.1</v>
      </c>
      <c r="E33" s="559" t="s">
        <v>99</v>
      </c>
      <c r="F33" s="569">
        <v>15.1</v>
      </c>
    </row>
    <row r="34" spans="1:6" s="337" customFormat="1" ht="18.75" customHeight="1">
      <c r="A34" s="340"/>
      <c r="B34" s="232" t="s">
        <v>299</v>
      </c>
      <c r="C34" s="232"/>
      <c r="D34" s="567">
        <f t="shared" si="0"/>
        <v>671.7</v>
      </c>
      <c r="E34" s="559">
        <v>60</v>
      </c>
      <c r="F34" s="569">
        <v>611.7</v>
      </c>
    </row>
    <row r="35" spans="1:6" s="337" customFormat="1" ht="18.75" customHeight="1">
      <c r="A35" s="340"/>
      <c r="B35" s="232" t="s">
        <v>300</v>
      </c>
      <c r="C35" s="232"/>
      <c r="D35" s="567">
        <f t="shared" si="0"/>
        <v>190</v>
      </c>
      <c r="E35" s="559">
        <v>25.1</v>
      </c>
      <c r="F35" s="569">
        <v>164.9</v>
      </c>
    </row>
    <row r="36" spans="1:6" s="337" customFormat="1" ht="18.75" customHeight="1">
      <c r="A36" s="340"/>
      <c r="B36" s="232" t="s">
        <v>301</v>
      </c>
      <c r="C36" s="232"/>
      <c r="D36" s="567">
        <f t="shared" si="0"/>
        <v>207.4</v>
      </c>
      <c r="E36" s="559">
        <v>173.4</v>
      </c>
      <c r="F36" s="569">
        <v>34</v>
      </c>
    </row>
    <row r="37" spans="1:6" s="337" customFormat="1" ht="12" customHeight="1">
      <c r="A37" s="340"/>
      <c r="B37" s="232"/>
      <c r="C37" s="232"/>
      <c r="D37" s="567"/>
      <c r="E37" s="559"/>
      <c r="F37" s="569"/>
    </row>
    <row r="38" spans="1:6" s="337" customFormat="1" ht="18.75" customHeight="1">
      <c r="A38" s="340"/>
      <c r="B38" s="232" t="s">
        <v>302</v>
      </c>
      <c r="C38" s="232"/>
      <c r="D38" s="567">
        <f t="shared" si="0"/>
        <v>137.3</v>
      </c>
      <c r="E38" s="559">
        <v>1</v>
      </c>
      <c r="F38" s="569">
        <v>136.3</v>
      </c>
    </row>
    <row r="39" spans="1:6" s="337" customFormat="1" ht="18.75" customHeight="1">
      <c r="A39" s="340"/>
      <c r="B39" s="232" t="s">
        <v>303</v>
      </c>
      <c r="C39" s="232"/>
      <c r="D39" s="567">
        <f t="shared" si="0"/>
        <v>701.2</v>
      </c>
      <c r="E39" s="559">
        <v>26.5</v>
      </c>
      <c r="F39" s="569">
        <v>674.7</v>
      </c>
    </row>
    <row r="40" spans="1:6" s="337" customFormat="1" ht="18.75" customHeight="1">
      <c r="A40" s="340"/>
      <c r="B40" s="232" t="s">
        <v>304</v>
      </c>
      <c r="C40" s="232"/>
      <c r="D40" s="567">
        <f t="shared" si="0"/>
        <v>481.59999999999997</v>
      </c>
      <c r="E40" s="559">
        <v>60.7</v>
      </c>
      <c r="F40" s="569">
        <v>420.9</v>
      </c>
    </row>
    <row r="41" spans="1:6" s="337" customFormat="1" ht="18.75" customHeight="1">
      <c r="A41" s="340"/>
      <c r="B41" s="232" t="s">
        <v>305</v>
      </c>
      <c r="C41" s="232"/>
      <c r="D41" s="567">
        <f t="shared" si="0"/>
        <v>369.3</v>
      </c>
      <c r="E41" s="559">
        <v>43.7</v>
      </c>
      <c r="F41" s="569">
        <v>325.6</v>
      </c>
    </row>
    <row r="42" spans="1:6" s="337" customFormat="1" ht="18.75" customHeight="1">
      <c r="A42" s="340"/>
      <c r="B42" s="232" t="s">
        <v>306</v>
      </c>
      <c r="C42" s="232"/>
      <c r="D42" s="567">
        <f t="shared" si="0"/>
        <v>5999.3</v>
      </c>
      <c r="E42" s="559">
        <v>340.6</v>
      </c>
      <c r="F42" s="569">
        <v>5658.7</v>
      </c>
    </row>
    <row r="43" spans="1:6" s="337" customFormat="1" ht="18.75" customHeight="1" thickBot="1">
      <c r="A43" s="342"/>
      <c r="B43" s="238" t="s">
        <v>307</v>
      </c>
      <c r="C43" s="238"/>
      <c r="D43" s="570">
        <f t="shared" si="0"/>
        <v>3479.1</v>
      </c>
      <c r="E43" s="564">
        <v>473.6</v>
      </c>
      <c r="F43" s="571">
        <v>3005.5</v>
      </c>
    </row>
    <row r="44" spans="1:3" s="337" customFormat="1" ht="14.25">
      <c r="A44" s="242" t="s">
        <v>308</v>
      </c>
      <c r="B44" s="313"/>
      <c r="C44" s="242"/>
    </row>
    <row r="45" spans="2:3" s="337" customFormat="1" ht="14.25">
      <c r="B45" s="313"/>
      <c r="C45" s="242"/>
    </row>
    <row r="46" spans="1:2" ht="14.25">
      <c r="A46" s="337"/>
      <c r="B46" s="313"/>
    </row>
    <row r="47" ht="14.25">
      <c r="B47" s="313"/>
    </row>
  </sheetData>
  <printOptions/>
  <pageMargins left="0.7480314960629921" right="0.5905511811023623" top="0.84" bottom="0.5905511811023623" header="0.5118110236220472" footer="0.5118110236220472"/>
  <pageSetup horizontalDpi="1200" verticalDpi="12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02"/>
  <sheetViews>
    <sheetView zoomScale="70" zoomScaleNormal="70" workbookViewId="0" topLeftCell="A1">
      <selection activeCell="A1" sqref="A1"/>
    </sheetView>
  </sheetViews>
  <sheetFormatPr defaultColWidth="9.00390625" defaultRowHeight="14.25"/>
  <cols>
    <col min="1" max="2" width="12.00390625" style="337" customWidth="1"/>
    <col min="3" max="3" width="10.625" style="337" customWidth="1"/>
    <col min="4" max="4" width="8.625" style="337" customWidth="1"/>
    <col min="5" max="5" width="10.125" style="337" customWidth="1"/>
    <col min="6" max="6" width="7.50390625" style="337" customWidth="1"/>
    <col min="7" max="7" width="8.625" style="337" customWidth="1"/>
    <col min="8" max="8" width="11.50390625" style="337" customWidth="1"/>
    <col min="9" max="10" width="10.125" style="337" customWidth="1"/>
    <col min="11" max="11" width="10.25390625" style="337" customWidth="1"/>
    <col min="12" max="14" width="8.625" style="337" customWidth="1"/>
    <col min="15" max="15" width="6.875" style="337" customWidth="1"/>
    <col min="16" max="17" width="8.625" style="337" customWidth="1"/>
    <col min="18" max="18" width="10.50390625" style="337" customWidth="1"/>
    <col min="19" max="19" width="8.625" style="337" customWidth="1"/>
    <col min="20" max="20" width="10.125" style="337" customWidth="1"/>
    <col min="21" max="21" width="7.25390625" style="337" customWidth="1"/>
    <col min="22" max="23" width="8.625" style="337" customWidth="1"/>
    <col min="24" max="24" width="7.75390625" style="337" customWidth="1"/>
    <col min="25" max="31" width="8.625" style="337" customWidth="1"/>
    <col min="32" max="33" width="10.25390625" style="337" customWidth="1"/>
    <col min="34" max="16384" width="9.00390625" style="337" customWidth="1"/>
  </cols>
  <sheetData>
    <row r="1" spans="1:34" ht="39.75" customHeight="1">
      <c r="A1" s="314" t="s">
        <v>309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30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 t="s">
        <v>536</v>
      </c>
      <c r="AE2" s="19"/>
      <c r="AF2" s="19"/>
      <c r="AG2" s="19"/>
      <c r="AH2" s="19"/>
    </row>
    <row r="3" spans="1:34" ht="4.5" customHeight="1">
      <c r="A3" s="315"/>
      <c r="B3" s="316"/>
      <c r="C3" s="317"/>
      <c r="D3" s="318"/>
      <c r="E3" s="317"/>
      <c r="F3" s="318"/>
      <c r="G3" s="294"/>
      <c r="H3" s="293"/>
      <c r="I3" s="294"/>
      <c r="J3" s="293"/>
      <c r="K3" s="294"/>
      <c r="L3" s="293"/>
      <c r="M3" s="294"/>
      <c r="N3" s="293"/>
      <c r="O3" s="319"/>
      <c r="P3" s="318"/>
      <c r="Q3" s="318"/>
      <c r="R3" s="318"/>
      <c r="S3" s="320"/>
      <c r="T3" s="318"/>
      <c r="U3" s="320"/>
      <c r="V3" s="318"/>
      <c r="W3" s="320"/>
      <c r="X3" s="318"/>
      <c r="Y3" s="318"/>
      <c r="Z3" s="318"/>
      <c r="AA3" s="318"/>
      <c r="AB3" s="321"/>
      <c r="AC3" s="320"/>
      <c r="AD3" s="318"/>
      <c r="AE3" s="320"/>
      <c r="AF3" s="318"/>
      <c r="AG3" s="322"/>
      <c r="AH3" s="19"/>
    </row>
    <row r="4" spans="1:34" ht="30" customHeight="1">
      <c r="A4" s="323" t="s">
        <v>310</v>
      </c>
      <c r="B4" s="904" t="s">
        <v>311</v>
      </c>
      <c r="C4" s="902" t="s">
        <v>277</v>
      </c>
      <c r="D4" s="902" t="s">
        <v>278</v>
      </c>
      <c r="E4" s="902" t="s">
        <v>279</v>
      </c>
      <c r="F4" s="902" t="s">
        <v>312</v>
      </c>
      <c r="G4" s="902" t="s">
        <v>313</v>
      </c>
      <c r="H4" s="902" t="s">
        <v>314</v>
      </c>
      <c r="I4" s="902" t="s">
        <v>315</v>
      </c>
      <c r="J4" s="902" t="s">
        <v>284</v>
      </c>
      <c r="K4" s="902" t="s">
        <v>316</v>
      </c>
      <c r="L4" s="902" t="s">
        <v>317</v>
      </c>
      <c r="M4" s="902" t="s">
        <v>318</v>
      </c>
      <c r="N4" s="902" t="s">
        <v>319</v>
      </c>
      <c r="O4" s="902" t="s">
        <v>289</v>
      </c>
      <c r="P4" s="902" t="s">
        <v>320</v>
      </c>
      <c r="Q4" s="902" t="s">
        <v>291</v>
      </c>
      <c r="R4" s="902" t="s">
        <v>292</v>
      </c>
      <c r="S4" s="902" t="s">
        <v>293</v>
      </c>
      <c r="T4" s="902" t="s">
        <v>294</v>
      </c>
      <c r="U4" s="902" t="s">
        <v>295</v>
      </c>
      <c r="V4" s="902" t="s">
        <v>296</v>
      </c>
      <c r="W4" s="902" t="s">
        <v>297</v>
      </c>
      <c r="X4" s="902" t="s">
        <v>298</v>
      </c>
      <c r="Y4" s="902" t="s">
        <v>299</v>
      </c>
      <c r="Z4" s="902" t="s">
        <v>300</v>
      </c>
      <c r="AA4" s="902" t="s">
        <v>301</v>
      </c>
      <c r="AB4" s="902" t="s">
        <v>321</v>
      </c>
      <c r="AC4" s="902" t="s">
        <v>303</v>
      </c>
      <c r="AD4" s="902" t="s">
        <v>304</v>
      </c>
      <c r="AE4" s="902" t="s">
        <v>305</v>
      </c>
      <c r="AF4" s="902" t="s">
        <v>306</v>
      </c>
      <c r="AG4" s="903" t="s">
        <v>307</v>
      </c>
      <c r="AH4" s="19"/>
    </row>
    <row r="5" spans="1:34" ht="4.5" customHeight="1">
      <c r="A5" s="323"/>
      <c r="B5" s="904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  <c r="AG5" s="903"/>
      <c r="AH5" s="19"/>
    </row>
    <row r="6" spans="1:34" ht="185.25" customHeight="1">
      <c r="A6" s="324" t="s">
        <v>82</v>
      </c>
      <c r="B6" s="904"/>
      <c r="C6" s="902" t="s">
        <v>322</v>
      </c>
      <c r="D6" s="902" t="s">
        <v>323</v>
      </c>
      <c r="E6" s="902" t="s">
        <v>322</v>
      </c>
      <c r="F6" s="902" t="s">
        <v>323</v>
      </c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2"/>
      <c r="AG6" s="903"/>
      <c r="AH6" s="19"/>
    </row>
    <row r="7" spans="1:34" ht="4.5" customHeight="1" thickBot="1">
      <c r="A7" s="325"/>
      <c r="B7" s="326"/>
      <c r="C7" s="327"/>
      <c r="D7" s="326"/>
      <c r="E7" s="327"/>
      <c r="F7" s="327"/>
      <c r="G7" s="301"/>
      <c r="H7" s="300"/>
      <c r="I7" s="301"/>
      <c r="J7" s="300"/>
      <c r="K7" s="301"/>
      <c r="L7" s="300"/>
      <c r="M7" s="301"/>
      <c r="N7" s="300"/>
      <c r="O7" s="328"/>
      <c r="P7" s="327"/>
      <c r="Q7" s="327"/>
      <c r="R7" s="327"/>
      <c r="S7" s="328"/>
      <c r="T7" s="327"/>
      <c r="U7" s="328"/>
      <c r="V7" s="327"/>
      <c r="W7" s="328"/>
      <c r="X7" s="327"/>
      <c r="Y7" s="328"/>
      <c r="Z7" s="327"/>
      <c r="AA7" s="328"/>
      <c r="AB7" s="327"/>
      <c r="AC7" s="328"/>
      <c r="AD7" s="327"/>
      <c r="AE7" s="328"/>
      <c r="AF7" s="327"/>
      <c r="AG7" s="329"/>
      <c r="AH7" s="19"/>
    </row>
    <row r="8" spans="1:34" ht="39" customHeight="1">
      <c r="A8" s="43" t="s">
        <v>535</v>
      </c>
      <c r="B8" s="45">
        <v>67376.1</v>
      </c>
      <c r="C8" s="310">
        <v>7037.2</v>
      </c>
      <c r="D8" s="45">
        <v>160.8</v>
      </c>
      <c r="E8" s="310">
        <v>1755.3</v>
      </c>
      <c r="F8" s="309">
        <v>54.6</v>
      </c>
      <c r="G8" s="312">
        <v>697.1</v>
      </c>
      <c r="H8" s="45">
        <v>24962.9</v>
      </c>
      <c r="I8" s="312">
        <v>6610.4</v>
      </c>
      <c r="J8" s="45">
        <v>7767</v>
      </c>
      <c r="K8" s="312">
        <v>1141.8</v>
      </c>
      <c r="L8" s="45">
        <v>547.9</v>
      </c>
      <c r="M8" s="312">
        <v>151.4</v>
      </c>
      <c r="N8" s="45">
        <v>211.1</v>
      </c>
      <c r="O8" s="310">
        <v>0</v>
      </c>
      <c r="P8" s="309">
        <v>141.5</v>
      </c>
      <c r="Q8" s="309">
        <v>27</v>
      </c>
      <c r="R8" s="309">
        <v>1581.2</v>
      </c>
      <c r="S8" s="310">
        <v>23.8</v>
      </c>
      <c r="T8" s="309">
        <v>1944.6</v>
      </c>
      <c r="U8" s="310">
        <v>7.3</v>
      </c>
      <c r="V8" s="309">
        <v>364.5</v>
      </c>
      <c r="W8" s="310">
        <v>93.3</v>
      </c>
      <c r="X8" s="309">
        <v>9.8</v>
      </c>
      <c r="Y8" s="310">
        <v>618</v>
      </c>
      <c r="Z8" s="309">
        <v>191.1</v>
      </c>
      <c r="AA8" s="310">
        <v>180.1</v>
      </c>
      <c r="AB8" s="309">
        <v>98.2</v>
      </c>
      <c r="AC8" s="310">
        <v>493.6</v>
      </c>
      <c r="AD8" s="309">
        <v>548.6</v>
      </c>
      <c r="AE8" s="310">
        <v>291.8</v>
      </c>
      <c r="AF8" s="309">
        <v>5860</v>
      </c>
      <c r="AG8" s="556">
        <v>3804.2</v>
      </c>
      <c r="AH8" s="19"/>
    </row>
    <row r="9" spans="1:34" ht="39" customHeight="1">
      <c r="A9" s="43">
        <v>18</v>
      </c>
      <c r="B9" s="45">
        <v>68068.3</v>
      </c>
      <c r="C9" s="310">
        <v>7203.4</v>
      </c>
      <c r="D9" s="45">
        <v>164.6</v>
      </c>
      <c r="E9" s="310">
        <v>1797.8</v>
      </c>
      <c r="F9" s="309">
        <v>56.1</v>
      </c>
      <c r="G9" s="312">
        <v>705.8</v>
      </c>
      <c r="H9" s="45">
        <v>25458.2</v>
      </c>
      <c r="I9" s="312">
        <v>6454.3</v>
      </c>
      <c r="J9" s="45">
        <v>7583.9</v>
      </c>
      <c r="K9" s="312">
        <v>1308.7</v>
      </c>
      <c r="L9" s="45">
        <v>663.6</v>
      </c>
      <c r="M9" s="312">
        <v>161.2</v>
      </c>
      <c r="N9" s="45">
        <v>254.5</v>
      </c>
      <c r="O9" s="310">
        <v>0</v>
      </c>
      <c r="P9" s="309">
        <v>137.3</v>
      </c>
      <c r="Q9" s="309">
        <v>25</v>
      </c>
      <c r="R9" s="309">
        <v>1591.9</v>
      </c>
      <c r="S9" s="310">
        <v>25.8</v>
      </c>
      <c r="T9" s="309">
        <v>1981.2</v>
      </c>
      <c r="U9" s="310">
        <v>8</v>
      </c>
      <c r="V9" s="309">
        <v>404.5</v>
      </c>
      <c r="W9" s="310">
        <v>79.4</v>
      </c>
      <c r="X9" s="309">
        <v>12.1</v>
      </c>
      <c r="Y9" s="310">
        <v>650.8</v>
      </c>
      <c r="Z9" s="309">
        <v>178.6</v>
      </c>
      <c r="AA9" s="310">
        <v>193.8</v>
      </c>
      <c r="AB9" s="309">
        <v>126.7</v>
      </c>
      <c r="AC9" s="310">
        <v>597.2</v>
      </c>
      <c r="AD9" s="309">
        <v>497.8</v>
      </c>
      <c r="AE9" s="310">
        <v>302.9</v>
      </c>
      <c r="AF9" s="309">
        <v>5909.7</v>
      </c>
      <c r="AG9" s="556">
        <v>3533.5</v>
      </c>
      <c r="AH9" s="19"/>
    </row>
    <row r="10" spans="1:34" ht="49.5" customHeight="1">
      <c r="A10" s="289">
        <v>19</v>
      </c>
      <c r="B10" s="471">
        <f>SUM(C10:AG10)</f>
        <v>69098</v>
      </c>
      <c r="C10" s="472">
        <f aca="true" t="shared" si="0" ref="C10:AG10">SUM(C12:C28)</f>
        <v>7322.300000000001</v>
      </c>
      <c r="D10" s="471">
        <f t="shared" si="0"/>
        <v>178.2</v>
      </c>
      <c r="E10" s="472">
        <f t="shared" si="0"/>
        <v>1808.5</v>
      </c>
      <c r="F10" s="471">
        <f t="shared" si="0"/>
        <v>59.8</v>
      </c>
      <c r="G10" s="472">
        <f t="shared" si="0"/>
        <v>715.6</v>
      </c>
      <c r="H10" s="471">
        <f t="shared" si="0"/>
        <v>26043.500000000004</v>
      </c>
      <c r="I10" s="472">
        <f t="shared" si="0"/>
        <v>6222</v>
      </c>
      <c r="J10" s="471">
        <f t="shared" si="0"/>
        <v>7509.7</v>
      </c>
      <c r="K10" s="472">
        <f t="shared" si="0"/>
        <v>1426.1000000000001</v>
      </c>
      <c r="L10" s="471">
        <f t="shared" si="0"/>
        <v>767.7</v>
      </c>
      <c r="M10" s="472">
        <f t="shared" si="0"/>
        <v>160.29999999999998</v>
      </c>
      <c r="N10" s="471">
        <f t="shared" si="0"/>
        <v>294.7</v>
      </c>
      <c r="O10" s="472">
        <f t="shared" si="0"/>
        <v>0</v>
      </c>
      <c r="P10" s="471">
        <f t="shared" si="0"/>
        <v>148.1</v>
      </c>
      <c r="Q10" s="471">
        <f t="shared" si="0"/>
        <v>36.6</v>
      </c>
      <c r="R10" s="471">
        <f t="shared" si="0"/>
        <v>1597.1999999999998</v>
      </c>
      <c r="S10" s="472">
        <f t="shared" si="0"/>
        <v>24.8</v>
      </c>
      <c r="T10" s="471">
        <f t="shared" si="0"/>
        <v>2002.1000000000004</v>
      </c>
      <c r="U10" s="472">
        <f t="shared" si="0"/>
        <v>6</v>
      </c>
      <c r="V10" s="471">
        <f t="shared" si="0"/>
        <v>446.90000000000003</v>
      </c>
      <c r="W10" s="472">
        <f t="shared" si="0"/>
        <v>75.9</v>
      </c>
      <c r="X10" s="471">
        <f t="shared" si="0"/>
        <v>15.1</v>
      </c>
      <c r="Y10" s="472">
        <f t="shared" si="0"/>
        <v>671.6999999999999</v>
      </c>
      <c r="Z10" s="471">
        <f t="shared" si="0"/>
        <v>190.00000000000003</v>
      </c>
      <c r="AA10" s="472">
        <f t="shared" si="0"/>
        <v>207.4</v>
      </c>
      <c r="AB10" s="471">
        <f t="shared" si="0"/>
        <v>137.3</v>
      </c>
      <c r="AC10" s="472">
        <f t="shared" si="0"/>
        <v>701.1999999999999</v>
      </c>
      <c r="AD10" s="471">
        <f t="shared" si="0"/>
        <v>481.60000000000014</v>
      </c>
      <c r="AE10" s="472">
        <f t="shared" si="0"/>
        <v>369.29999999999995</v>
      </c>
      <c r="AF10" s="471">
        <f t="shared" si="0"/>
        <v>5999.3</v>
      </c>
      <c r="AG10" s="473">
        <f t="shared" si="0"/>
        <v>3479.1</v>
      </c>
      <c r="AH10" s="19"/>
    </row>
    <row r="11" spans="1:34" ht="18" customHeight="1">
      <c r="A11" s="330"/>
      <c r="B11" s="45"/>
      <c r="C11" s="175"/>
      <c r="D11" s="46"/>
      <c r="E11" s="175"/>
      <c r="F11" s="45"/>
      <c r="G11" s="175"/>
      <c r="H11" s="46"/>
      <c r="I11" s="175"/>
      <c r="J11" s="46"/>
      <c r="K11" s="175"/>
      <c r="L11" s="46"/>
      <c r="M11" s="175"/>
      <c r="N11" s="46"/>
      <c r="O11" s="175"/>
      <c r="P11" s="46"/>
      <c r="Q11" s="46"/>
      <c r="R11" s="46"/>
      <c r="S11" s="175"/>
      <c r="T11" s="46"/>
      <c r="U11" s="175"/>
      <c r="V11" s="46"/>
      <c r="W11" s="175"/>
      <c r="X11" s="46"/>
      <c r="Y11" s="175"/>
      <c r="Z11" s="46"/>
      <c r="AA11" s="175"/>
      <c r="AB11" s="46"/>
      <c r="AC11" s="175"/>
      <c r="AD11" s="46"/>
      <c r="AE11" s="175"/>
      <c r="AF11" s="46"/>
      <c r="AG11" s="331"/>
      <c r="AH11" s="19"/>
    </row>
    <row r="12" spans="1:34" ht="59.25" customHeight="1">
      <c r="A12" s="332" t="s">
        <v>89</v>
      </c>
      <c r="B12" s="474">
        <f aca="true" t="shared" si="1" ref="B12:B28">SUM(C12:AG12)</f>
        <v>21052.399999999994</v>
      </c>
      <c r="C12" s="557">
        <v>2512.6</v>
      </c>
      <c r="D12" s="558">
        <v>68.2</v>
      </c>
      <c r="E12" s="559">
        <v>554</v>
      </c>
      <c r="F12" s="560">
        <v>42</v>
      </c>
      <c r="G12" s="559">
        <v>267.5</v>
      </c>
      <c r="H12" s="560">
        <v>8481.4</v>
      </c>
      <c r="I12" s="559">
        <v>1465.9</v>
      </c>
      <c r="J12" s="560">
        <v>1910.6</v>
      </c>
      <c r="K12" s="559">
        <v>389.4</v>
      </c>
      <c r="L12" s="560">
        <v>255.4</v>
      </c>
      <c r="M12" s="559">
        <v>44.6</v>
      </c>
      <c r="N12" s="560">
        <v>86.5</v>
      </c>
      <c r="O12" s="559">
        <v>0</v>
      </c>
      <c r="P12" s="560">
        <v>51.9</v>
      </c>
      <c r="Q12" s="560">
        <v>16</v>
      </c>
      <c r="R12" s="560">
        <v>503.7</v>
      </c>
      <c r="S12" s="559">
        <v>4.5</v>
      </c>
      <c r="T12" s="560">
        <v>656.5</v>
      </c>
      <c r="U12" s="559">
        <v>2</v>
      </c>
      <c r="V12" s="560">
        <v>183</v>
      </c>
      <c r="W12" s="559">
        <v>22</v>
      </c>
      <c r="X12" s="560">
        <v>8.1</v>
      </c>
      <c r="Y12" s="559">
        <v>208.2</v>
      </c>
      <c r="Z12" s="560">
        <v>30.6</v>
      </c>
      <c r="AA12" s="559">
        <v>69.2</v>
      </c>
      <c r="AB12" s="560">
        <v>38.5</v>
      </c>
      <c r="AC12" s="559">
        <v>165</v>
      </c>
      <c r="AD12" s="560">
        <v>145</v>
      </c>
      <c r="AE12" s="559">
        <v>141.2</v>
      </c>
      <c r="AF12" s="560">
        <v>1912.1</v>
      </c>
      <c r="AG12" s="561">
        <v>816.8</v>
      </c>
      <c r="AH12" s="19"/>
    </row>
    <row r="13" spans="1:34" ht="59.25" customHeight="1">
      <c r="A13" s="332" t="s">
        <v>228</v>
      </c>
      <c r="B13" s="474">
        <f t="shared" si="1"/>
        <v>7049.400000000001</v>
      </c>
      <c r="C13" s="557">
        <v>649.7</v>
      </c>
      <c r="D13" s="560">
        <v>8.2</v>
      </c>
      <c r="E13" s="559">
        <v>169.8</v>
      </c>
      <c r="F13" s="560">
        <v>0.3</v>
      </c>
      <c r="G13" s="559">
        <v>66</v>
      </c>
      <c r="H13" s="560">
        <v>2782.6</v>
      </c>
      <c r="I13" s="559">
        <v>611.8</v>
      </c>
      <c r="J13" s="560">
        <v>765.7</v>
      </c>
      <c r="K13" s="559">
        <v>160.1</v>
      </c>
      <c r="L13" s="560">
        <v>68.5</v>
      </c>
      <c r="M13" s="559">
        <v>20.1</v>
      </c>
      <c r="N13" s="560">
        <v>37.8</v>
      </c>
      <c r="O13" s="559">
        <v>0</v>
      </c>
      <c r="P13" s="560">
        <v>8.5</v>
      </c>
      <c r="Q13" s="560">
        <v>0</v>
      </c>
      <c r="R13" s="560">
        <v>159.6</v>
      </c>
      <c r="S13" s="559">
        <v>6.3</v>
      </c>
      <c r="T13" s="560">
        <v>178.1</v>
      </c>
      <c r="U13" s="559">
        <v>2</v>
      </c>
      <c r="V13" s="560">
        <v>78</v>
      </c>
      <c r="W13" s="559">
        <v>5</v>
      </c>
      <c r="X13" s="560">
        <v>0</v>
      </c>
      <c r="Y13" s="559">
        <v>76.5</v>
      </c>
      <c r="Z13" s="560">
        <v>21.8</v>
      </c>
      <c r="AA13" s="559">
        <v>16.9</v>
      </c>
      <c r="AB13" s="560">
        <v>10</v>
      </c>
      <c r="AC13" s="559">
        <v>78.4</v>
      </c>
      <c r="AD13" s="560">
        <v>42.4</v>
      </c>
      <c r="AE13" s="559">
        <v>35.1</v>
      </c>
      <c r="AF13" s="560">
        <v>619.5</v>
      </c>
      <c r="AG13" s="561">
        <v>370.7</v>
      </c>
      <c r="AH13" s="19"/>
    </row>
    <row r="14" spans="1:34" ht="59.25" customHeight="1">
      <c r="A14" s="332" t="s">
        <v>229</v>
      </c>
      <c r="B14" s="474">
        <f t="shared" si="1"/>
        <v>4840.700000000001</v>
      </c>
      <c r="C14" s="557">
        <v>588</v>
      </c>
      <c r="D14" s="560">
        <v>9.2</v>
      </c>
      <c r="E14" s="559">
        <v>119.1</v>
      </c>
      <c r="F14" s="560">
        <v>3.5</v>
      </c>
      <c r="G14" s="559">
        <v>56.1</v>
      </c>
      <c r="H14" s="560">
        <v>1825.9</v>
      </c>
      <c r="I14" s="559">
        <v>440.4</v>
      </c>
      <c r="J14" s="560">
        <v>482.9</v>
      </c>
      <c r="K14" s="559">
        <v>117.7</v>
      </c>
      <c r="L14" s="560">
        <v>27.2</v>
      </c>
      <c r="M14" s="559">
        <v>10.6</v>
      </c>
      <c r="N14" s="560">
        <v>15.1</v>
      </c>
      <c r="O14" s="559">
        <v>0</v>
      </c>
      <c r="P14" s="560">
        <v>11.3</v>
      </c>
      <c r="Q14" s="560">
        <v>1</v>
      </c>
      <c r="R14" s="560">
        <v>118.8</v>
      </c>
      <c r="S14" s="559">
        <v>2</v>
      </c>
      <c r="T14" s="560">
        <v>160.8</v>
      </c>
      <c r="U14" s="559">
        <v>2</v>
      </c>
      <c r="V14" s="560">
        <v>10.4</v>
      </c>
      <c r="W14" s="559">
        <v>11.5</v>
      </c>
      <c r="X14" s="560">
        <v>1</v>
      </c>
      <c r="Y14" s="559">
        <v>46.8</v>
      </c>
      <c r="Z14" s="560">
        <v>11</v>
      </c>
      <c r="AA14" s="559">
        <v>1.9</v>
      </c>
      <c r="AB14" s="560">
        <v>8.8</v>
      </c>
      <c r="AC14" s="559">
        <v>14</v>
      </c>
      <c r="AD14" s="560">
        <v>25.5</v>
      </c>
      <c r="AE14" s="559">
        <v>35.4</v>
      </c>
      <c r="AF14" s="560">
        <v>449.7</v>
      </c>
      <c r="AG14" s="561">
        <v>233.1</v>
      </c>
      <c r="AH14" s="19"/>
    </row>
    <row r="15" spans="1:34" ht="59.25" customHeight="1">
      <c r="A15" s="332" t="s">
        <v>252</v>
      </c>
      <c r="B15" s="474">
        <f t="shared" si="1"/>
        <v>5791.999999999999</v>
      </c>
      <c r="C15" s="557">
        <v>911.5</v>
      </c>
      <c r="D15" s="560">
        <v>34</v>
      </c>
      <c r="E15" s="559">
        <v>179.1</v>
      </c>
      <c r="F15" s="560">
        <v>1</v>
      </c>
      <c r="G15" s="559">
        <v>46.1</v>
      </c>
      <c r="H15" s="560">
        <v>2107.9</v>
      </c>
      <c r="I15" s="559">
        <v>405.9</v>
      </c>
      <c r="J15" s="560">
        <v>644</v>
      </c>
      <c r="K15" s="559">
        <v>113.6</v>
      </c>
      <c r="L15" s="560">
        <v>83.2</v>
      </c>
      <c r="M15" s="559">
        <v>13.5</v>
      </c>
      <c r="N15" s="560">
        <v>33.4</v>
      </c>
      <c r="O15" s="559">
        <v>0</v>
      </c>
      <c r="P15" s="560">
        <v>13</v>
      </c>
      <c r="Q15" s="560">
        <v>7</v>
      </c>
      <c r="R15" s="560">
        <v>124</v>
      </c>
      <c r="S15" s="559">
        <v>4</v>
      </c>
      <c r="T15" s="560">
        <v>180.5</v>
      </c>
      <c r="U15" s="559">
        <v>0</v>
      </c>
      <c r="V15" s="560">
        <v>27</v>
      </c>
      <c r="W15" s="559">
        <v>2</v>
      </c>
      <c r="X15" s="560">
        <v>1</v>
      </c>
      <c r="Y15" s="559">
        <v>41.3</v>
      </c>
      <c r="Z15" s="560">
        <v>9.5</v>
      </c>
      <c r="AA15" s="559">
        <v>11</v>
      </c>
      <c r="AB15" s="560">
        <v>13</v>
      </c>
      <c r="AC15" s="559">
        <v>60.7</v>
      </c>
      <c r="AD15" s="560">
        <v>35.7</v>
      </c>
      <c r="AE15" s="559">
        <v>23.7</v>
      </c>
      <c r="AF15" s="560">
        <v>459.5</v>
      </c>
      <c r="AG15" s="561">
        <v>205.9</v>
      </c>
      <c r="AH15" s="19"/>
    </row>
    <row r="16" spans="1:34" ht="59.25" customHeight="1">
      <c r="A16" s="333" t="s">
        <v>253</v>
      </c>
      <c r="B16" s="474">
        <f t="shared" si="1"/>
        <v>377.4</v>
      </c>
      <c r="C16" s="557">
        <v>66.8</v>
      </c>
      <c r="D16" s="560">
        <v>0</v>
      </c>
      <c r="E16" s="559">
        <v>13.6</v>
      </c>
      <c r="F16" s="560">
        <v>0</v>
      </c>
      <c r="G16" s="559">
        <v>10</v>
      </c>
      <c r="H16" s="560">
        <v>149.7</v>
      </c>
      <c r="I16" s="559">
        <v>32</v>
      </c>
      <c r="J16" s="560">
        <v>19.5</v>
      </c>
      <c r="K16" s="559">
        <v>6.2</v>
      </c>
      <c r="L16" s="560">
        <v>2</v>
      </c>
      <c r="M16" s="559">
        <v>1</v>
      </c>
      <c r="N16" s="560">
        <v>2</v>
      </c>
      <c r="O16" s="559">
        <v>0</v>
      </c>
      <c r="P16" s="560">
        <v>0</v>
      </c>
      <c r="Q16" s="560">
        <v>0</v>
      </c>
      <c r="R16" s="560">
        <v>11.6</v>
      </c>
      <c r="S16" s="559">
        <v>1</v>
      </c>
      <c r="T16" s="560">
        <v>13.2</v>
      </c>
      <c r="U16" s="559">
        <v>0</v>
      </c>
      <c r="V16" s="560">
        <v>0</v>
      </c>
      <c r="W16" s="559">
        <v>0</v>
      </c>
      <c r="X16" s="560">
        <v>0</v>
      </c>
      <c r="Y16" s="559">
        <v>5</v>
      </c>
      <c r="Z16" s="560">
        <v>0</v>
      </c>
      <c r="AA16" s="559">
        <v>0</v>
      </c>
      <c r="AB16" s="560">
        <v>0</v>
      </c>
      <c r="AC16" s="559">
        <v>4</v>
      </c>
      <c r="AD16" s="560">
        <v>1.8</v>
      </c>
      <c r="AE16" s="559">
        <v>1</v>
      </c>
      <c r="AF16" s="560">
        <v>35</v>
      </c>
      <c r="AG16" s="561">
        <v>2</v>
      </c>
      <c r="AH16" s="19"/>
    </row>
    <row r="17" spans="1:34" ht="59.25" customHeight="1">
      <c r="A17" s="332" t="s">
        <v>254</v>
      </c>
      <c r="B17" s="474">
        <f t="shared" si="1"/>
        <v>4187.3</v>
      </c>
      <c r="C17" s="557">
        <v>391.4</v>
      </c>
      <c r="D17" s="560">
        <v>10.7</v>
      </c>
      <c r="E17" s="559">
        <v>128.4</v>
      </c>
      <c r="F17" s="560">
        <v>7</v>
      </c>
      <c r="G17" s="559">
        <v>55.6</v>
      </c>
      <c r="H17" s="560">
        <v>1451.7</v>
      </c>
      <c r="I17" s="559">
        <v>401.2</v>
      </c>
      <c r="J17" s="560">
        <v>528.8</v>
      </c>
      <c r="K17" s="559">
        <v>70</v>
      </c>
      <c r="L17" s="560">
        <v>26</v>
      </c>
      <c r="M17" s="559">
        <v>14.1</v>
      </c>
      <c r="N17" s="560">
        <v>14</v>
      </c>
      <c r="O17" s="559">
        <v>0</v>
      </c>
      <c r="P17" s="560">
        <v>7.9</v>
      </c>
      <c r="Q17" s="560">
        <v>3</v>
      </c>
      <c r="R17" s="560">
        <v>87.5</v>
      </c>
      <c r="S17" s="559">
        <v>2</v>
      </c>
      <c r="T17" s="560">
        <v>111.6</v>
      </c>
      <c r="U17" s="559">
        <v>0</v>
      </c>
      <c r="V17" s="560">
        <v>21.8</v>
      </c>
      <c r="W17" s="559">
        <v>5.2</v>
      </c>
      <c r="X17" s="560">
        <v>0</v>
      </c>
      <c r="Y17" s="559">
        <v>41.9</v>
      </c>
      <c r="Z17" s="560">
        <v>16</v>
      </c>
      <c r="AA17" s="559">
        <v>3</v>
      </c>
      <c r="AB17" s="560">
        <v>14</v>
      </c>
      <c r="AC17" s="559">
        <v>83.2</v>
      </c>
      <c r="AD17" s="560">
        <v>22.8</v>
      </c>
      <c r="AE17" s="559">
        <v>16</v>
      </c>
      <c r="AF17" s="560">
        <v>389.2</v>
      </c>
      <c r="AG17" s="561">
        <v>263.3</v>
      </c>
      <c r="AH17" s="19"/>
    </row>
    <row r="18" spans="1:34" ht="59.25" customHeight="1">
      <c r="A18" s="332" t="s">
        <v>255</v>
      </c>
      <c r="B18" s="474">
        <f t="shared" si="1"/>
        <v>3572.2</v>
      </c>
      <c r="C18" s="557">
        <v>306.8</v>
      </c>
      <c r="D18" s="560">
        <v>4.4</v>
      </c>
      <c r="E18" s="559">
        <v>98.1</v>
      </c>
      <c r="F18" s="560">
        <v>0</v>
      </c>
      <c r="G18" s="559">
        <v>21.2</v>
      </c>
      <c r="H18" s="560">
        <v>1306.6</v>
      </c>
      <c r="I18" s="559">
        <v>353.9</v>
      </c>
      <c r="J18" s="560">
        <v>562.4</v>
      </c>
      <c r="K18" s="559">
        <v>59.5</v>
      </c>
      <c r="L18" s="560">
        <v>26.8</v>
      </c>
      <c r="M18" s="559">
        <v>10.2</v>
      </c>
      <c r="N18" s="560">
        <v>7.9</v>
      </c>
      <c r="O18" s="559">
        <v>0</v>
      </c>
      <c r="P18" s="560">
        <v>3.6</v>
      </c>
      <c r="Q18" s="560">
        <v>1.1</v>
      </c>
      <c r="R18" s="560">
        <v>74</v>
      </c>
      <c r="S18" s="559">
        <v>0</v>
      </c>
      <c r="T18" s="560">
        <v>85.9</v>
      </c>
      <c r="U18" s="559">
        <v>0</v>
      </c>
      <c r="V18" s="560">
        <v>19.5</v>
      </c>
      <c r="W18" s="559">
        <v>1.2</v>
      </c>
      <c r="X18" s="560">
        <v>0</v>
      </c>
      <c r="Y18" s="559">
        <v>42.7</v>
      </c>
      <c r="Z18" s="560">
        <v>23</v>
      </c>
      <c r="AA18" s="559">
        <v>12</v>
      </c>
      <c r="AB18" s="560">
        <v>4</v>
      </c>
      <c r="AC18" s="559">
        <v>20</v>
      </c>
      <c r="AD18" s="560">
        <v>13</v>
      </c>
      <c r="AE18" s="559">
        <v>7</v>
      </c>
      <c r="AF18" s="560">
        <v>294.3</v>
      </c>
      <c r="AG18" s="561">
        <v>213.1</v>
      </c>
      <c r="AH18" s="19"/>
    </row>
    <row r="19" spans="1:34" ht="59.25" customHeight="1">
      <c r="A19" s="332" t="s">
        <v>256</v>
      </c>
      <c r="B19" s="474">
        <f t="shared" si="1"/>
        <v>4214.1</v>
      </c>
      <c r="C19" s="557">
        <v>426.6</v>
      </c>
      <c r="D19" s="560">
        <v>2.6</v>
      </c>
      <c r="E19" s="559">
        <v>97</v>
      </c>
      <c r="F19" s="560">
        <v>2</v>
      </c>
      <c r="G19" s="559">
        <v>41.1</v>
      </c>
      <c r="H19" s="560">
        <v>1495.1</v>
      </c>
      <c r="I19" s="559">
        <v>461.3</v>
      </c>
      <c r="J19" s="560">
        <v>429.5</v>
      </c>
      <c r="K19" s="559">
        <v>92.6</v>
      </c>
      <c r="L19" s="560">
        <v>38.4</v>
      </c>
      <c r="M19" s="559">
        <v>8.8</v>
      </c>
      <c r="N19" s="560">
        <v>11.6</v>
      </c>
      <c r="O19" s="559">
        <v>0</v>
      </c>
      <c r="P19" s="560">
        <v>3.5</v>
      </c>
      <c r="Q19" s="560">
        <v>0</v>
      </c>
      <c r="R19" s="560">
        <v>106.9</v>
      </c>
      <c r="S19" s="559">
        <v>1</v>
      </c>
      <c r="T19" s="560">
        <v>105.4</v>
      </c>
      <c r="U19" s="559">
        <v>0</v>
      </c>
      <c r="V19" s="560">
        <v>20</v>
      </c>
      <c r="W19" s="559">
        <v>7</v>
      </c>
      <c r="X19" s="560">
        <v>0</v>
      </c>
      <c r="Y19" s="559">
        <v>39.5</v>
      </c>
      <c r="Z19" s="560">
        <v>4.7</v>
      </c>
      <c r="AA19" s="559">
        <v>15.4</v>
      </c>
      <c r="AB19" s="560">
        <v>18</v>
      </c>
      <c r="AC19" s="559">
        <v>32.1</v>
      </c>
      <c r="AD19" s="560">
        <v>59.6</v>
      </c>
      <c r="AE19" s="559">
        <v>29.3</v>
      </c>
      <c r="AF19" s="560">
        <v>344.7</v>
      </c>
      <c r="AG19" s="561">
        <v>320.4</v>
      </c>
      <c r="AH19" s="19"/>
    </row>
    <row r="20" spans="1:34" ht="59.25" customHeight="1">
      <c r="A20" s="332" t="s">
        <v>257</v>
      </c>
      <c r="B20" s="474">
        <f t="shared" si="1"/>
        <v>3723.9</v>
      </c>
      <c r="C20" s="557">
        <v>348</v>
      </c>
      <c r="D20" s="560">
        <v>6.3</v>
      </c>
      <c r="E20" s="559">
        <v>107.8</v>
      </c>
      <c r="F20" s="560">
        <v>0</v>
      </c>
      <c r="G20" s="559">
        <v>39.4</v>
      </c>
      <c r="H20" s="560">
        <v>1455.7</v>
      </c>
      <c r="I20" s="559">
        <v>371.1</v>
      </c>
      <c r="J20" s="560">
        <v>376</v>
      </c>
      <c r="K20" s="559">
        <v>78</v>
      </c>
      <c r="L20" s="560">
        <v>48</v>
      </c>
      <c r="M20" s="559">
        <v>11.7</v>
      </c>
      <c r="N20" s="560">
        <v>12</v>
      </c>
      <c r="O20" s="559">
        <v>0</v>
      </c>
      <c r="P20" s="560">
        <v>6.8</v>
      </c>
      <c r="Q20" s="560">
        <v>2</v>
      </c>
      <c r="R20" s="560">
        <v>92.7</v>
      </c>
      <c r="S20" s="559">
        <v>2</v>
      </c>
      <c r="T20" s="560">
        <v>108.3</v>
      </c>
      <c r="U20" s="559">
        <v>0</v>
      </c>
      <c r="V20" s="560">
        <v>18.1</v>
      </c>
      <c r="W20" s="559">
        <v>7</v>
      </c>
      <c r="X20" s="560">
        <v>1</v>
      </c>
      <c r="Y20" s="559">
        <v>35.5</v>
      </c>
      <c r="Z20" s="560">
        <v>19.9</v>
      </c>
      <c r="AA20" s="559">
        <v>20</v>
      </c>
      <c r="AB20" s="560">
        <v>2</v>
      </c>
      <c r="AC20" s="559">
        <v>35.5</v>
      </c>
      <c r="AD20" s="560">
        <v>16.6</v>
      </c>
      <c r="AE20" s="559">
        <v>17.8</v>
      </c>
      <c r="AF20" s="560">
        <v>296.1</v>
      </c>
      <c r="AG20" s="561">
        <v>188.6</v>
      </c>
      <c r="AH20" s="19"/>
    </row>
    <row r="21" spans="1:34" ht="59.25" customHeight="1">
      <c r="A21" s="332" t="s">
        <v>258</v>
      </c>
      <c r="B21" s="474">
        <f t="shared" si="1"/>
        <v>4132.1</v>
      </c>
      <c r="C21" s="557">
        <v>330.7</v>
      </c>
      <c r="D21" s="560">
        <v>3.2</v>
      </c>
      <c r="E21" s="559">
        <v>96.9</v>
      </c>
      <c r="F21" s="560">
        <v>2</v>
      </c>
      <c r="G21" s="559">
        <v>22.3</v>
      </c>
      <c r="H21" s="560">
        <v>1505.7</v>
      </c>
      <c r="I21" s="559">
        <v>467.5</v>
      </c>
      <c r="J21" s="560">
        <v>583.4</v>
      </c>
      <c r="K21" s="559">
        <v>107</v>
      </c>
      <c r="L21" s="560">
        <v>68</v>
      </c>
      <c r="M21" s="559">
        <v>8.4</v>
      </c>
      <c r="N21" s="560">
        <v>26</v>
      </c>
      <c r="O21" s="559">
        <v>0</v>
      </c>
      <c r="P21" s="560">
        <v>2.7</v>
      </c>
      <c r="Q21" s="560">
        <v>1</v>
      </c>
      <c r="R21" s="560">
        <v>84.1</v>
      </c>
      <c r="S21" s="559">
        <v>0</v>
      </c>
      <c r="T21" s="560">
        <v>113.9</v>
      </c>
      <c r="U21" s="559">
        <v>0</v>
      </c>
      <c r="V21" s="560">
        <v>23.1</v>
      </c>
      <c r="W21" s="559">
        <v>3</v>
      </c>
      <c r="X21" s="560">
        <v>1</v>
      </c>
      <c r="Y21" s="559">
        <v>39</v>
      </c>
      <c r="Z21" s="560">
        <v>7</v>
      </c>
      <c r="AA21" s="559">
        <v>14</v>
      </c>
      <c r="AB21" s="560">
        <v>12</v>
      </c>
      <c r="AC21" s="559">
        <v>99.9</v>
      </c>
      <c r="AD21" s="560">
        <v>22.8</v>
      </c>
      <c r="AE21" s="559">
        <v>25</v>
      </c>
      <c r="AF21" s="560">
        <v>308</v>
      </c>
      <c r="AG21" s="561">
        <v>154.5</v>
      </c>
      <c r="AH21" s="19"/>
    </row>
    <row r="22" spans="1:34" ht="59.25" customHeight="1">
      <c r="A22" s="332" t="s">
        <v>236</v>
      </c>
      <c r="B22" s="474">
        <f t="shared" si="1"/>
        <v>1839.9999999999998</v>
      </c>
      <c r="C22" s="557">
        <v>132.6</v>
      </c>
      <c r="D22" s="560">
        <v>6.2</v>
      </c>
      <c r="E22" s="559">
        <v>45.8</v>
      </c>
      <c r="F22" s="560">
        <v>1</v>
      </c>
      <c r="G22" s="559">
        <v>8</v>
      </c>
      <c r="H22" s="560">
        <v>564.4</v>
      </c>
      <c r="I22" s="559">
        <v>244.4</v>
      </c>
      <c r="J22" s="560">
        <v>216.6</v>
      </c>
      <c r="K22" s="559">
        <v>59.2</v>
      </c>
      <c r="L22" s="560">
        <v>27.6</v>
      </c>
      <c r="M22" s="559">
        <v>1.1</v>
      </c>
      <c r="N22" s="560">
        <v>10</v>
      </c>
      <c r="O22" s="559">
        <v>0</v>
      </c>
      <c r="P22" s="560">
        <v>11.1</v>
      </c>
      <c r="Q22" s="560">
        <v>3</v>
      </c>
      <c r="R22" s="560">
        <v>52.9</v>
      </c>
      <c r="S22" s="559">
        <v>1</v>
      </c>
      <c r="T22" s="560">
        <v>37.5</v>
      </c>
      <c r="U22" s="559">
        <v>0</v>
      </c>
      <c r="V22" s="560">
        <v>6</v>
      </c>
      <c r="W22" s="559">
        <v>5</v>
      </c>
      <c r="X22" s="560">
        <v>0</v>
      </c>
      <c r="Y22" s="559">
        <v>17.8</v>
      </c>
      <c r="Z22" s="560">
        <v>16</v>
      </c>
      <c r="AA22" s="559">
        <v>8</v>
      </c>
      <c r="AB22" s="560">
        <v>1</v>
      </c>
      <c r="AC22" s="559">
        <v>22.8</v>
      </c>
      <c r="AD22" s="560">
        <v>28.3</v>
      </c>
      <c r="AE22" s="559">
        <v>4.2</v>
      </c>
      <c r="AF22" s="560">
        <v>184.8</v>
      </c>
      <c r="AG22" s="561">
        <v>123.7</v>
      </c>
      <c r="AH22" s="19"/>
    </row>
    <row r="23" spans="1:34" ht="59.25" customHeight="1">
      <c r="A23" s="332" t="s">
        <v>259</v>
      </c>
      <c r="B23" s="474">
        <f t="shared" si="1"/>
        <v>1870.5999999999997</v>
      </c>
      <c r="C23" s="557">
        <v>172.5</v>
      </c>
      <c r="D23" s="560">
        <v>8.7</v>
      </c>
      <c r="E23" s="559">
        <v>49.5</v>
      </c>
      <c r="F23" s="560">
        <v>0</v>
      </c>
      <c r="G23" s="559">
        <v>14.5</v>
      </c>
      <c r="H23" s="560">
        <v>598.4</v>
      </c>
      <c r="I23" s="559">
        <v>232.6</v>
      </c>
      <c r="J23" s="560">
        <v>220.1</v>
      </c>
      <c r="K23" s="559">
        <v>34.7</v>
      </c>
      <c r="L23" s="560">
        <v>18.7</v>
      </c>
      <c r="M23" s="559">
        <v>2.5</v>
      </c>
      <c r="N23" s="560">
        <v>8</v>
      </c>
      <c r="O23" s="559">
        <v>0</v>
      </c>
      <c r="P23" s="560">
        <v>8</v>
      </c>
      <c r="Q23" s="560">
        <v>1.5</v>
      </c>
      <c r="R23" s="560">
        <v>37.8</v>
      </c>
      <c r="S23" s="559">
        <v>1</v>
      </c>
      <c r="T23" s="560">
        <v>55.7</v>
      </c>
      <c r="U23" s="559">
        <v>0</v>
      </c>
      <c r="V23" s="560">
        <v>21</v>
      </c>
      <c r="W23" s="559">
        <v>0</v>
      </c>
      <c r="X23" s="560">
        <v>0</v>
      </c>
      <c r="Y23" s="559">
        <v>15.5</v>
      </c>
      <c r="Z23" s="560">
        <v>4</v>
      </c>
      <c r="AA23" s="559">
        <v>12</v>
      </c>
      <c r="AB23" s="560">
        <v>3</v>
      </c>
      <c r="AC23" s="559">
        <v>6</v>
      </c>
      <c r="AD23" s="560">
        <v>10</v>
      </c>
      <c r="AE23" s="559">
        <v>12.7</v>
      </c>
      <c r="AF23" s="560">
        <v>169.6</v>
      </c>
      <c r="AG23" s="561">
        <v>152.6</v>
      </c>
      <c r="AH23" s="19"/>
    </row>
    <row r="24" spans="1:34" ht="59.25" customHeight="1">
      <c r="A24" s="332" t="s">
        <v>260</v>
      </c>
      <c r="B24" s="474">
        <f t="shared" si="1"/>
        <v>505.6</v>
      </c>
      <c r="C24" s="557">
        <v>33.3</v>
      </c>
      <c r="D24" s="560">
        <v>1</v>
      </c>
      <c r="E24" s="559">
        <v>10</v>
      </c>
      <c r="F24" s="560">
        <v>1</v>
      </c>
      <c r="G24" s="559">
        <v>2</v>
      </c>
      <c r="H24" s="560">
        <v>171.9</v>
      </c>
      <c r="I24" s="559">
        <v>45.7</v>
      </c>
      <c r="J24" s="560">
        <v>88.3</v>
      </c>
      <c r="K24" s="559">
        <v>9</v>
      </c>
      <c r="L24" s="560">
        <v>13</v>
      </c>
      <c r="M24" s="559">
        <v>1</v>
      </c>
      <c r="N24" s="560">
        <v>2</v>
      </c>
      <c r="O24" s="559">
        <v>0</v>
      </c>
      <c r="P24" s="560">
        <v>2</v>
      </c>
      <c r="Q24" s="560">
        <v>0</v>
      </c>
      <c r="R24" s="560">
        <v>6.3</v>
      </c>
      <c r="S24" s="559">
        <v>0</v>
      </c>
      <c r="T24" s="560">
        <v>11</v>
      </c>
      <c r="U24" s="559">
        <v>0</v>
      </c>
      <c r="V24" s="560">
        <v>2</v>
      </c>
      <c r="W24" s="559">
        <v>0</v>
      </c>
      <c r="X24" s="560">
        <v>0</v>
      </c>
      <c r="Y24" s="559">
        <v>3</v>
      </c>
      <c r="Z24" s="560">
        <v>2</v>
      </c>
      <c r="AA24" s="559">
        <v>9</v>
      </c>
      <c r="AB24" s="560">
        <v>2</v>
      </c>
      <c r="AC24" s="559">
        <v>10</v>
      </c>
      <c r="AD24" s="560">
        <v>4.3</v>
      </c>
      <c r="AE24" s="559">
        <v>1</v>
      </c>
      <c r="AF24" s="560">
        <v>44.3</v>
      </c>
      <c r="AG24" s="561">
        <v>30.5</v>
      </c>
      <c r="AH24" s="19"/>
    </row>
    <row r="25" spans="1:34" ht="59.25" customHeight="1">
      <c r="A25" s="332" t="s">
        <v>261</v>
      </c>
      <c r="B25" s="474">
        <f t="shared" si="1"/>
        <v>1307.4</v>
      </c>
      <c r="C25" s="557">
        <v>123.8</v>
      </c>
      <c r="D25" s="560">
        <v>7</v>
      </c>
      <c r="E25" s="559">
        <v>33</v>
      </c>
      <c r="F25" s="560">
        <v>0</v>
      </c>
      <c r="G25" s="559">
        <v>30</v>
      </c>
      <c r="H25" s="560">
        <v>570</v>
      </c>
      <c r="I25" s="559">
        <v>96.3</v>
      </c>
      <c r="J25" s="560">
        <v>74.2</v>
      </c>
      <c r="K25" s="559">
        <v>21</v>
      </c>
      <c r="L25" s="560">
        <v>4</v>
      </c>
      <c r="M25" s="559">
        <v>3</v>
      </c>
      <c r="N25" s="560">
        <v>2</v>
      </c>
      <c r="O25" s="559">
        <v>0</v>
      </c>
      <c r="P25" s="560">
        <v>3</v>
      </c>
      <c r="Q25" s="560">
        <v>1</v>
      </c>
      <c r="R25" s="560">
        <v>39.1</v>
      </c>
      <c r="S25" s="559">
        <v>0</v>
      </c>
      <c r="T25" s="560">
        <v>50.4</v>
      </c>
      <c r="U25" s="559">
        <v>0</v>
      </c>
      <c r="V25" s="560">
        <v>8</v>
      </c>
      <c r="W25" s="559">
        <v>3</v>
      </c>
      <c r="X25" s="560">
        <v>0</v>
      </c>
      <c r="Y25" s="559">
        <v>9.9</v>
      </c>
      <c r="Z25" s="560">
        <v>4</v>
      </c>
      <c r="AA25" s="559">
        <v>2</v>
      </c>
      <c r="AB25" s="560">
        <v>0</v>
      </c>
      <c r="AC25" s="559">
        <v>0</v>
      </c>
      <c r="AD25" s="560">
        <v>22</v>
      </c>
      <c r="AE25" s="559">
        <v>2</v>
      </c>
      <c r="AF25" s="560">
        <v>118</v>
      </c>
      <c r="AG25" s="561">
        <v>80.7</v>
      </c>
      <c r="AH25" s="19"/>
    </row>
    <row r="26" spans="1:34" ht="59.25" customHeight="1">
      <c r="A26" s="332" t="s">
        <v>262</v>
      </c>
      <c r="B26" s="474">
        <f t="shared" si="1"/>
        <v>1101.5</v>
      </c>
      <c r="C26" s="557">
        <v>69.2</v>
      </c>
      <c r="D26" s="560">
        <v>2</v>
      </c>
      <c r="E26" s="559">
        <v>27.7</v>
      </c>
      <c r="F26" s="560">
        <v>0</v>
      </c>
      <c r="G26" s="559">
        <v>1</v>
      </c>
      <c r="H26" s="560">
        <v>482.9</v>
      </c>
      <c r="I26" s="559">
        <v>96.8</v>
      </c>
      <c r="J26" s="560">
        <v>102.6</v>
      </c>
      <c r="K26" s="559">
        <v>25.2</v>
      </c>
      <c r="L26" s="560">
        <v>12.6</v>
      </c>
      <c r="M26" s="559">
        <v>2</v>
      </c>
      <c r="N26" s="560">
        <v>5</v>
      </c>
      <c r="O26" s="559">
        <v>0</v>
      </c>
      <c r="P26" s="560">
        <v>4</v>
      </c>
      <c r="Q26" s="560">
        <v>0</v>
      </c>
      <c r="R26" s="560">
        <v>22.2</v>
      </c>
      <c r="S26" s="559">
        <v>0</v>
      </c>
      <c r="T26" s="560">
        <v>30</v>
      </c>
      <c r="U26" s="559">
        <v>0</v>
      </c>
      <c r="V26" s="560">
        <v>2</v>
      </c>
      <c r="W26" s="559">
        <v>0</v>
      </c>
      <c r="X26" s="560">
        <v>0</v>
      </c>
      <c r="Y26" s="559">
        <v>14</v>
      </c>
      <c r="Z26" s="560">
        <v>8.9</v>
      </c>
      <c r="AA26" s="559">
        <v>4</v>
      </c>
      <c r="AB26" s="560">
        <v>1</v>
      </c>
      <c r="AC26" s="559">
        <v>3</v>
      </c>
      <c r="AD26" s="560">
        <v>5.8</v>
      </c>
      <c r="AE26" s="559">
        <v>4</v>
      </c>
      <c r="AF26" s="560">
        <v>97.3</v>
      </c>
      <c r="AG26" s="561">
        <v>78.3</v>
      </c>
      <c r="AH26" s="19"/>
    </row>
    <row r="27" spans="1:34" ht="59.25" customHeight="1">
      <c r="A27" s="332" t="s">
        <v>263</v>
      </c>
      <c r="B27" s="474">
        <f t="shared" si="1"/>
        <v>1377.8000000000002</v>
      </c>
      <c r="C27" s="557">
        <v>101.5</v>
      </c>
      <c r="D27" s="560">
        <v>2</v>
      </c>
      <c r="E27" s="559">
        <v>35.2</v>
      </c>
      <c r="F27" s="560">
        <v>0</v>
      </c>
      <c r="G27" s="559">
        <v>15.8</v>
      </c>
      <c r="H27" s="560">
        <v>477.8</v>
      </c>
      <c r="I27" s="559">
        <v>161.2</v>
      </c>
      <c r="J27" s="560">
        <v>175.4</v>
      </c>
      <c r="K27" s="559">
        <v>31.8</v>
      </c>
      <c r="L27" s="560">
        <v>16</v>
      </c>
      <c r="M27" s="559">
        <v>6.7</v>
      </c>
      <c r="N27" s="560">
        <v>5.5</v>
      </c>
      <c r="O27" s="559">
        <v>0</v>
      </c>
      <c r="P27" s="560">
        <v>3.2</v>
      </c>
      <c r="Q27" s="560">
        <v>0</v>
      </c>
      <c r="R27" s="560">
        <v>31.5</v>
      </c>
      <c r="S27" s="559">
        <v>0</v>
      </c>
      <c r="T27" s="560">
        <v>40.5</v>
      </c>
      <c r="U27" s="559">
        <v>0</v>
      </c>
      <c r="V27" s="560">
        <v>2</v>
      </c>
      <c r="W27" s="559">
        <v>0</v>
      </c>
      <c r="X27" s="560">
        <v>0</v>
      </c>
      <c r="Y27" s="559">
        <v>11</v>
      </c>
      <c r="Z27" s="560">
        <v>3.8</v>
      </c>
      <c r="AA27" s="559">
        <v>3</v>
      </c>
      <c r="AB27" s="560">
        <v>1</v>
      </c>
      <c r="AC27" s="559">
        <v>12</v>
      </c>
      <c r="AD27" s="560">
        <v>2</v>
      </c>
      <c r="AE27" s="559">
        <v>7.4</v>
      </c>
      <c r="AF27" s="560">
        <v>125.2</v>
      </c>
      <c r="AG27" s="561">
        <v>106.3</v>
      </c>
      <c r="AH27" s="19"/>
    </row>
    <row r="28" spans="1:34" ht="59.25" customHeight="1" thickBot="1">
      <c r="A28" s="334" t="s">
        <v>324</v>
      </c>
      <c r="B28" s="475">
        <f t="shared" si="1"/>
        <v>2153.5999999999995</v>
      </c>
      <c r="C28" s="562">
        <v>157.3</v>
      </c>
      <c r="D28" s="563">
        <v>4.5</v>
      </c>
      <c r="E28" s="564">
        <v>43.5</v>
      </c>
      <c r="F28" s="563">
        <v>0</v>
      </c>
      <c r="G28" s="564">
        <v>19</v>
      </c>
      <c r="H28" s="563">
        <v>615.8</v>
      </c>
      <c r="I28" s="564">
        <v>334</v>
      </c>
      <c r="J28" s="563">
        <v>329.7</v>
      </c>
      <c r="K28" s="564">
        <v>51.1</v>
      </c>
      <c r="L28" s="563">
        <v>32.3</v>
      </c>
      <c r="M28" s="564">
        <v>1</v>
      </c>
      <c r="N28" s="563">
        <v>15.9</v>
      </c>
      <c r="O28" s="564">
        <v>0</v>
      </c>
      <c r="P28" s="563">
        <v>7.6</v>
      </c>
      <c r="Q28" s="563">
        <v>0</v>
      </c>
      <c r="R28" s="563">
        <v>44.5</v>
      </c>
      <c r="S28" s="564">
        <v>0</v>
      </c>
      <c r="T28" s="563">
        <v>62.8</v>
      </c>
      <c r="U28" s="564">
        <v>0</v>
      </c>
      <c r="V28" s="563">
        <v>5</v>
      </c>
      <c r="W28" s="564">
        <v>4</v>
      </c>
      <c r="X28" s="563">
        <v>3</v>
      </c>
      <c r="Y28" s="564">
        <v>24.1</v>
      </c>
      <c r="Z28" s="563">
        <v>7.8</v>
      </c>
      <c r="AA28" s="564">
        <v>6</v>
      </c>
      <c r="AB28" s="563">
        <v>9</v>
      </c>
      <c r="AC28" s="564">
        <v>54.6</v>
      </c>
      <c r="AD28" s="563">
        <v>24</v>
      </c>
      <c r="AE28" s="564">
        <v>6.5</v>
      </c>
      <c r="AF28" s="563">
        <v>152</v>
      </c>
      <c r="AG28" s="565">
        <v>138.6</v>
      </c>
      <c r="AH28" s="19"/>
    </row>
    <row r="29" spans="1:34" ht="19.5" customHeight="1">
      <c r="A29" s="335" t="s">
        <v>325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15" customHeight="1">
      <c r="A30" s="12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14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4.25">
      <c r="A39" s="19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19"/>
    </row>
    <row r="40" spans="1:34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4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4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4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4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4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4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4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ht="14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ht="14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1:34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1:34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34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1:34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1:34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</row>
    <row r="80" spans="1:34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4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</row>
    <row r="82" spans="1:34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 spans="1:34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</row>
    <row r="85" spans="1:34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</row>
    <row r="86" spans="1:34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</row>
    <row r="87" spans="1:34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 spans="1:34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 spans="1:34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1:34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 spans="1:34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 spans="1:34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 spans="1:34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34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1:34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 spans="1:34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1:34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1:34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1:34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1:34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4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34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34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1:34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1:34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34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1:34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 spans="1:34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34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34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34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1:34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1:34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1:34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1:34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1:34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 spans="1:34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34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 spans="1:34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 spans="1:34" ht="14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 spans="1:34" ht="14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 spans="1:34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</row>
    <row r="125" spans="1:34" ht="14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 spans="1:34" ht="14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</row>
    <row r="127" spans="1:34" ht="14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</row>
    <row r="128" spans="1:34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34" ht="14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</row>
    <row r="130" spans="1:34" ht="14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14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 spans="1:34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 spans="1:34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 spans="1:34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 spans="1:34" ht="14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 spans="1:34" ht="14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 spans="1:34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 spans="1:34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4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 spans="1:34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 spans="1:34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 spans="1:34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4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 spans="1:34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 spans="1:34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 spans="1:34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</row>
    <row r="147" spans="1:34" ht="14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</row>
    <row r="148" spans="1:34" ht="14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</row>
    <row r="149" spans="1:34" ht="14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</row>
    <row r="150" spans="1:34" ht="14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</row>
    <row r="151" spans="1:34" ht="14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</row>
    <row r="152" spans="1:34" ht="14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</row>
    <row r="153" spans="1:34" ht="14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34" ht="14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1:34" ht="14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 spans="1:34" ht="14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ht="14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t="14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 spans="1:34" ht="14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 spans="1:34" ht="14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 spans="1:34" ht="14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 spans="1:34" ht="14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1:34" ht="14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1:34" ht="14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1:34" ht="14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1:34" ht="14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1:34" ht="14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</row>
    <row r="168" spans="1:34" ht="14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</row>
    <row r="169" spans="1:34" ht="14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</row>
    <row r="170" spans="1:34" ht="14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</row>
    <row r="171" spans="1:34" ht="14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</row>
    <row r="172" spans="1:34" ht="14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</row>
    <row r="173" spans="1:34" ht="14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</row>
    <row r="174" spans="1:34" ht="14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</row>
    <row r="175" spans="1:34" ht="14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</row>
    <row r="176" spans="1:34" ht="14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</row>
    <row r="177" spans="1:34" ht="14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</row>
    <row r="178" spans="1:34" ht="14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</row>
    <row r="179" spans="1:34" ht="14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1:34" ht="14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 spans="1:34" ht="14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 spans="1:34" ht="14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 spans="1:34" ht="14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 spans="1:34" ht="14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1:34" ht="14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1:34" ht="14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 spans="1:34" ht="14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 spans="1:34" ht="14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1:34" ht="14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 spans="1:34" ht="14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1:34" ht="14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:34" ht="14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</row>
    <row r="193" spans="1:34" ht="14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</row>
    <row r="194" spans="1:34" ht="14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</row>
    <row r="195" spans="1:34" ht="14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 spans="1:34" ht="14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 spans="1:34" ht="14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4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1:34" ht="14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 spans="1:34" ht="14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  <row r="201" spans="1:34" ht="14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</row>
    <row r="202" spans="1:34" ht="14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</row>
  </sheetData>
  <mergeCells count="32"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/>
  <pageMargins left="0.6" right="0.45" top="0.65" bottom="0.57" header="0.512" footer="0.512"/>
  <pageSetup horizontalDpi="1200" verticalDpi="12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showOutlineSymbols="0" zoomScale="75" zoomScaleNormal="75" workbookViewId="0" topLeftCell="A1">
      <selection activeCell="A1" sqref="A1"/>
    </sheetView>
  </sheetViews>
  <sheetFormatPr defaultColWidth="10.75390625" defaultRowHeight="14.25"/>
  <cols>
    <col min="1" max="1" width="8.625" style="343" customWidth="1"/>
    <col min="2" max="2" width="12.625" style="343" customWidth="1"/>
    <col min="3" max="26" width="4.625" style="343" customWidth="1"/>
    <col min="27" max="40" width="2.625" style="343" customWidth="1"/>
    <col min="41" max="16384" width="10.75390625" style="343" customWidth="1"/>
  </cols>
  <sheetData>
    <row r="1" spans="1:3" ht="34.5" customHeight="1">
      <c r="A1" s="1" t="s">
        <v>2</v>
      </c>
      <c r="B1" s="2"/>
      <c r="C1" s="410"/>
    </row>
    <row r="2" spans="1:3" ht="34.5" customHeight="1" thickBot="1">
      <c r="A2" s="411" t="s">
        <v>19</v>
      </c>
      <c r="B2" s="411"/>
      <c r="C2" s="410"/>
    </row>
    <row r="3" spans="1:26" ht="49.5" customHeight="1">
      <c r="A3" s="3" t="s">
        <v>20</v>
      </c>
      <c r="B3" s="4" t="s">
        <v>3</v>
      </c>
      <c r="C3" s="813" t="s">
        <v>32</v>
      </c>
      <c r="D3" s="814"/>
      <c r="E3" s="815"/>
      <c r="F3" s="819" t="s">
        <v>39</v>
      </c>
      <c r="G3" s="819"/>
      <c r="H3" s="819"/>
      <c r="I3" s="796" t="s">
        <v>37</v>
      </c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8"/>
    </row>
    <row r="4" spans="1:26" ht="49.5" customHeight="1" thickBot="1">
      <c r="A4" s="5" t="s">
        <v>326</v>
      </c>
      <c r="B4" s="6"/>
      <c r="C4" s="816"/>
      <c r="D4" s="817"/>
      <c r="E4" s="818"/>
      <c r="F4" s="820"/>
      <c r="G4" s="820"/>
      <c r="H4" s="820"/>
      <c r="I4" s="794" t="s">
        <v>32</v>
      </c>
      <c r="J4" s="794"/>
      <c r="K4" s="794"/>
      <c r="L4" s="794" t="s">
        <v>33</v>
      </c>
      <c r="M4" s="794"/>
      <c r="N4" s="794"/>
      <c r="O4" s="794" t="s">
        <v>31</v>
      </c>
      <c r="P4" s="794"/>
      <c r="Q4" s="794"/>
      <c r="R4" s="794" t="s">
        <v>34</v>
      </c>
      <c r="S4" s="794"/>
      <c r="T4" s="794"/>
      <c r="U4" s="794" t="s">
        <v>35</v>
      </c>
      <c r="V4" s="794"/>
      <c r="W4" s="794"/>
      <c r="X4" s="794" t="s">
        <v>36</v>
      </c>
      <c r="Y4" s="794"/>
      <c r="Z4" s="795"/>
    </row>
    <row r="5" spans="1:26" ht="52.5" customHeight="1">
      <c r="A5" s="7" t="s">
        <v>21</v>
      </c>
      <c r="B5" s="8" t="s">
        <v>26</v>
      </c>
      <c r="C5" s="799">
        <f>F5+I5</f>
        <v>354</v>
      </c>
      <c r="D5" s="800"/>
      <c r="E5" s="800"/>
      <c r="F5" s="792">
        <v>32</v>
      </c>
      <c r="G5" s="793"/>
      <c r="H5" s="793"/>
      <c r="I5" s="792">
        <v>322</v>
      </c>
      <c r="J5" s="793"/>
      <c r="K5" s="793"/>
      <c r="L5" s="801"/>
      <c r="M5" s="802"/>
      <c r="N5" s="802"/>
      <c r="O5" s="801"/>
      <c r="P5" s="802"/>
      <c r="Q5" s="802"/>
      <c r="R5" s="801"/>
      <c r="S5" s="802"/>
      <c r="T5" s="802"/>
      <c r="U5" s="801"/>
      <c r="V5" s="802"/>
      <c r="W5" s="802"/>
      <c r="X5" s="801"/>
      <c r="Y5" s="802"/>
      <c r="Z5" s="803"/>
    </row>
    <row r="6" spans="1:26" ht="52.5" customHeight="1">
      <c r="A6" s="9" t="s">
        <v>22</v>
      </c>
      <c r="B6" s="10" t="s">
        <v>26</v>
      </c>
      <c r="C6" s="776">
        <f>F6+I6</f>
        <v>64767</v>
      </c>
      <c r="D6" s="768"/>
      <c r="E6" s="768"/>
      <c r="F6" s="783">
        <v>10111</v>
      </c>
      <c r="G6" s="772"/>
      <c r="H6" s="772"/>
      <c r="I6" s="776">
        <f>SUM(L6:Z6)</f>
        <v>54656</v>
      </c>
      <c r="J6" s="768"/>
      <c r="K6" s="768"/>
      <c r="L6" s="783">
        <v>1748</v>
      </c>
      <c r="M6" s="772"/>
      <c r="N6" s="772"/>
      <c r="O6" s="783">
        <v>52</v>
      </c>
      <c r="P6" s="772"/>
      <c r="Q6" s="772"/>
      <c r="R6" s="783">
        <v>391</v>
      </c>
      <c r="S6" s="772"/>
      <c r="T6" s="772"/>
      <c r="U6" s="783">
        <v>14352</v>
      </c>
      <c r="V6" s="772"/>
      <c r="W6" s="772"/>
      <c r="X6" s="783">
        <v>38113</v>
      </c>
      <c r="Y6" s="772"/>
      <c r="Z6" s="773"/>
    </row>
    <row r="7" spans="1:26" ht="52.5" customHeight="1">
      <c r="A7" s="9" t="s">
        <v>4</v>
      </c>
      <c r="B7" s="11" t="s">
        <v>5</v>
      </c>
      <c r="C7" s="776">
        <f>F7+I7</f>
        <v>19200645</v>
      </c>
      <c r="D7" s="768"/>
      <c r="E7" s="768"/>
      <c r="F7" s="783">
        <v>3423949</v>
      </c>
      <c r="G7" s="772"/>
      <c r="H7" s="772"/>
      <c r="I7" s="776">
        <f>SUM(L7:Z7)</f>
        <v>15776696</v>
      </c>
      <c r="J7" s="768"/>
      <c r="K7" s="768"/>
      <c r="L7" s="783">
        <v>600319</v>
      </c>
      <c r="M7" s="772"/>
      <c r="N7" s="772"/>
      <c r="O7" s="783">
        <v>95</v>
      </c>
      <c r="P7" s="772"/>
      <c r="Q7" s="772"/>
      <c r="R7" s="783">
        <v>52807</v>
      </c>
      <c r="S7" s="772"/>
      <c r="T7" s="772"/>
      <c r="U7" s="783">
        <v>4759739</v>
      </c>
      <c r="V7" s="772"/>
      <c r="W7" s="772"/>
      <c r="X7" s="783">
        <v>10363736</v>
      </c>
      <c r="Y7" s="772"/>
      <c r="Z7" s="773"/>
    </row>
    <row r="8" spans="1:26" ht="52.5" customHeight="1">
      <c r="A8" s="7" t="s">
        <v>23</v>
      </c>
      <c r="B8" s="12" t="s">
        <v>6</v>
      </c>
      <c r="C8" s="779">
        <f>C7/365</f>
        <v>52604.50684931507</v>
      </c>
      <c r="D8" s="774"/>
      <c r="E8" s="774"/>
      <c r="F8" s="779">
        <f>F7/365</f>
        <v>9380.682191780821</v>
      </c>
      <c r="G8" s="774"/>
      <c r="H8" s="774"/>
      <c r="I8" s="779">
        <f>I7/365</f>
        <v>43223.82465753425</v>
      </c>
      <c r="J8" s="774"/>
      <c r="K8" s="774"/>
      <c r="L8" s="779">
        <f>L7/365</f>
        <v>1644.7095890410958</v>
      </c>
      <c r="M8" s="774"/>
      <c r="N8" s="774"/>
      <c r="O8" s="779">
        <f>O7/365</f>
        <v>0.2602739726027397</v>
      </c>
      <c r="P8" s="774"/>
      <c r="Q8" s="774"/>
      <c r="R8" s="779">
        <f>R7/365</f>
        <v>144.6767123287671</v>
      </c>
      <c r="S8" s="774"/>
      <c r="T8" s="774"/>
      <c r="U8" s="779">
        <f>U7/365</f>
        <v>13040.380821917808</v>
      </c>
      <c r="V8" s="774"/>
      <c r="W8" s="774"/>
      <c r="X8" s="779">
        <f>X7/365</f>
        <v>28393.797260273972</v>
      </c>
      <c r="Y8" s="774"/>
      <c r="Z8" s="775"/>
    </row>
    <row r="9" spans="1:26" ht="52.5" customHeight="1">
      <c r="A9" s="9" t="s">
        <v>24</v>
      </c>
      <c r="B9" s="11" t="s">
        <v>5</v>
      </c>
      <c r="C9" s="776">
        <f>F9+I9</f>
        <v>603756</v>
      </c>
      <c r="D9" s="768"/>
      <c r="E9" s="768"/>
      <c r="F9" s="783">
        <v>8455</v>
      </c>
      <c r="G9" s="772"/>
      <c r="H9" s="772"/>
      <c r="I9" s="776">
        <f>SUM(L9:Z9)</f>
        <v>595301</v>
      </c>
      <c r="J9" s="768"/>
      <c r="K9" s="768"/>
      <c r="L9" s="783">
        <v>2132</v>
      </c>
      <c r="M9" s="772"/>
      <c r="N9" s="772"/>
      <c r="O9" s="783">
        <v>7</v>
      </c>
      <c r="P9" s="772"/>
      <c r="Q9" s="772"/>
      <c r="R9" s="783">
        <v>762</v>
      </c>
      <c r="S9" s="772"/>
      <c r="T9" s="772"/>
      <c r="U9" s="783">
        <v>15433</v>
      </c>
      <c r="V9" s="772"/>
      <c r="W9" s="772"/>
      <c r="X9" s="783">
        <v>576967</v>
      </c>
      <c r="Y9" s="772"/>
      <c r="Z9" s="773"/>
    </row>
    <row r="10" spans="1:26" ht="52.5" customHeight="1">
      <c r="A10" s="7" t="s">
        <v>23</v>
      </c>
      <c r="B10" s="11" t="s">
        <v>6</v>
      </c>
      <c r="C10" s="779">
        <f>C9/365</f>
        <v>1654.1260273972603</v>
      </c>
      <c r="D10" s="774"/>
      <c r="E10" s="774"/>
      <c r="F10" s="779">
        <f>F9/365</f>
        <v>23.164383561643834</v>
      </c>
      <c r="G10" s="774"/>
      <c r="H10" s="774"/>
      <c r="I10" s="779">
        <f>I9/365</f>
        <v>1630.9616438356165</v>
      </c>
      <c r="J10" s="774"/>
      <c r="K10" s="774"/>
      <c r="L10" s="779">
        <f>L9/365</f>
        <v>5.841095890410959</v>
      </c>
      <c r="M10" s="774"/>
      <c r="N10" s="774"/>
      <c r="O10" s="779">
        <f>O9/365</f>
        <v>0.019178082191780823</v>
      </c>
      <c r="P10" s="774"/>
      <c r="Q10" s="774"/>
      <c r="R10" s="779">
        <f>R9/365</f>
        <v>2.0876712328767124</v>
      </c>
      <c r="S10" s="774"/>
      <c r="T10" s="774"/>
      <c r="U10" s="779">
        <f>U9/365</f>
        <v>42.28219178082192</v>
      </c>
      <c r="V10" s="774"/>
      <c r="W10" s="774"/>
      <c r="X10" s="779">
        <f>X9/365</f>
        <v>1580.731506849315</v>
      </c>
      <c r="Y10" s="774"/>
      <c r="Z10" s="775"/>
    </row>
    <row r="11" spans="1:26" ht="52.5" customHeight="1">
      <c r="A11" s="9" t="s">
        <v>7</v>
      </c>
      <c r="B11" s="11" t="s">
        <v>5</v>
      </c>
      <c r="C11" s="776">
        <f>F11+I11</f>
        <v>604388</v>
      </c>
      <c r="D11" s="768"/>
      <c r="E11" s="768"/>
      <c r="F11" s="783">
        <v>8623</v>
      </c>
      <c r="G11" s="772"/>
      <c r="H11" s="772"/>
      <c r="I11" s="776">
        <f>SUM(L11:Z11)</f>
        <v>595765</v>
      </c>
      <c r="J11" s="768"/>
      <c r="K11" s="768"/>
      <c r="L11" s="783">
        <v>2141</v>
      </c>
      <c r="M11" s="772"/>
      <c r="N11" s="772"/>
      <c r="O11" s="783">
        <v>7</v>
      </c>
      <c r="P11" s="772"/>
      <c r="Q11" s="772"/>
      <c r="R11" s="783">
        <v>777</v>
      </c>
      <c r="S11" s="772"/>
      <c r="T11" s="772"/>
      <c r="U11" s="783">
        <v>24756</v>
      </c>
      <c r="V11" s="772"/>
      <c r="W11" s="772"/>
      <c r="X11" s="783">
        <v>568084</v>
      </c>
      <c r="Y11" s="772"/>
      <c r="Z11" s="773"/>
    </row>
    <row r="12" spans="1:26" ht="52.5" customHeight="1">
      <c r="A12" s="7" t="s">
        <v>23</v>
      </c>
      <c r="B12" s="11" t="s">
        <v>6</v>
      </c>
      <c r="C12" s="779">
        <f>C11/365</f>
        <v>1655.8575342465754</v>
      </c>
      <c r="D12" s="774"/>
      <c r="E12" s="774"/>
      <c r="F12" s="779">
        <f>F11/365</f>
        <v>23.624657534246577</v>
      </c>
      <c r="G12" s="774"/>
      <c r="H12" s="774"/>
      <c r="I12" s="779">
        <f>I11/365</f>
        <v>1632.2328767123288</v>
      </c>
      <c r="J12" s="774"/>
      <c r="K12" s="774"/>
      <c r="L12" s="779">
        <f>L11/365</f>
        <v>5.865753424657535</v>
      </c>
      <c r="M12" s="774"/>
      <c r="N12" s="774"/>
      <c r="O12" s="779">
        <f>O11/365</f>
        <v>0.019178082191780823</v>
      </c>
      <c r="P12" s="774"/>
      <c r="Q12" s="774"/>
      <c r="R12" s="779">
        <f>R11/365</f>
        <v>2.128767123287671</v>
      </c>
      <c r="S12" s="774"/>
      <c r="T12" s="774"/>
      <c r="U12" s="779">
        <f>U11/365</f>
        <v>67.82465753424657</v>
      </c>
      <c r="V12" s="774"/>
      <c r="W12" s="774"/>
      <c r="X12" s="779">
        <f>X11/365</f>
        <v>1556.3945205479451</v>
      </c>
      <c r="Y12" s="774"/>
      <c r="Z12" s="775"/>
    </row>
    <row r="13" spans="1:26" ht="52.5" customHeight="1">
      <c r="A13" s="9" t="s">
        <v>8</v>
      </c>
      <c r="B13" s="11" t="s">
        <v>5</v>
      </c>
      <c r="C13" s="769">
        <f>SUM(F13:K13)</f>
        <v>22329572</v>
      </c>
      <c r="D13" s="770"/>
      <c r="E13" s="770"/>
      <c r="F13" s="783">
        <v>492724</v>
      </c>
      <c r="G13" s="772"/>
      <c r="H13" s="772"/>
      <c r="I13" s="783">
        <v>21836848</v>
      </c>
      <c r="J13" s="772"/>
      <c r="K13" s="772"/>
      <c r="L13" s="785"/>
      <c r="M13" s="786"/>
      <c r="N13" s="786"/>
      <c r="O13" s="785"/>
      <c r="P13" s="786"/>
      <c r="Q13" s="786"/>
      <c r="R13" s="785"/>
      <c r="S13" s="786"/>
      <c r="T13" s="786"/>
      <c r="U13" s="785"/>
      <c r="V13" s="786"/>
      <c r="W13" s="786"/>
      <c r="X13" s="785"/>
      <c r="Y13" s="786"/>
      <c r="Z13" s="787"/>
    </row>
    <row r="14" spans="1:26" ht="52.5" customHeight="1" thickBot="1">
      <c r="A14" s="13" t="s">
        <v>23</v>
      </c>
      <c r="B14" s="14" t="s">
        <v>6</v>
      </c>
      <c r="C14" s="788">
        <f>C13/365</f>
        <v>61176.9095890411</v>
      </c>
      <c r="D14" s="789"/>
      <c r="E14" s="789"/>
      <c r="F14" s="788">
        <f>F13/365</f>
        <v>1349.9287671232876</v>
      </c>
      <c r="G14" s="789"/>
      <c r="H14" s="789"/>
      <c r="I14" s="788">
        <f>I13/365</f>
        <v>59826.98082191781</v>
      </c>
      <c r="J14" s="789"/>
      <c r="K14" s="789"/>
      <c r="L14" s="790"/>
      <c r="M14" s="791"/>
      <c r="N14" s="791"/>
      <c r="O14" s="790"/>
      <c r="P14" s="791"/>
      <c r="Q14" s="791"/>
      <c r="R14" s="790"/>
      <c r="S14" s="791"/>
      <c r="T14" s="791"/>
      <c r="U14" s="790"/>
      <c r="V14" s="791"/>
      <c r="W14" s="791"/>
      <c r="X14" s="790"/>
      <c r="Y14" s="791"/>
      <c r="Z14" s="771"/>
    </row>
    <row r="15" spans="1:26" ht="99.75" customHeight="1" thickBot="1">
      <c r="A15" s="411" t="s">
        <v>25</v>
      </c>
      <c r="B15" s="411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</row>
    <row r="16" spans="1:26" ht="49.5" customHeight="1">
      <c r="A16" s="3" t="s">
        <v>20</v>
      </c>
      <c r="B16" s="15" t="s">
        <v>9</v>
      </c>
      <c r="C16" s="805" t="s">
        <v>38</v>
      </c>
      <c r="D16" s="805"/>
      <c r="E16" s="805"/>
      <c r="F16" s="805"/>
      <c r="G16" s="805" t="s">
        <v>33</v>
      </c>
      <c r="H16" s="805"/>
      <c r="I16" s="805"/>
      <c r="J16" s="805"/>
      <c r="K16" s="805" t="s">
        <v>31</v>
      </c>
      <c r="L16" s="805"/>
      <c r="M16" s="805"/>
      <c r="N16" s="805"/>
      <c r="O16" s="805" t="s">
        <v>34</v>
      </c>
      <c r="P16" s="805"/>
      <c r="Q16" s="805"/>
      <c r="R16" s="805"/>
      <c r="S16" s="805" t="s">
        <v>35</v>
      </c>
      <c r="T16" s="805"/>
      <c r="U16" s="805"/>
      <c r="V16" s="805"/>
      <c r="W16" s="805" t="s">
        <v>36</v>
      </c>
      <c r="X16" s="805"/>
      <c r="Y16" s="805"/>
      <c r="Z16" s="807"/>
    </row>
    <row r="17" spans="1:26" ht="49.5" customHeight="1" thickBot="1">
      <c r="A17" s="5" t="s">
        <v>29</v>
      </c>
      <c r="B17" s="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8"/>
    </row>
    <row r="18" spans="1:26" ht="52.5" customHeight="1">
      <c r="A18" s="7" t="s">
        <v>22</v>
      </c>
      <c r="B18" s="8" t="s">
        <v>26</v>
      </c>
      <c r="C18" s="799">
        <f>SUM(G18:Z18)</f>
        <v>64767</v>
      </c>
      <c r="D18" s="799"/>
      <c r="E18" s="799"/>
      <c r="F18" s="799"/>
      <c r="G18" s="792">
        <v>11859</v>
      </c>
      <c r="H18" s="792"/>
      <c r="I18" s="792"/>
      <c r="J18" s="792"/>
      <c r="K18" s="792">
        <v>52</v>
      </c>
      <c r="L18" s="792"/>
      <c r="M18" s="792"/>
      <c r="N18" s="792"/>
      <c r="O18" s="792">
        <v>391</v>
      </c>
      <c r="P18" s="792"/>
      <c r="Q18" s="792"/>
      <c r="R18" s="792"/>
      <c r="S18" s="792">
        <v>14352</v>
      </c>
      <c r="T18" s="792"/>
      <c r="U18" s="792"/>
      <c r="V18" s="792"/>
      <c r="W18" s="792">
        <v>38113</v>
      </c>
      <c r="X18" s="792"/>
      <c r="Y18" s="792"/>
      <c r="Z18" s="804"/>
    </row>
    <row r="19" spans="1:26" ht="52.5" customHeight="1">
      <c r="A19" s="9" t="s">
        <v>327</v>
      </c>
      <c r="B19" s="11" t="s">
        <v>27</v>
      </c>
      <c r="C19" s="776">
        <f>SUM(G19:Z19)</f>
        <v>19200645</v>
      </c>
      <c r="D19" s="776"/>
      <c r="E19" s="776"/>
      <c r="F19" s="776"/>
      <c r="G19" s="783">
        <v>4024268</v>
      </c>
      <c r="H19" s="783"/>
      <c r="I19" s="783"/>
      <c r="J19" s="783"/>
      <c r="K19" s="783">
        <v>95</v>
      </c>
      <c r="L19" s="783"/>
      <c r="M19" s="783"/>
      <c r="N19" s="783"/>
      <c r="O19" s="783">
        <v>52807</v>
      </c>
      <c r="P19" s="783"/>
      <c r="Q19" s="783"/>
      <c r="R19" s="783"/>
      <c r="S19" s="783">
        <v>4759739</v>
      </c>
      <c r="T19" s="783"/>
      <c r="U19" s="783"/>
      <c r="V19" s="783"/>
      <c r="W19" s="783">
        <v>10363736</v>
      </c>
      <c r="X19" s="783"/>
      <c r="Y19" s="783"/>
      <c r="Z19" s="784"/>
    </row>
    <row r="20" spans="1:26" ht="52.5" customHeight="1">
      <c r="A20" s="7" t="s">
        <v>328</v>
      </c>
      <c r="B20" s="11" t="s">
        <v>28</v>
      </c>
      <c r="C20" s="779">
        <f>C19/365</f>
        <v>52604.50684931507</v>
      </c>
      <c r="D20" s="779"/>
      <c r="E20" s="779"/>
      <c r="F20" s="779"/>
      <c r="G20" s="779">
        <f>G19/365</f>
        <v>11025.391780821918</v>
      </c>
      <c r="H20" s="779"/>
      <c r="I20" s="779"/>
      <c r="J20" s="779"/>
      <c r="K20" s="779">
        <f>K19/365</f>
        <v>0.2602739726027397</v>
      </c>
      <c r="L20" s="779"/>
      <c r="M20" s="779"/>
      <c r="N20" s="779"/>
      <c r="O20" s="779">
        <f>O19/365</f>
        <v>144.6767123287671</v>
      </c>
      <c r="P20" s="779"/>
      <c r="Q20" s="779"/>
      <c r="R20" s="779"/>
      <c r="S20" s="779">
        <f>S19/365</f>
        <v>13040.380821917808</v>
      </c>
      <c r="T20" s="779"/>
      <c r="U20" s="779"/>
      <c r="V20" s="779"/>
      <c r="W20" s="779">
        <f>W19/365</f>
        <v>28393.797260273972</v>
      </c>
      <c r="X20" s="779"/>
      <c r="Y20" s="779"/>
      <c r="Z20" s="780"/>
    </row>
    <row r="21" spans="1:26" ht="52.5" customHeight="1">
      <c r="A21" s="9" t="s">
        <v>24</v>
      </c>
      <c r="B21" s="11" t="s">
        <v>27</v>
      </c>
      <c r="C21" s="776">
        <f>SUM(G21:Z21)</f>
        <v>603756</v>
      </c>
      <c r="D21" s="776"/>
      <c r="E21" s="776"/>
      <c r="F21" s="776"/>
      <c r="G21" s="783">
        <v>10587</v>
      </c>
      <c r="H21" s="783"/>
      <c r="I21" s="783"/>
      <c r="J21" s="783"/>
      <c r="K21" s="783">
        <v>7</v>
      </c>
      <c r="L21" s="783"/>
      <c r="M21" s="783"/>
      <c r="N21" s="783"/>
      <c r="O21" s="783">
        <v>762</v>
      </c>
      <c r="P21" s="783"/>
      <c r="Q21" s="783"/>
      <c r="R21" s="783"/>
      <c r="S21" s="783">
        <v>15433</v>
      </c>
      <c r="T21" s="783"/>
      <c r="U21" s="783"/>
      <c r="V21" s="783"/>
      <c r="W21" s="783">
        <v>576967</v>
      </c>
      <c r="X21" s="783"/>
      <c r="Y21" s="783"/>
      <c r="Z21" s="784"/>
    </row>
    <row r="22" spans="1:26" ht="52.5" customHeight="1">
      <c r="A22" s="7" t="s">
        <v>23</v>
      </c>
      <c r="B22" s="11" t="s">
        <v>28</v>
      </c>
      <c r="C22" s="779">
        <f>C21/365</f>
        <v>1654.1260273972603</v>
      </c>
      <c r="D22" s="779"/>
      <c r="E22" s="779"/>
      <c r="F22" s="779"/>
      <c r="G22" s="779">
        <f>G21/365</f>
        <v>29.005479452054793</v>
      </c>
      <c r="H22" s="779"/>
      <c r="I22" s="779"/>
      <c r="J22" s="779"/>
      <c r="K22" s="779">
        <f>K21/365</f>
        <v>0.019178082191780823</v>
      </c>
      <c r="L22" s="779"/>
      <c r="M22" s="779"/>
      <c r="N22" s="779"/>
      <c r="O22" s="779">
        <f>O21/365</f>
        <v>2.0876712328767124</v>
      </c>
      <c r="P22" s="779"/>
      <c r="Q22" s="779"/>
      <c r="R22" s="779"/>
      <c r="S22" s="779">
        <f>S21/365</f>
        <v>42.28219178082192</v>
      </c>
      <c r="T22" s="779"/>
      <c r="U22" s="779"/>
      <c r="V22" s="779"/>
      <c r="W22" s="779">
        <f>W21/365</f>
        <v>1580.731506849315</v>
      </c>
      <c r="X22" s="779"/>
      <c r="Y22" s="779"/>
      <c r="Z22" s="780"/>
    </row>
    <row r="23" spans="1:26" ht="52.5" customHeight="1">
      <c r="A23" s="811" t="s">
        <v>329</v>
      </c>
      <c r="B23" s="812"/>
      <c r="C23" s="781">
        <v>81.2</v>
      </c>
      <c r="D23" s="781"/>
      <c r="E23" s="781"/>
      <c r="F23" s="781"/>
      <c r="G23" s="781">
        <v>93</v>
      </c>
      <c r="H23" s="781"/>
      <c r="I23" s="781"/>
      <c r="J23" s="781"/>
      <c r="K23" s="781">
        <v>0.5</v>
      </c>
      <c r="L23" s="781"/>
      <c r="M23" s="781"/>
      <c r="N23" s="781"/>
      <c r="O23" s="781">
        <v>37</v>
      </c>
      <c r="P23" s="781"/>
      <c r="Q23" s="781"/>
      <c r="R23" s="781"/>
      <c r="S23" s="781">
        <v>90.4</v>
      </c>
      <c r="T23" s="781"/>
      <c r="U23" s="781"/>
      <c r="V23" s="781"/>
      <c r="W23" s="781">
        <v>74.7</v>
      </c>
      <c r="X23" s="781"/>
      <c r="Y23" s="781"/>
      <c r="Z23" s="782"/>
    </row>
    <row r="24" spans="1:26" ht="52.5" customHeight="1" thickBot="1">
      <c r="A24" s="809" t="s">
        <v>30</v>
      </c>
      <c r="B24" s="810"/>
      <c r="C24" s="777">
        <v>31.8</v>
      </c>
      <c r="D24" s="777"/>
      <c r="E24" s="777"/>
      <c r="F24" s="777"/>
      <c r="G24" s="777">
        <v>377</v>
      </c>
      <c r="H24" s="777"/>
      <c r="I24" s="777"/>
      <c r="J24" s="777"/>
      <c r="K24" s="777">
        <v>13.6</v>
      </c>
      <c r="L24" s="777"/>
      <c r="M24" s="777"/>
      <c r="N24" s="777"/>
      <c r="O24" s="777">
        <v>68.6</v>
      </c>
      <c r="P24" s="777"/>
      <c r="Q24" s="777"/>
      <c r="R24" s="777"/>
      <c r="S24" s="777">
        <v>167.7</v>
      </c>
      <c r="T24" s="777"/>
      <c r="U24" s="777"/>
      <c r="V24" s="777"/>
      <c r="W24" s="777">
        <v>18.1</v>
      </c>
      <c r="X24" s="777"/>
      <c r="Y24" s="777"/>
      <c r="Z24" s="778"/>
    </row>
    <row r="25" spans="1:24" ht="19.5" customHeight="1">
      <c r="A25" s="413"/>
      <c r="B25" s="413"/>
      <c r="C25" s="414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spans="1:24" ht="19.5" customHeight="1">
      <c r="A26" s="411"/>
      <c r="B26" s="41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</row>
    <row r="27" spans="1:24" ht="14.25">
      <c r="A27" s="411"/>
      <c r="B27" s="41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</row>
    <row r="28" spans="1:24" ht="14.25">
      <c r="A28" s="411"/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121"/>
      <c r="Q28" s="121"/>
      <c r="R28" s="121"/>
      <c r="S28" s="121"/>
      <c r="T28" s="121"/>
      <c r="U28" s="121"/>
      <c r="V28" s="121"/>
      <c r="W28" s="121"/>
      <c r="X28" s="121"/>
    </row>
    <row r="29" spans="1:2" ht="14.25">
      <c r="A29" s="411"/>
      <c r="B29" s="411"/>
    </row>
    <row r="30" spans="1:2" ht="14.25">
      <c r="A30" s="411"/>
      <c r="B30" s="411"/>
    </row>
    <row r="31" spans="1:2" ht="14.25">
      <c r="A31" s="411"/>
      <c r="B31" s="411"/>
    </row>
    <row r="32" spans="1:2" ht="14.25">
      <c r="A32" s="411"/>
      <c r="B32" s="411"/>
    </row>
    <row r="33" spans="1:2" ht="14.25">
      <c r="A33" s="411"/>
      <c r="B33" s="411"/>
    </row>
    <row r="34" spans="1:2" ht="14.25">
      <c r="A34" s="411"/>
      <c r="B34" s="411"/>
    </row>
    <row r="35" spans="1:2" ht="14.25">
      <c r="A35" s="411"/>
      <c r="B35" s="411"/>
    </row>
    <row r="36" spans="1:2" ht="14.25">
      <c r="A36" s="411"/>
      <c r="B36" s="411"/>
    </row>
    <row r="37" spans="1:2" ht="14.25">
      <c r="A37" s="411"/>
      <c r="B37" s="411"/>
    </row>
    <row r="38" spans="1:2" ht="14.25">
      <c r="A38" s="411"/>
      <c r="B38" s="411"/>
    </row>
    <row r="39" spans="1:2" ht="14.25">
      <c r="A39" s="411"/>
      <c r="B39" s="411"/>
    </row>
    <row r="40" spans="1:2" ht="14.25">
      <c r="A40" s="411"/>
      <c r="B40" s="411"/>
    </row>
    <row r="41" spans="1:2" ht="14.25">
      <c r="A41" s="411"/>
      <c r="B41" s="411"/>
    </row>
    <row r="42" spans="1:2" ht="14.25">
      <c r="A42" s="411"/>
      <c r="B42" s="411"/>
    </row>
    <row r="43" spans="1:2" ht="14.25">
      <c r="A43" s="411"/>
      <c r="B43" s="411"/>
    </row>
    <row r="44" spans="1:2" ht="14.25">
      <c r="A44" s="411"/>
      <c r="B44" s="411"/>
    </row>
    <row r="45" spans="1:2" ht="14.25">
      <c r="A45" s="411"/>
      <c r="B45" s="411"/>
    </row>
    <row r="46" spans="1:2" ht="14.25">
      <c r="A46" s="411"/>
      <c r="B46" s="411"/>
    </row>
    <row r="47" spans="1:2" ht="14.25">
      <c r="A47" s="411"/>
      <c r="B47" s="411"/>
    </row>
    <row r="48" spans="1:2" ht="14.25">
      <c r="A48" s="411"/>
      <c r="B48" s="411"/>
    </row>
    <row r="49" spans="1:2" ht="14.25">
      <c r="A49" s="411"/>
      <c r="B49" s="411"/>
    </row>
    <row r="50" spans="1:2" ht="14.25">
      <c r="A50" s="411"/>
      <c r="B50" s="411"/>
    </row>
    <row r="51" spans="1:2" ht="14.25">
      <c r="A51" s="411"/>
      <c r="B51" s="411"/>
    </row>
    <row r="52" spans="1:2" ht="14.25">
      <c r="A52" s="411"/>
      <c r="B52" s="411"/>
    </row>
    <row r="53" spans="1:2" ht="14.25">
      <c r="A53" s="411"/>
      <c r="B53" s="411"/>
    </row>
    <row r="54" spans="1:2" ht="14.25">
      <c r="A54" s="411"/>
      <c r="B54" s="411"/>
    </row>
    <row r="55" spans="1:2" ht="14.25">
      <c r="A55" s="411"/>
      <c r="B55" s="411"/>
    </row>
    <row r="56" spans="1:2" ht="14.25">
      <c r="A56" s="411"/>
      <c r="B56" s="411"/>
    </row>
    <row r="57" spans="1:2" ht="14.25">
      <c r="A57" s="411"/>
      <c r="B57" s="411"/>
    </row>
    <row r="58" spans="1:2" ht="14.25">
      <c r="A58" s="411"/>
      <c r="B58" s="411"/>
    </row>
    <row r="59" spans="1:2" ht="14.25">
      <c r="A59" s="411"/>
      <c r="B59" s="411"/>
    </row>
    <row r="60" spans="1:2" ht="14.25">
      <c r="A60" s="411"/>
      <c r="B60" s="411"/>
    </row>
    <row r="61" spans="1:2" ht="14.25">
      <c r="A61" s="411"/>
      <c r="B61" s="411"/>
    </row>
    <row r="62" spans="1:2" ht="14.25">
      <c r="A62" s="411"/>
      <c r="B62" s="411"/>
    </row>
    <row r="63" spans="1:2" ht="14.25">
      <c r="A63" s="411"/>
      <c r="B63" s="411"/>
    </row>
    <row r="64" spans="1:2" ht="14.25">
      <c r="A64" s="411"/>
      <c r="B64" s="411"/>
    </row>
    <row r="65" spans="1:2" ht="14.25">
      <c r="A65" s="411"/>
      <c r="B65" s="411"/>
    </row>
    <row r="66" spans="1:2" ht="14.25">
      <c r="A66" s="411"/>
      <c r="B66" s="411"/>
    </row>
  </sheetData>
  <sheetProtection/>
  <mergeCells count="139">
    <mergeCell ref="C8:E8"/>
    <mergeCell ref="C3:E4"/>
    <mergeCell ref="F3:H4"/>
    <mergeCell ref="I4:K4"/>
    <mergeCell ref="C7:E7"/>
    <mergeCell ref="A24:B24"/>
    <mergeCell ref="A23:B23"/>
    <mergeCell ref="C24:F24"/>
    <mergeCell ref="K19:N19"/>
    <mergeCell ref="G21:J21"/>
    <mergeCell ref="K21:N21"/>
    <mergeCell ref="G23:J23"/>
    <mergeCell ref="K23:N23"/>
    <mergeCell ref="C20:F20"/>
    <mergeCell ref="C21:F21"/>
    <mergeCell ref="C22:F22"/>
    <mergeCell ref="C23:F23"/>
    <mergeCell ref="S16:V17"/>
    <mergeCell ref="W16:Z17"/>
    <mergeCell ref="C18:F18"/>
    <mergeCell ref="C19:F19"/>
    <mergeCell ref="G18:J18"/>
    <mergeCell ref="K18:N18"/>
    <mergeCell ref="O18:R18"/>
    <mergeCell ref="S18:V18"/>
    <mergeCell ref="W18:Z18"/>
    <mergeCell ref="G19:J19"/>
    <mergeCell ref="C16:F17"/>
    <mergeCell ref="G16:J17"/>
    <mergeCell ref="K16:N17"/>
    <mergeCell ref="O16:R17"/>
    <mergeCell ref="O19:R19"/>
    <mergeCell ref="S19:V19"/>
    <mergeCell ref="W19:Z19"/>
    <mergeCell ref="L4:N4"/>
    <mergeCell ref="O4:Q4"/>
    <mergeCell ref="R4:T4"/>
    <mergeCell ref="U4:W4"/>
    <mergeCell ref="X4:Z4"/>
    <mergeCell ref="I3:Z3"/>
    <mergeCell ref="C5:E5"/>
    <mergeCell ref="C6:E6"/>
    <mergeCell ref="L5:N5"/>
    <mergeCell ref="O5:Q5"/>
    <mergeCell ref="R5:T5"/>
    <mergeCell ref="U5:W5"/>
    <mergeCell ref="X5:Z5"/>
    <mergeCell ref="L6:N6"/>
    <mergeCell ref="C9:E9"/>
    <mergeCell ref="C10:E10"/>
    <mergeCell ref="C11:E11"/>
    <mergeCell ref="C12:E12"/>
    <mergeCell ref="C13:E13"/>
    <mergeCell ref="C14:E14"/>
    <mergeCell ref="F5:H5"/>
    <mergeCell ref="I5:K5"/>
    <mergeCell ref="F6:H6"/>
    <mergeCell ref="I6:K6"/>
    <mergeCell ref="F7:H7"/>
    <mergeCell ref="I7:K7"/>
    <mergeCell ref="F9:H9"/>
    <mergeCell ref="I9:K9"/>
    <mergeCell ref="O6:Q6"/>
    <mergeCell ref="R6:T6"/>
    <mergeCell ref="U6:W6"/>
    <mergeCell ref="X6:Z6"/>
    <mergeCell ref="L7:N7"/>
    <mergeCell ref="O7:Q7"/>
    <mergeCell ref="R7:T7"/>
    <mergeCell ref="U7:W7"/>
    <mergeCell ref="R9:T9"/>
    <mergeCell ref="U9:W9"/>
    <mergeCell ref="X7:Z7"/>
    <mergeCell ref="F8:H8"/>
    <mergeCell ref="I8:K8"/>
    <mergeCell ref="L8:N8"/>
    <mergeCell ref="O8:Q8"/>
    <mergeCell ref="R8:T8"/>
    <mergeCell ref="U8:W8"/>
    <mergeCell ref="X8:Z8"/>
    <mergeCell ref="X9:Z9"/>
    <mergeCell ref="F10:H10"/>
    <mergeCell ref="I10:K10"/>
    <mergeCell ref="L10:N10"/>
    <mergeCell ref="O10:Q10"/>
    <mergeCell ref="R10:T10"/>
    <mergeCell ref="U10:W10"/>
    <mergeCell ref="X10:Z10"/>
    <mergeCell ref="L9:N9"/>
    <mergeCell ref="O9:Q9"/>
    <mergeCell ref="F11:H11"/>
    <mergeCell ref="I11:K11"/>
    <mergeCell ref="L11:N11"/>
    <mergeCell ref="O11:Q11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3:H13"/>
    <mergeCell ref="I13:K13"/>
    <mergeCell ref="L13:N13"/>
    <mergeCell ref="O13:Q13"/>
    <mergeCell ref="R13:T13"/>
    <mergeCell ref="U13:W13"/>
    <mergeCell ref="X13:Z13"/>
    <mergeCell ref="F14:H14"/>
    <mergeCell ref="I14:K14"/>
    <mergeCell ref="L14:N14"/>
    <mergeCell ref="O14:Q14"/>
    <mergeCell ref="R14:T14"/>
    <mergeCell ref="U14:W14"/>
    <mergeCell ref="X14:Z14"/>
    <mergeCell ref="G20:J20"/>
    <mergeCell ref="K20:N20"/>
    <mergeCell ref="O20:R20"/>
    <mergeCell ref="S20:V20"/>
    <mergeCell ref="W20:Z20"/>
    <mergeCell ref="O21:R21"/>
    <mergeCell ref="S21:V21"/>
    <mergeCell ref="W21:Z21"/>
    <mergeCell ref="G22:J22"/>
    <mergeCell ref="K22:N22"/>
    <mergeCell ref="O22:R22"/>
    <mergeCell ref="S22:V22"/>
    <mergeCell ref="W22:Z22"/>
    <mergeCell ref="O23:R23"/>
    <mergeCell ref="S23:V23"/>
    <mergeCell ref="W23:Z23"/>
    <mergeCell ref="W24:Z24"/>
    <mergeCell ref="G24:J24"/>
    <mergeCell ref="K24:N24"/>
    <mergeCell ref="O24:R24"/>
    <mergeCell ref="S24:V24"/>
  </mergeCells>
  <printOptions horizontalCentered="1"/>
  <pageMargins left="0.25" right="0.25" top="0.63" bottom="0.5" header="0" footer="0"/>
  <pageSetup horizontalDpi="1200" verticalDpi="12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4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1.875" style="337" customWidth="1"/>
    <col min="2" max="2" width="9.375" style="337" customWidth="1"/>
    <col min="3" max="3" width="10.25390625" style="337" customWidth="1"/>
    <col min="4" max="4" width="12.00390625" style="337" customWidth="1"/>
    <col min="5" max="5" width="9.375" style="337" customWidth="1"/>
    <col min="6" max="6" width="10.25390625" style="337" customWidth="1"/>
    <col min="7" max="7" width="12.00390625" style="337" customWidth="1"/>
    <col min="8" max="8" width="9.375" style="337" customWidth="1"/>
    <col min="9" max="9" width="10.25390625" style="337" customWidth="1"/>
    <col min="10" max="10" width="12.00390625" style="337" customWidth="1"/>
    <col min="11" max="11" width="6.625" style="337" customWidth="1"/>
    <col min="12" max="12" width="9.625" style="337" customWidth="1"/>
    <col min="13" max="13" width="10.625" style="337" customWidth="1"/>
    <col min="14" max="14" width="6.625" style="337" customWidth="1"/>
    <col min="15" max="15" width="9.625" style="337" customWidth="1"/>
    <col min="16" max="16" width="9.125" style="337" customWidth="1"/>
    <col min="17" max="17" width="7.875" style="337" customWidth="1"/>
    <col min="18" max="18" width="9.625" style="337" customWidth="1"/>
    <col min="19" max="19" width="9.125" style="337" customWidth="1"/>
    <col min="20" max="20" width="7.75390625" style="337" customWidth="1"/>
    <col min="21" max="21" width="9.625" style="337" customWidth="1"/>
    <col min="22" max="22" width="9.125" style="337" customWidth="1"/>
    <col min="23" max="73" width="10.625" style="337" customWidth="1"/>
    <col min="74" max="16384" width="9.00390625" style="337" customWidth="1"/>
  </cols>
  <sheetData>
    <row r="1" spans="1:29" ht="39.75" customHeight="1" thickBo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  <c r="Z1" s="19"/>
      <c r="AA1" s="20"/>
      <c r="AB1" s="20"/>
      <c r="AC1" s="20"/>
    </row>
    <row r="2" spans="1:29" ht="30" customHeight="1">
      <c r="A2" s="21" t="s">
        <v>40</v>
      </c>
      <c r="B2" s="825" t="s">
        <v>41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5" t="s">
        <v>42</v>
      </c>
      <c r="R2" s="826"/>
      <c r="S2" s="826"/>
      <c r="T2" s="825" t="s">
        <v>43</v>
      </c>
      <c r="U2" s="826"/>
      <c r="V2" s="827"/>
      <c r="W2" s="18"/>
      <c r="X2" s="18"/>
      <c r="Y2" s="19"/>
      <c r="Z2" s="19"/>
      <c r="AA2" s="20"/>
      <c r="AB2" s="20"/>
      <c r="AC2" s="20"/>
    </row>
    <row r="3" spans="1:29" ht="30" customHeight="1">
      <c r="A3" s="22"/>
      <c r="B3" s="828" t="s">
        <v>44</v>
      </c>
      <c r="C3" s="829"/>
      <c r="D3" s="830"/>
      <c r="E3" s="828" t="s">
        <v>45</v>
      </c>
      <c r="F3" s="829"/>
      <c r="G3" s="830"/>
      <c r="H3" s="828" t="s">
        <v>46</v>
      </c>
      <c r="I3" s="829"/>
      <c r="J3" s="830"/>
      <c r="K3" s="828" t="s">
        <v>47</v>
      </c>
      <c r="L3" s="829"/>
      <c r="M3" s="829"/>
      <c r="N3" s="828" t="s">
        <v>48</v>
      </c>
      <c r="O3" s="829"/>
      <c r="P3" s="830"/>
      <c r="Q3" s="23"/>
      <c r="R3" s="24" t="s">
        <v>49</v>
      </c>
      <c r="S3" s="25" t="s">
        <v>50</v>
      </c>
      <c r="T3" s="26"/>
      <c r="U3" s="24" t="s">
        <v>49</v>
      </c>
      <c r="V3" s="27" t="s">
        <v>50</v>
      </c>
      <c r="W3" s="18"/>
      <c r="X3" s="18"/>
      <c r="Y3" s="19"/>
      <c r="Z3" s="19"/>
      <c r="AA3" s="20"/>
      <c r="AB3" s="20"/>
      <c r="AC3" s="20"/>
    </row>
    <row r="4" spans="1:29" ht="24.75" customHeight="1">
      <c r="A4" s="22"/>
      <c r="B4" s="821" t="s">
        <v>51</v>
      </c>
      <c r="C4" s="29" t="s">
        <v>49</v>
      </c>
      <c r="D4" s="30" t="s">
        <v>50</v>
      </c>
      <c r="E4" s="823" t="s">
        <v>51</v>
      </c>
      <c r="F4" s="29" t="s">
        <v>49</v>
      </c>
      <c r="G4" s="23" t="s">
        <v>50</v>
      </c>
      <c r="H4" s="821" t="s">
        <v>51</v>
      </c>
      <c r="I4" s="29" t="s">
        <v>49</v>
      </c>
      <c r="J4" s="30" t="s">
        <v>50</v>
      </c>
      <c r="K4" s="821" t="s">
        <v>51</v>
      </c>
      <c r="L4" s="29" t="s">
        <v>49</v>
      </c>
      <c r="M4" s="23" t="s">
        <v>50</v>
      </c>
      <c r="N4" s="821" t="s">
        <v>51</v>
      </c>
      <c r="O4" s="29" t="s">
        <v>49</v>
      </c>
      <c r="P4" s="30" t="s">
        <v>50</v>
      </c>
      <c r="Q4" s="23" t="s">
        <v>52</v>
      </c>
      <c r="R4" s="31"/>
      <c r="S4" s="23"/>
      <c r="T4" s="28" t="s">
        <v>52</v>
      </c>
      <c r="U4" s="31"/>
      <c r="V4" s="32"/>
      <c r="W4" s="18"/>
      <c r="X4" s="18"/>
      <c r="Y4" s="19"/>
      <c r="Z4" s="19"/>
      <c r="AA4" s="20"/>
      <c r="AB4" s="20"/>
      <c r="AC4" s="20"/>
    </row>
    <row r="5" spans="1:29" ht="24.75" customHeight="1" thickBot="1">
      <c r="A5" s="33" t="s">
        <v>53</v>
      </c>
      <c r="B5" s="822"/>
      <c r="C5" s="35" t="s">
        <v>54</v>
      </c>
      <c r="D5" s="36" t="s">
        <v>55</v>
      </c>
      <c r="E5" s="824"/>
      <c r="F5" s="35" t="s">
        <v>54</v>
      </c>
      <c r="G5" s="36" t="s">
        <v>55</v>
      </c>
      <c r="H5" s="822"/>
      <c r="I5" s="35" t="s">
        <v>54</v>
      </c>
      <c r="J5" s="36" t="s">
        <v>55</v>
      </c>
      <c r="K5" s="822"/>
      <c r="L5" s="35" t="s">
        <v>54</v>
      </c>
      <c r="M5" s="38" t="s">
        <v>55</v>
      </c>
      <c r="N5" s="822"/>
      <c r="O5" s="35" t="s">
        <v>54</v>
      </c>
      <c r="P5" s="39" t="s">
        <v>55</v>
      </c>
      <c r="Q5" s="37"/>
      <c r="R5" s="40" t="s">
        <v>56</v>
      </c>
      <c r="S5" s="41" t="s">
        <v>55</v>
      </c>
      <c r="T5" s="34"/>
      <c r="U5" s="40" t="s">
        <v>56</v>
      </c>
      <c r="V5" s="42" t="s">
        <v>55</v>
      </c>
      <c r="W5" s="18"/>
      <c r="X5" s="18"/>
      <c r="Y5" s="19"/>
      <c r="Z5" s="19"/>
      <c r="AA5" s="20"/>
      <c r="AB5" s="20"/>
      <c r="AC5" s="20"/>
    </row>
    <row r="6" spans="1:29" ht="23.25" customHeight="1">
      <c r="A6" s="43" t="s">
        <v>57</v>
      </c>
      <c r="B6" s="44">
        <v>291</v>
      </c>
      <c r="C6" s="45">
        <v>5.8</v>
      </c>
      <c r="D6" s="45">
        <v>17.3</v>
      </c>
      <c r="E6" s="46">
        <v>26</v>
      </c>
      <c r="F6" s="47">
        <v>0.52</v>
      </c>
      <c r="G6" s="45">
        <v>193.6</v>
      </c>
      <c r="H6" s="46">
        <v>2</v>
      </c>
      <c r="I6" s="47">
        <v>0.04</v>
      </c>
      <c r="J6" s="45">
        <v>2516.8</v>
      </c>
      <c r="K6" s="46">
        <v>5</v>
      </c>
      <c r="L6" s="47">
        <v>0.1</v>
      </c>
      <c r="M6" s="45">
        <v>1006.7</v>
      </c>
      <c r="N6" s="46">
        <v>258</v>
      </c>
      <c r="O6" s="45">
        <v>5.1</v>
      </c>
      <c r="P6" s="45">
        <v>19.5</v>
      </c>
      <c r="Q6" s="46">
        <v>3690</v>
      </c>
      <c r="R6" s="45">
        <v>73.3</v>
      </c>
      <c r="S6" s="45">
        <v>1.4</v>
      </c>
      <c r="T6" s="46">
        <v>1623</v>
      </c>
      <c r="U6" s="45">
        <v>32.2</v>
      </c>
      <c r="V6" s="48">
        <v>3.1</v>
      </c>
      <c r="W6" s="19"/>
      <c r="X6" s="19"/>
      <c r="Y6" s="19"/>
      <c r="Z6" s="19"/>
      <c r="AA6" s="20"/>
      <c r="AB6" s="20"/>
      <c r="AC6" s="20"/>
    </row>
    <row r="7" spans="1:29" ht="23.25" customHeight="1">
      <c r="A7" s="49" t="s">
        <v>430</v>
      </c>
      <c r="B7" s="46">
        <v>291</v>
      </c>
      <c r="C7" s="45">
        <v>5.7</v>
      </c>
      <c r="D7" s="45">
        <v>17.4</v>
      </c>
      <c r="E7" s="46">
        <v>25</v>
      </c>
      <c r="F7" s="47">
        <v>0.49</v>
      </c>
      <c r="G7" s="45">
        <v>202.9</v>
      </c>
      <c r="H7" s="46">
        <v>2</v>
      </c>
      <c r="I7" s="47">
        <v>0.03</v>
      </c>
      <c r="J7" s="45">
        <v>2536.3</v>
      </c>
      <c r="K7" s="46">
        <v>5</v>
      </c>
      <c r="L7" s="47">
        <v>0.09</v>
      </c>
      <c r="M7" s="45">
        <v>1014.5</v>
      </c>
      <c r="N7" s="46">
        <v>259</v>
      </c>
      <c r="O7" s="45">
        <v>5.1</v>
      </c>
      <c r="P7" s="45">
        <v>19.6</v>
      </c>
      <c r="Q7" s="46">
        <v>3719</v>
      </c>
      <c r="R7" s="45">
        <v>73.3</v>
      </c>
      <c r="S7" s="45">
        <v>1.4</v>
      </c>
      <c r="T7" s="46">
        <v>1675</v>
      </c>
      <c r="U7" s="45">
        <v>33</v>
      </c>
      <c r="V7" s="48">
        <v>3</v>
      </c>
      <c r="W7" s="19"/>
      <c r="X7" s="19"/>
      <c r="Y7" s="19"/>
      <c r="Z7" s="19"/>
      <c r="AA7" s="20"/>
      <c r="AB7" s="20"/>
      <c r="AC7" s="20"/>
    </row>
    <row r="8" spans="1:29" ht="23.25" customHeight="1">
      <c r="A8" s="49" t="s">
        <v>431</v>
      </c>
      <c r="B8" s="46">
        <v>292</v>
      </c>
      <c r="C8" s="45">
        <v>5.7</v>
      </c>
      <c r="D8" s="45">
        <v>17.5</v>
      </c>
      <c r="E8" s="46">
        <v>25</v>
      </c>
      <c r="F8" s="47">
        <v>0.49</v>
      </c>
      <c r="G8" s="45">
        <v>204.2</v>
      </c>
      <c r="H8" s="46">
        <v>2</v>
      </c>
      <c r="I8" s="47">
        <v>0.04</v>
      </c>
      <c r="J8" s="45">
        <v>2553</v>
      </c>
      <c r="K8" s="46">
        <v>5</v>
      </c>
      <c r="L8" s="47">
        <v>0.1</v>
      </c>
      <c r="M8" s="45">
        <v>1021.2</v>
      </c>
      <c r="N8" s="46">
        <v>260</v>
      </c>
      <c r="O8" s="45">
        <v>5.1</v>
      </c>
      <c r="P8" s="45">
        <v>19.6</v>
      </c>
      <c r="Q8" s="46">
        <v>3740</v>
      </c>
      <c r="R8" s="45">
        <v>73.2</v>
      </c>
      <c r="S8" s="45">
        <v>1.4</v>
      </c>
      <c r="T8" s="46">
        <v>1716</v>
      </c>
      <c r="U8" s="45">
        <v>33.6</v>
      </c>
      <c r="V8" s="48">
        <v>3</v>
      </c>
      <c r="W8" s="19"/>
      <c r="X8" s="19"/>
      <c r="Y8" s="19"/>
      <c r="Z8" s="19"/>
      <c r="AA8" s="20"/>
      <c r="AB8" s="20"/>
      <c r="AC8" s="20"/>
    </row>
    <row r="9" spans="1:29" ht="23.25" customHeight="1">
      <c r="A9" s="49" t="s">
        <v>432</v>
      </c>
      <c r="B9" s="46">
        <v>299</v>
      </c>
      <c r="C9" s="45">
        <v>5.8</v>
      </c>
      <c r="D9" s="45">
        <v>17.6</v>
      </c>
      <c r="E9" s="46">
        <v>25</v>
      </c>
      <c r="F9" s="47">
        <v>0.49</v>
      </c>
      <c r="G9" s="45">
        <v>205.4</v>
      </c>
      <c r="H9" s="46">
        <v>2</v>
      </c>
      <c r="I9" s="47">
        <v>0.04</v>
      </c>
      <c r="J9" s="45">
        <v>2567.3</v>
      </c>
      <c r="K9" s="46">
        <v>4</v>
      </c>
      <c r="L9" s="47">
        <v>0.08</v>
      </c>
      <c r="M9" s="45">
        <v>1283.6</v>
      </c>
      <c r="N9" s="46">
        <v>268</v>
      </c>
      <c r="O9" s="45">
        <v>5.2</v>
      </c>
      <c r="P9" s="45">
        <v>19.2</v>
      </c>
      <c r="Q9" s="46">
        <v>3823</v>
      </c>
      <c r="R9" s="45">
        <v>74.5</v>
      </c>
      <c r="S9" s="45">
        <v>1.3</v>
      </c>
      <c r="T9" s="46">
        <v>1799</v>
      </c>
      <c r="U9" s="45">
        <v>35</v>
      </c>
      <c r="V9" s="48">
        <v>2.9</v>
      </c>
      <c r="W9" s="19"/>
      <c r="X9" s="19"/>
      <c r="Y9" s="19"/>
      <c r="Z9" s="19"/>
      <c r="AA9" s="20"/>
      <c r="AB9" s="20"/>
      <c r="AC9" s="20"/>
    </row>
    <row r="10" spans="1:29" ht="23.25" customHeight="1">
      <c r="A10" s="49" t="s">
        <v>433</v>
      </c>
      <c r="B10" s="46">
        <v>315</v>
      </c>
      <c r="C10" s="45">
        <v>6.1</v>
      </c>
      <c r="D10" s="45">
        <v>16.3</v>
      </c>
      <c r="E10" s="46">
        <v>27</v>
      </c>
      <c r="F10" s="47">
        <v>0.52</v>
      </c>
      <c r="G10" s="45">
        <v>190.6</v>
      </c>
      <c r="H10" s="46">
        <v>2</v>
      </c>
      <c r="I10" s="47">
        <v>0.04</v>
      </c>
      <c r="J10" s="45">
        <v>2572.4</v>
      </c>
      <c r="K10" s="46">
        <v>3</v>
      </c>
      <c r="L10" s="47">
        <v>0.06</v>
      </c>
      <c r="M10" s="45">
        <v>1715</v>
      </c>
      <c r="N10" s="46">
        <v>283</v>
      </c>
      <c r="O10" s="45">
        <v>5.5</v>
      </c>
      <c r="P10" s="45">
        <v>18.2</v>
      </c>
      <c r="Q10" s="46">
        <v>3835</v>
      </c>
      <c r="R10" s="45">
        <v>74.5</v>
      </c>
      <c r="S10" s="45">
        <v>1.3</v>
      </c>
      <c r="T10" s="46">
        <v>1868</v>
      </c>
      <c r="U10" s="45">
        <v>36.3</v>
      </c>
      <c r="V10" s="48">
        <v>2.8</v>
      </c>
      <c r="W10" s="19"/>
      <c r="X10" s="19"/>
      <c r="Y10" s="19"/>
      <c r="Z10" s="19"/>
      <c r="AA10" s="20"/>
      <c r="AB10" s="20"/>
      <c r="AC10" s="20"/>
    </row>
    <row r="11" spans="1:29" ht="15.75" customHeight="1">
      <c r="A11" s="49"/>
      <c r="B11" s="46"/>
      <c r="C11" s="45"/>
      <c r="D11" s="45"/>
      <c r="E11" s="46"/>
      <c r="F11" s="47"/>
      <c r="G11" s="45"/>
      <c r="H11" s="46"/>
      <c r="I11" s="47"/>
      <c r="J11" s="45"/>
      <c r="K11" s="46"/>
      <c r="L11" s="47"/>
      <c r="M11" s="45"/>
      <c r="N11" s="46"/>
      <c r="O11" s="45"/>
      <c r="P11" s="45"/>
      <c r="Q11" s="46"/>
      <c r="R11" s="45"/>
      <c r="S11" s="45"/>
      <c r="T11" s="46"/>
      <c r="U11" s="45"/>
      <c r="V11" s="48"/>
      <c r="W11" s="19"/>
      <c r="X11" s="19"/>
      <c r="Y11" s="19"/>
      <c r="Z11" s="19"/>
      <c r="AA11" s="20"/>
      <c r="AB11" s="20"/>
      <c r="AC11" s="20"/>
    </row>
    <row r="12" spans="1:29" ht="23.25" customHeight="1">
      <c r="A12" s="49" t="s">
        <v>434</v>
      </c>
      <c r="B12" s="46">
        <v>321</v>
      </c>
      <c r="C12" s="45">
        <v>6.2</v>
      </c>
      <c r="D12" s="45">
        <v>16.1</v>
      </c>
      <c r="E12" s="46">
        <v>27</v>
      </c>
      <c r="F12" s="47">
        <v>0.52</v>
      </c>
      <c r="G12" s="45">
        <v>191.5</v>
      </c>
      <c r="H12" s="46">
        <v>1</v>
      </c>
      <c r="I12" s="47">
        <v>0.02</v>
      </c>
      <c r="J12" s="45">
        <v>5171.2</v>
      </c>
      <c r="K12" s="46">
        <v>2</v>
      </c>
      <c r="L12" s="47">
        <v>0.04</v>
      </c>
      <c r="M12" s="45">
        <v>2585.6</v>
      </c>
      <c r="N12" s="46">
        <v>291</v>
      </c>
      <c r="O12" s="45">
        <v>5.6</v>
      </c>
      <c r="P12" s="45">
        <v>17.8</v>
      </c>
      <c r="Q12" s="46">
        <v>3825</v>
      </c>
      <c r="R12" s="45">
        <v>74</v>
      </c>
      <c r="S12" s="45">
        <v>1.4</v>
      </c>
      <c r="T12" s="46">
        <v>1920</v>
      </c>
      <c r="U12" s="45">
        <v>37.1</v>
      </c>
      <c r="V12" s="48">
        <v>2.7</v>
      </c>
      <c r="W12" s="19"/>
      <c r="X12" s="19"/>
      <c r="Y12" s="19"/>
      <c r="Z12" s="19"/>
      <c r="AA12" s="20"/>
      <c r="AB12" s="20"/>
      <c r="AC12" s="20"/>
    </row>
    <row r="13" spans="1:29" ht="23.25" customHeight="1">
      <c r="A13" s="49" t="s">
        <v>435</v>
      </c>
      <c r="B13" s="46">
        <v>327</v>
      </c>
      <c r="C13" s="45">
        <v>6.3</v>
      </c>
      <c r="D13" s="45">
        <v>15.9</v>
      </c>
      <c r="E13" s="46">
        <v>27</v>
      </c>
      <c r="F13" s="47">
        <v>0.52</v>
      </c>
      <c r="G13" s="45">
        <v>192.9</v>
      </c>
      <c r="H13" s="46">
        <v>1</v>
      </c>
      <c r="I13" s="47">
        <v>0.02</v>
      </c>
      <c r="J13" s="45">
        <v>5209</v>
      </c>
      <c r="K13" s="46">
        <v>2</v>
      </c>
      <c r="L13" s="47">
        <v>0.04</v>
      </c>
      <c r="M13" s="45">
        <v>2604.5</v>
      </c>
      <c r="N13" s="46">
        <v>297</v>
      </c>
      <c r="O13" s="45">
        <v>5.7</v>
      </c>
      <c r="P13" s="45">
        <v>17.5</v>
      </c>
      <c r="Q13" s="46">
        <v>3858</v>
      </c>
      <c r="R13" s="45">
        <v>74.1</v>
      </c>
      <c r="S13" s="45">
        <v>1.4</v>
      </c>
      <c r="T13" s="46">
        <v>1993</v>
      </c>
      <c r="U13" s="45">
        <v>38.3</v>
      </c>
      <c r="V13" s="48">
        <v>2.6</v>
      </c>
      <c r="W13" s="19"/>
      <c r="X13" s="19"/>
      <c r="Y13" s="19"/>
      <c r="Z13" s="19"/>
      <c r="AA13" s="20"/>
      <c r="AB13" s="20"/>
      <c r="AC13" s="20"/>
    </row>
    <row r="14" spans="1:29" ht="23.25" customHeight="1">
      <c r="A14" s="49" t="s">
        <v>436</v>
      </c>
      <c r="B14" s="46">
        <v>330</v>
      </c>
      <c r="C14" s="45">
        <v>6.3</v>
      </c>
      <c r="D14" s="45">
        <v>15.9</v>
      </c>
      <c r="E14" s="46">
        <v>29</v>
      </c>
      <c r="F14" s="47">
        <v>0.55</v>
      </c>
      <c r="G14" s="45">
        <v>180.6</v>
      </c>
      <c r="H14" s="46">
        <v>1</v>
      </c>
      <c r="I14" s="47">
        <v>0.02</v>
      </c>
      <c r="J14" s="45">
        <v>5237.4</v>
      </c>
      <c r="K14" s="46">
        <v>2</v>
      </c>
      <c r="L14" s="47">
        <v>0.04</v>
      </c>
      <c r="M14" s="45">
        <v>2618.7</v>
      </c>
      <c r="N14" s="46">
        <v>298</v>
      </c>
      <c r="O14" s="45">
        <v>5.7</v>
      </c>
      <c r="P14" s="45">
        <v>17.6</v>
      </c>
      <c r="Q14" s="46">
        <v>3873</v>
      </c>
      <c r="R14" s="45">
        <v>73.9</v>
      </c>
      <c r="S14" s="45">
        <v>1.4</v>
      </c>
      <c r="T14" s="46">
        <v>2039</v>
      </c>
      <c r="U14" s="45">
        <v>38.9</v>
      </c>
      <c r="V14" s="48">
        <v>2.6</v>
      </c>
      <c r="W14" s="19"/>
      <c r="X14" s="19"/>
      <c r="Y14" s="19"/>
      <c r="Z14" s="19"/>
      <c r="AA14" s="20"/>
      <c r="AB14" s="20"/>
      <c r="AC14" s="20"/>
    </row>
    <row r="15" spans="1:29" ht="23.25" customHeight="1">
      <c r="A15" s="49" t="s">
        <v>437</v>
      </c>
      <c r="B15" s="46">
        <v>336</v>
      </c>
      <c r="C15" s="45">
        <v>6.4</v>
      </c>
      <c r="D15" s="45">
        <v>15.7</v>
      </c>
      <c r="E15" s="46">
        <v>29</v>
      </c>
      <c r="F15" s="47">
        <v>0.55</v>
      </c>
      <c r="G15" s="45">
        <v>181.5</v>
      </c>
      <c r="H15" s="46">
        <v>1</v>
      </c>
      <c r="I15" s="47">
        <v>0.02</v>
      </c>
      <c r="J15" s="45">
        <v>5263.6</v>
      </c>
      <c r="K15" s="46">
        <v>2</v>
      </c>
      <c r="L15" s="47">
        <v>0.04</v>
      </c>
      <c r="M15" s="45">
        <v>2631.8</v>
      </c>
      <c r="N15" s="46">
        <v>304</v>
      </c>
      <c r="O15" s="45">
        <v>5.8</v>
      </c>
      <c r="P15" s="45">
        <v>17.3</v>
      </c>
      <c r="Q15" s="46">
        <v>3876</v>
      </c>
      <c r="R15" s="45">
        <v>73.6</v>
      </c>
      <c r="S15" s="45">
        <v>1.4</v>
      </c>
      <c r="T15" s="46">
        <v>2090</v>
      </c>
      <c r="U15" s="45">
        <v>39.7</v>
      </c>
      <c r="V15" s="48">
        <v>2.5</v>
      </c>
      <c r="W15" s="19"/>
      <c r="X15" s="19"/>
      <c r="Y15" s="19"/>
      <c r="Z15" s="19"/>
      <c r="AA15" s="20"/>
      <c r="AB15" s="20"/>
      <c r="AC15" s="20"/>
    </row>
    <row r="16" spans="1:29" ht="23.25" customHeight="1">
      <c r="A16" s="49" t="s">
        <v>438</v>
      </c>
      <c r="B16" s="46">
        <v>340</v>
      </c>
      <c r="C16" s="45">
        <v>6.4</v>
      </c>
      <c r="D16" s="45">
        <v>15.5</v>
      </c>
      <c r="E16" s="46">
        <v>29</v>
      </c>
      <c r="F16" s="47">
        <v>0.55</v>
      </c>
      <c r="G16" s="45">
        <v>182.3</v>
      </c>
      <c r="H16" s="46">
        <v>1</v>
      </c>
      <c r="I16" s="47">
        <v>0.02</v>
      </c>
      <c r="J16" s="45">
        <v>5285.5</v>
      </c>
      <c r="K16" s="46">
        <v>2</v>
      </c>
      <c r="L16" s="47">
        <v>0.04</v>
      </c>
      <c r="M16" s="45">
        <v>2642.7</v>
      </c>
      <c r="N16" s="46">
        <v>308</v>
      </c>
      <c r="O16" s="45">
        <v>5.8</v>
      </c>
      <c r="P16" s="45">
        <v>17.2</v>
      </c>
      <c r="Q16" s="46">
        <v>3885</v>
      </c>
      <c r="R16" s="45">
        <v>73.5</v>
      </c>
      <c r="S16" s="45">
        <v>1.4</v>
      </c>
      <c r="T16" s="46">
        <v>2148</v>
      </c>
      <c r="U16" s="45">
        <v>40.6</v>
      </c>
      <c r="V16" s="48">
        <v>2.5</v>
      </c>
      <c r="W16" s="19"/>
      <c r="X16" s="19"/>
      <c r="Y16" s="19"/>
      <c r="Z16" s="19"/>
      <c r="AA16" s="20"/>
      <c r="AB16" s="20"/>
      <c r="AC16" s="20"/>
    </row>
    <row r="17" spans="1:29" ht="15.75" customHeight="1">
      <c r="A17" s="49"/>
      <c r="B17" s="46"/>
      <c r="C17" s="45"/>
      <c r="D17" s="45"/>
      <c r="E17" s="46"/>
      <c r="F17" s="47"/>
      <c r="G17" s="45"/>
      <c r="H17" s="46"/>
      <c r="I17" s="47"/>
      <c r="J17" s="45"/>
      <c r="K17" s="46"/>
      <c r="L17" s="47"/>
      <c r="M17" s="45"/>
      <c r="N17" s="46"/>
      <c r="O17" s="45"/>
      <c r="P17" s="45"/>
      <c r="Q17" s="46"/>
      <c r="R17" s="45"/>
      <c r="S17" s="45"/>
      <c r="T17" s="46"/>
      <c r="U17" s="45"/>
      <c r="V17" s="48"/>
      <c r="W17" s="19"/>
      <c r="X17" s="19"/>
      <c r="Y17" s="19"/>
      <c r="Z17" s="19"/>
      <c r="AA17" s="20"/>
      <c r="AB17" s="20"/>
      <c r="AC17" s="20"/>
    </row>
    <row r="18" spans="1:29" ht="23.25" customHeight="1">
      <c r="A18" s="49" t="s">
        <v>439</v>
      </c>
      <c r="B18" s="46">
        <v>345</v>
      </c>
      <c r="C18" s="45">
        <v>6.5</v>
      </c>
      <c r="D18" s="45">
        <v>15.4</v>
      </c>
      <c r="E18" s="46">
        <v>30</v>
      </c>
      <c r="F18" s="47">
        <v>0.57</v>
      </c>
      <c r="G18" s="45">
        <v>176.9</v>
      </c>
      <c r="H18" s="46">
        <v>1</v>
      </c>
      <c r="I18" s="47">
        <v>0.02</v>
      </c>
      <c r="J18" s="45">
        <v>5308.3</v>
      </c>
      <c r="K18" s="46">
        <v>2</v>
      </c>
      <c r="L18" s="47">
        <v>0.04</v>
      </c>
      <c r="M18" s="45">
        <v>2654.1</v>
      </c>
      <c r="N18" s="46">
        <v>312</v>
      </c>
      <c r="O18" s="45">
        <v>5.9</v>
      </c>
      <c r="P18" s="45">
        <v>17</v>
      </c>
      <c r="Q18" s="46">
        <v>3877</v>
      </c>
      <c r="R18" s="45">
        <v>73</v>
      </c>
      <c r="S18" s="45">
        <v>1.4</v>
      </c>
      <c r="T18" s="46">
        <v>2191</v>
      </c>
      <c r="U18" s="45">
        <v>41.3</v>
      </c>
      <c r="V18" s="48">
        <v>2.4</v>
      </c>
      <c r="W18" s="19"/>
      <c r="X18" s="19"/>
      <c r="Y18" s="19"/>
      <c r="Z18" s="19"/>
      <c r="AA18" s="20"/>
      <c r="AB18" s="20"/>
      <c r="AC18" s="20"/>
    </row>
    <row r="19" spans="1:29" ht="23.25" customHeight="1">
      <c r="A19" s="49" t="s">
        <v>440</v>
      </c>
      <c r="B19" s="46">
        <v>350</v>
      </c>
      <c r="C19" s="45">
        <v>6.6</v>
      </c>
      <c r="D19" s="45">
        <v>15.2</v>
      </c>
      <c r="E19" s="46">
        <v>30</v>
      </c>
      <c r="F19" s="47">
        <v>0.56</v>
      </c>
      <c r="G19" s="45">
        <v>177.7</v>
      </c>
      <c r="H19" s="46">
        <v>1</v>
      </c>
      <c r="I19" s="47">
        <v>0.02</v>
      </c>
      <c r="J19" s="45">
        <v>5329.6</v>
      </c>
      <c r="K19" s="46">
        <v>2</v>
      </c>
      <c r="L19" s="47">
        <v>0.04</v>
      </c>
      <c r="M19" s="45">
        <v>2664.8</v>
      </c>
      <c r="N19" s="46">
        <v>317</v>
      </c>
      <c r="O19" s="45">
        <v>5.9</v>
      </c>
      <c r="P19" s="45">
        <v>16.8</v>
      </c>
      <c r="Q19" s="46">
        <v>3925</v>
      </c>
      <c r="R19" s="45">
        <v>73.6</v>
      </c>
      <c r="S19" s="45">
        <v>1.4</v>
      </c>
      <c r="T19" s="46">
        <v>2241</v>
      </c>
      <c r="U19" s="45">
        <v>42</v>
      </c>
      <c r="V19" s="48">
        <v>2.4</v>
      </c>
      <c r="W19" s="19"/>
      <c r="X19" s="19"/>
      <c r="Y19" s="19"/>
      <c r="Z19" s="19"/>
      <c r="AA19" s="20"/>
      <c r="AB19" s="20"/>
      <c r="AC19" s="20"/>
    </row>
    <row r="20" spans="1:29" ht="23.25" customHeight="1">
      <c r="A20" s="49" t="s">
        <v>441</v>
      </c>
      <c r="B20" s="46">
        <v>359</v>
      </c>
      <c r="C20" s="45">
        <v>6.7</v>
      </c>
      <c r="D20" s="45">
        <v>14.9</v>
      </c>
      <c r="E20" s="46">
        <v>30</v>
      </c>
      <c r="F20" s="47">
        <v>0.56</v>
      </c>
      <c r="G20" s="45">
        <v>178.5</v>
      </c>
      <c r="H20" s="46">
        <v>1</v>
      </c>
      <c r="I20" s="47">
        <v>0.02</v>
      </c>
      <c r="J20" s="45">
        <v>5356.3</v>
      </c>
      <c r="K20" s="46">
        <v>2</v>
      </c>
      <c r="L20" s="47">
        <v>0.04</v>
      </c>
      <c r="M20" s="45">
        <v>2678.1</v>
      </c>
      <c r="N20" s="46">
        <v>326</v>
      </c>
      <c r="O20" s="45">
        <v>6.1</v>
      </c>
      <c r="P20" s="45">
        <v>16.4</v>
      </c>
      <c r="Q20" s="46">
        <v>3941</v>
      </c>
      <c r="R20" s="45">
        <v>73.6</v>
      </c>
      <c r="S20" s="45">
        <v>1.4</v>
      </c>
      <c r="T20" s="46">
        <v>2287</v>
      </c>
      <c r="U20" s="45">
        <v>42.7</v>
      </c>
      <c r="V20" s="48">
        <v>2.3</v>
      </c>
      <c r="W20" s="19"/>
      <c r="X20" s="19"/>
      <c r="Y20" s="19"/>
      <c r="Z20" s="19"/>
      <c r="AA20" s="20"/>
      <c r="AB20" s="20"/>
      <c r="AC20" s="20"/>
    </row>
    <row r="21" spans="1:29" ht="23.25" customHeight="1">
      <c r="A21" s="49" t="s">
        <v>58</v>
      </c>
      <c r="B21" s="46">
        <v>361</v>
      </c>
      <c r="C21" s="45">
        <v>6.7</v>
      </c>
      <c r="D21" s="45">
        <v>14.9</v>
      </c>
      <c r="E21" s="46">
        <v>30</v>
      </c>
      <c r="F21" s="47">
        <v>0.56</v>
      </c>
      <c r="G21" s="45">
        <v>179.6</v>
      </c>
      <c r="H21" s="46">
        <v>1</v>
      </c>
      <c r="I21" s="47">
        <v>0.02</v>
      </c>
      <c r="J21" s="45">
        <v>5389.1</v>
      </c>
      <c r="K21" s="46">
        <v>1</v>
      </c>
      <c r="L21" s="47">
        <v>0.02</v>
      </c>
      <c r="M21" s="45">
        <v>5389.1</v>
      </c>
      <c r="N21" s="46">
        <v>329</v>
      </c>
      <c r="O21" s="45">
        <v>6.1</v>
      </c>
      <c r="P21" s="45">
        <v>16.4</v>
      </c>
      <c r="Q21" s="46">
        <v>3975</v>
      </c>
      <c r="R21" s="45">
        <v>73.8</v>
      </c>
      <c r="S21" s="45">
        <v>1.4</v>
      </c>
      <c r="T21" s="46">
        <v>2308</v>
      </c>
      <c r="U21" s="45">
        <v>42.8</v>
      </c>
      <c r="V21" s="48">
        <v>2.3</v>
      </c>
      <c r="W21" s="19"/>
      <c r="X21" s="19"/>
      <c r="Y21" s="19"/>
      <c r="Z21" s="19"/>
      <c r="AA21" s="20"/>
      <c r="AB21" s="20"/>
      <c r="AC21" s="20"/>
    </row>
    <row r="22" spans="1:29" ht="23.25" customHeight="1">
      <c r="A22" s="49" t="s">
        <v>442</v>
      </c>
      <c r="B22" s="46">
        <v>363</v>
      </c>
      <c r="C22" s="45">
        <v>6.7</v>
      </c>
      <c r="D22" s="45">
        <v>14.9</v>
      </c>
      <c r="E22" s="46">
        <v>30</v>
      </c>
      <c r="F22" s="47">
        <v>0.55</v>
      </c>
      <c r="G22" s="45">
        <v>180.4</v>
      </c>
      <c r="H22" s="46">
        <v>1</v>
      </c>
      <c r="I22" s="47">
        <v>0.02</v>
      </c>
      <c r="J22" s="45">
        <v>5413.2</v>
      </c>
      <c r="K22" s="46">
        <v>1</v>
      </c>
      <c r="L22" s="47">
        <v>0.02</v>
      </c>
      <c r="M22" s="45">
        <v>5413.2</v>
      </c>
      <c r="N22" s="46">
        <v>331</v>
      </c>
      <c r="O22" s="45">
        <v>6.1</v>
      </c>
      <c r="P22" s="45">
        <v>16.4</v>
      </c>
      <c r="Q22" s="46">
        <v>4006</v>
      </c>
      <c r="R22" s="45">
        <v>74</v>
      </c>
      <c r="S22" s="45">
        <v>1.4</v>
      </c>
      <c r="T22" s="46">
        <v>2363</v>
      </c>
      <c r="U22" s="45">
        <v>43.7</v>
      </c>
      <c r="V22" s="48">
        <v>2.3</v>
      </c>
      <c r="W22" s="19"/>
      <c r="X22" s="19"/>
      <c r="Y22" s="19"/>
      <c r="Z22" s="19"/>
      <c r="AA22" s="20"/>
      <c r="AB22" s="20"/>
      <c r="AC22" s="20"/>
    </row>
    <row r="23" spans="1:29" ht="15.75" customHeight="1">
      <c r="A23" s="49"/>
      <c r="B23" s="46"/>
      <c r="C23" s="45"/>
      <c r="D23" s="45"/>
      <c r="E23" s="46"/>
      <c r="F23" s="47"/>
      <c r="G23" s="45"/>
      <c r="H23" s="46"/>
      <c r="I23" s="47"/>
      <c r="J23" s="45"/>
      <c r="K23" s="46"/>
      <c r="L23" s="47"/>
      <c r="M23" s="45"/>
      <c r="N23" s="46"/>
      <c r="O23" s="45"/>
      <c r="P23" s="45"/>
      <c r="Q23" s="46"/>
      <c r="R23" s="45"/>
      <c r="S23" s="45"/>
      <c r="T23" s="46"/>
      <c r="U23" s="45"/>
      <c r="V23" s="48"/>
      <c r="W23" s="19"/>
      <c r="X23" s="19"/>
      <c r="Y23" s="19"/>
      <c r="Z23" s="19"/>
      <c r="AA23" s="20"/>
      <c r="AB23" s="20"/>
      <c r="AC23" s="20"/>
    </row>
    <row r="24" spans="1:26" ht="23.25" customHeight="1">
      <c r="A24" s="49" t="s">
        <v>443</v>
      </c>
      <c r="B24" s="46">
        <v>357</v>
      </c>
      <c r="C24" s="45">
        <v>6.6</v>
      </c>
      <c r="D24" s="45">
        <v>15.2</v>
      </c>
      <c r="E24" s="46">
        <v>30</v>
      </c>
      <c r="F24" s="47">
        <v>0.55</v>
      </c>
      <c r="G24" s="45">
        <v>181.5</v>
      </c>
      <c r="H24" s="46">
        <v>1</v>
      </c>
      <c r="I24" s="47">
        <v>0.02</v>
      </c>
      <c r="J24" s="45">
        <v>5443.7</v>
      </c>
      <c r="K24" s="46">
        <v>1</v>
      </c>
      <c r="L24" s="47">
        <v>0.02</v>
      </c>
      <c r="M24" s="45">
        <v>5443.7</v>
      </c>
      <c r="N24" s="46">
        <v>325</v>
      </c>
      <c r="O24" s="45">
        <v>6</v>
      </c>
      <c r="P24" s="45">
        <v>16.7</v>
      </c>
      <c r="Q24" s="46">
        <v>4050</v>
      </c>
      <c r="R24" s="45">
        <v>74.4</v>
      </c>
      <c r="S24" s="45">
        <v>1.3</v>
      </c>
      <c r="T24" s="46">
        <v>2402</v>
      </c>
      <c r="U24" s="45">
        <v>44.1</v>
      </c>
      <c r="V24" s="48">
        <v>2.3</v>
      </c>
      <c r="W24" s="19"/>
      <c r="X24" s="406"/>
      <c r="Y24" s="406"/>
      <c r="Z24" s="406"/>
    </row>
    <row r="25" spans="1:26" ht="23.25" customHeight="1">
      <c r="A25" s="49" t="s">
        <v>444</v>
      </c>
      <c r="B25" s="46">
        <v>358</v>
      </c>
      <c r="C25" s="45">
        <v>6.5</v>
      </c>
      <c r="D25" s="45">
        <v>15.3</v>
      </c>
      <c r="E25" s="46">
        <v>31</v>
      </c>
      <c r="F25" s="47">
        <v>0.57</v>
      </c>
      <c r="G25" s="45">
        <v>176.5</v>
      </c>
      <c r="H25" s="46">
        <v>1</v>
      </c>
      <c r="I25" s="47">
        <v>0.02</v>
      </c>
      <c r="J25" s="45">
        <v>5472.5</v>
      </c>
      <c r="K25" s="46">
        <v>1</v>
      </c>
      <c r="L25" s="47">
        <v>0.02</v>
      </c>
      <c r="M25" s="45">
        <v>5472.5</v>
      </c>
      <c r="N25" s="46">
        <v>325</v>
      </c>
      <c r="O25" s="45">
        <v>5.9</v>
      </c>
      <c r="P25" s="45">
        <v>16.8</v>
      </c>
      <c r="Q25" s="46">
        <v>4091</v>
      </c>
      <c r="R25" s="45">
        <v>74.8</v>
      </c>
      <c r="S25" s="45">
        <v>1.3</v>
      </c>
      <c r="T25" s="46">
        <v>2447</v>
      </c>
      <c r="U25" s="45">
        <v>44.7</v>
      </c>
      <c r="V25" s="48">
        <v>2.2</v>
      </c>
      <c r="W25" s="19"/>
      <c r="X25" s="406"/>
      <c r="Y25" s="406"/>
      <c r="Z25" s="406"/>
    </row>
    <row r="26" spans="1:26" ht="23.25" customHeight="1">
      <c r="A26" s="49" t="s">
        <v>445</v>
      </c>
      <c r="B26" s="46">
        <v>359</v>
      </c>
      <c r="C26" s="45">
        <v>6.5</v>
      </c>
      <c r="D26" s="45">
        <v>15.3</v>
      </c>
      <c r="E26" s="46">
        <v>31</v>
      </c>
      <c r="F26" s="47">
        <v>0.56</v>
      </c>
      <c r="G26" s="45">
        <v>177.4</v>
      </c>
      <c r="H26" s="46">
        <v>1</v>
      </c>
      <c r="I26" s="47">
        <v>0.02</v>
      </c>
      <c r="J26" s="45">
        <v>5499.5</v>
      </c>
      <c r="K26" s="46">
        <v>1</v>
      </c>
      <c r="L26" s="47">
        <v>0.02</v>
      </c>
      <c r="M26" s="45">
        <v>5499.5</v>
      </c>
      <c r="N26" s="46">
        <v>326</v>
      </c>
      <c r="O26" s="45">
        <v>5.9</v>
      </c>
      <c r="P26" s="45">
        <v>16.9</v>
      </c>
      <c r="Q26" s="46">
        <v>4134</v>
      </c>
      <c r="R26" s="45">
        <v>75.2</v>
      </c>
      <c r="S26" s="45">
        <v>1.3</v>
      </c>
      <c r="T26" s="46">
        <v>2499</v>
      </c>
      <c r="U26" s="45">
        <v>45.4</v>
      </c>
      <c r="V26" s="48">
        <v>2.2</v>
      </c>
      <c r="W26" s="19"/>
      <c r="X26" s="406"/>
      <c r="Y26" s="406"/>
      <c r="Z26" s="406"/>
    </row>
    <row r="27" spans="1:26" ht="23.25" customHeight="1">
      <c r="A27" s="49" t="s">
        <v>446</v>
      </c>
      <c r="B27" s="46">
        <v>357</v>
      </c>
      <c r="C27" s="45">
        <v>6.5</v>
      </c>
      <c r="D27" s="45">
        <v>15.5</v>
      </c>
      <c r="E27" s="46">
        <v>31</v>
      </c>
      <c r="F27" s="47">
        <v>0.56</v>
      </c>
      <c r="G27" s="45">
        <v>178.1</v>
      </c>
      <c r="H27" s="46">
        <v>1</v>
      </c>
      <c r="I27" s="47">
        <v>0.02</v>
      </c>
      <c r="J27" s="45">
        <v>5520.4</v>
      </c>
      <c r="K27" s="46">
        <v>1</v>
      </c>
      <c r="L27" s="47">
        <v>0.02</v>
      </c>
      <c r="M27" s="45">
        <v>5514</v>
      </c>
      <c r="N27" s="46">
        <v>324</v>
      </c>
      <c r="O27" s="45">
        <v>5.9</v>
      </c>
      <c r="P27" s="45">
        <v>17</v>
      </c>
      <c r="Q27" s="46">
        <v>4143</v>
      </c>
      <c r="R27" s="45">
        <v>75.1</v>
      </c>
      <c r="S27" s="45">
        <v>1.3</v>
      </c>
      <c r="T27" s="46">
        <v>2512</v>
      </c>
      <c r="U27" s="45">
        <v>45.5</v>
      </c>
      <c r="V27" s="48">
        <v>2.2</v>
      </c>
      <c r="W27" s="19"/>
      <c r="X27" s="406"/>
      <c r="Y27" s="406"/>
      <c r="Z27" s="406"/>
    </row>
    <row r="28" spans="1:26" ht="23.25" customHeight="1">
      <c r="A28" s="49" t="s">
        <v>447</v>
      </c>
      <c r="B28" s="46">
        <v>354</v>
      </c>
      <c r="C28" s="45">
        <v>6.6</v>
      </c>
      <c r="D28" s="45">
        <v>15.3</v>
      </c>
      <c r="E28" s="46">
        <v>31</v>
      </c>
      <c r="F28" s="47">
        <v>0.57</v>
      </c>
      <c r="G28" s="45">
        <v>174.3</v>
      </c>
      <c r="H28" s="46">
        <v>1</v>
      </c>
      <c r="I28" s="47">
        <v>0.02</v>
      </c>
      <c r="J28" s="45">
        <v>5401.9</v>
      </c>
      <c r="K28" s="46">
        <v>1</v>
      </c>
      <c r="L28" s="47">
        <v>0.02</v>
      </c>
      <c r="M28" s="45">
        <v>5401.9</v>
      </c>
      <c r="N28" s="46">
        <v>321</v>
      </c>
      <c r="O28" s="45">
        <v>5.9</v>
      </c>
      <c r="P28" s="45">
        <v>16.8</v>
      </c>
      <c r="Q28" s="46">
        <v>4174</v>
      </c>
      <c r="R28" s="45">
        <v>77.3</v>
      </c>
      <c r="S28" s="45">
        <v>1.3</v>
      </c>
      <c r="T28" s="46">
        <v>2523</v>
      </c>
      <c r="U28" s="45">
        <v>46.7</v>
      </c>
      <c r="V28" s="48">
        <v>2.1</v>
      </c>
      <c r="W28" s="19"/>
      <c r="X28" s="406"/>
      <c r="Y28" s="406"/>
      <c r="Z28" s="406"/>
    </row>
    <row r="29" spans="1:26" ht="15.75" customHeight="1">
      <c r="A29" s="49"/>
      <c r="B29" s="46"/>
      <c r="C29" s="45"/>
      <c r="D29" s="45"/>
      <c r="E29" s="46"/>
      <c r="F29" s="47"/>
      <c r="G29" s="45"/>
      <c r="H29" s="46"/>
      <c r="I29" s="47"/>
      <c r="J29" s="45"/>
      <c r="K29" s="46"/>
      <c r="L29" s="47"/>
      <c r="M29" s="45"/>
      <c r="N29" s="46"/>
      <c r="O29" s="45"/>
      <c r="P29" s="45"/>
      <c r="Q29" s="46"/>
      <c r="R29" s="45"/>
      <c r="S29" s="45"/>
      <c r="T29" s="46"/>
      <c r="U29" s="45"/>
      <c r="V29" s="48"/>
      <c r="W29" s="19"/>
      <c r="X29" s="406"/>
      <c r="Y29" s="406"/>
      <c r="Z29" s="406"/>
    </row>
    <row r="30" spans="1:26" ht="23.25" customHeight="1">
      <c r="A30" s="49" t="s">
        <v>448</v>
      </c>
      <c r="B30" s="46">
        <v>349</v>
      </c>
      <c r="C30" s="45">
        <v>6.5</v>
      </c>
      <c r="D30" s="45">
        <v>15.5</v>
      </c>
      <c r="E30" s="46">
        <v>31</v>
      </c>
      <c r="F30" s="47">
        <v>0.57</v>
      </c>
      <c r="G30" s="45">
        <v>174.5</v>
      </c>
      <c r="H30" s="46">
        <v>1</v>
      </c>
      <c r="I30" s="47">
        <v>0.02</v>
      </c>
      <c r="J30" s="45">
        <v>5410</v>
      </c>
      <c r="K30" s="46">
        <v>1</v>
      </c>
      <c r="L30" s="47">
        <v>0.02</v>
      </c>
      <c r="M30" s="45">
        <v>5410</v>
      </c>
      <c r="N30" s="46">
        <v>316</v>
      </c>
      <c r="O30" s="45">
        <v>5.8</v>
      </c>
      <c r="P30" s="45">
        <v>17.1</v>
      </c>
      <c r="Q30" s="46">
        <v>4204</v>
      </c>
      <c r="R30" s="45">
        <v>77.7</v>
      </c>
      <c r="S30" s="45">
        <v>1.3</v>
      </c>
      <c r="T30" s="46">
        <v>2547</v>
      </c>
      <c r="U30" s="45">
        <v>47.1</v>
      </c>
      <c r="V30" s="48">
        <v>2.1</v>
      </c>
      <c r="W30" s="19"/>
      <c r="X30" s="406"/>
      <c r="Y30" s="406"/>
      <c r="Z30" s="406"/>
    </row>
    <row r="31" spans="1:26" ht="23.25" customHeight="1">
      <c r="A31" s="49" t="s">
        <v>449</v>
      </c>
      <c r="B31" s="46">
        <v>348</v>
      </c>
      <c r="C31" s="45">
        <v>6.4</v>
      </c>
      <c r="D31" s="45">
        <v>15.6</v>
      </c>
      <c r="E31" s="46">
        <v>31</v>
      </c>
      <c r="F31" s="47">
        <v>0.57</v>
      </c>
      <c r="G31" s="45">
        <v>175.3</v>
      </c>
      <c r="H31" s="46">
        <v>1</v>
      </c>
      <c r="I31" s="47">
        <v>0.02</v>
      </c>
      <c r="J31" s="45">
        <v>5433</v>
      </c>
      <c r="K31" s="46">
        <v>1</v>
      </c>
      <c r="L31" s="47">
        <v>0.02</v>
      </c>
      <c r="M31" s="45">
        <v>5433</v>
      </c>
      <c r="N31" s="46">
        <v>315</v>
      </c>
      <c r="O31" s="45">
        <v>5.8</v>
      </c>
      <c r="P31" s="45">
        <v>17.2</v>
      </c>
      <c r="Q31" s="46">
        <v>4287</v>
      </c>
      <c r="R31" s="45">
        <v>78.9</v>
      </c>
      <c r="S31" s="45">
        <v>1.3</v>
      </c>
      <c r="T31" s="46">
        <v>2589</v>
      </c>
      <c r="U31" s="45">
        <v>47.7</v>
      </c>
      <c r="V31" s="48">
        <v>2.1</v>
      </c>
      <c r="W31" s="19"/>
      <c r="X31" s="406"/>
      <c r="Y31" s="406"/>
      <c r="Z31" s="406"/>
    </row>
    <row r="32" spans="1:26" ht="23.25" customHeight="1">
      <c r="A32" s="49" t="s">
        <v>450</v>
      </c>
      <c r="B32" s="46">
        <v>345</v>
      </c>
      <c r="C32" s="45">
        <v>6.3</v>
      </c>
      <c r="D32" s="45">
        <v>15.8</v>
      </c>
      <c r="E32" s="46">
        <v>31</v>
      </c>
      <c r="F32" s="47">
        <v>0.57</v>
      </c>
      <c r="G32" s="45">
        <v>176.1</v>
      </c>
      <c r="H32" s="46">
        <v>1</v>
      </c>
      <c r="I32" s="47">
        <v>0.02</v>
      </c>
      <c r="J32" s="45">
        <v>5461</v>
      </c>
      <c r="K32" s="46">
        <v>1</v>
      </c>
      <c r="L32" s="47">
        <v>0.02</v>
      </c>
      <c r="M32" s="45">
        <v>5461</v>
      </c>
      <c r="N32" s="46">
        <v>312</v>
      </c>
      <c r="O32" s="45">
        <v>5.7</v>
      </c>
      <c r="P32" s="45">
        <v>17.5</v>
      </c>
      <c r="Q32" s="46">
        <v>4369</v>
      </c>
      <c r="R32" s="45">
        <v>80</v>
      </c>
      <c r="S32" s="45">
        <v>1.2</v>
      </c>
      <c r="T32" s="46">
        <v>2656</v>
      </c>
      <c r="U32" s="45">
        <v>48.6</v>
      </c>
      <c r="V32" s="48">
        <v>2.1</v>
      </c>
      <c r="W32" s="19"/>
      <c r="X32" s="406"/>
      <c r="Y32" s="406"/>
      <c r="Z32" s="406"/>
    </row>
    <row r="33" spans="1:26" ht="23.25" customHeight="1">
      <c r="A33" s="49" t="s">
        <v>451</v>
      </c>
      <c r="B33" s="46">
        <v>347</v>
      </c>
      <c r="C33" s="45">
        <v>6.3</v>
      </c>
      <c r="D33" s="45">
        <v>15.8</v>
      </c>
      <c r="E33" s="46">
        <v>31</v>
      </c>
      <c r="F33" s="47">
        <v>0.57</v>
      </c>
      <c r="G33" s="45">
        <v>176.9</v>
      </c>
      <c r="H33" s="50" t="s">
        <v>452</v>
      </c>
      <c r="I33" s="51" t="s">
        <v>452</v>
      </c>
      <c r="J33" s="52" t="s">
        <v>452</v>
      </c>
      <c r="K33" s="46">
        <v>1</v>
      </c>
      <c r="L33" s="47">
        <v>0.02</v>
      </c>
      <c r="M33" s="45">
        <v>5484</v>
      </c>
      <c r="N33" s="46">
        <v>315</v>
      </c>
      <c r="O33" s="45">
        <v>5.7</v>
      </c>
      <c r="P33" s="45">
        <v>17.4</v>
      </c>
      <c r="Q33" s="46">
        <v>4416</v>
      </c>
      <c r="R33" s="45">
        <v>80.5</v>
      </c>
      <c r="S33" s="45">
        <v>1.2</v>
      </c>
      <c r="T33" s="46">
        <v>2547</v>
      </c>
      <c r="U33" s="45">
        <v>46.4</v>
      </c>
      <c r="V33" s="48">
        <v>2.2</v>
      </c>
      <c r="W33" s="19"/>
      <c r="X33" s="406"/>
      <c r="Y33" s="406"/>
      <c r="Z33" s="406"/>
    </row>
    <row r="34" spans="1:26" ht="23.25" customHeight="1">
      <c r="A34" s="49" t="s">
        <v>453</v>
      </c>
      <c r="B34" s="46">
        <v>346</v>
      </c>
      <c r="C34" s="45">
        <v>6.2</v>
      </c>
      <c r="D34" s="45">
        <v>16</v>
      </c>
      <c r="E34" s="46">
        <v>30</v>
      </c>
      <c r="F34" s="47">
        <v>0.54</v>
      </c>
      <c r="G34" s="45">
        <v>185</v>
      </c>
      <c r="H34" s="50" t="s">
        <v>452</v>
      </c>
      <c r="I34" s="51" t="s">
        <v>452</v>
      </c>
      <c r="J34" s="52" t="s">
        <v>452</v>
      </c>
      <c r="K34" s="46">
        <v>0</v>
      </c>
      <c r="L34" s="47">
        <v>0</v>
      </c>
      <c r="M34" s="45">
        <v>0</v>
      </c>
      <c r="N34" s="46">
        <v>316</v>
      </c>
      <c r="O34" s="45">
        <v>5.7</v>
      </c>
      <c r="P34" s="45">
        <v>17.6</v>
      </c>
      <c r="Q34" s="46">
        <v>4481</v>
      </c>
      <c r="R34" s="45">
        <v>80.7</v>
      </c>
      <c r="S34" s="45">
        <v>1.2</v>
      </c>
      <c r="T34" s="46">
        <v>2744</v>
      </c>
      <c r="U34" s="45">
        <v>49.4</v>
      </c>
      <c r="V34" s="48">
        <v>2</v>
      </c>
      <c r="W34" s="19"/>
      <c r="X34" s="406"/>
      <c r="Y34" s="406"/>
      <c r="Z34" s="406"/>
    </row>
    <row r="35" spans="1:26" ht="15.75" customHeight="1">
      <c r="A35" s="49"/>
      <c r="B35" s="46"/>
      <c r="C35" s="45"/>
      <c r="D35" s="45"/>
      <c r="E35" s="46"/>
      <c r="F35" s="47"/>
      <c r="G35" s="45"/>
      <c r="H35" s="50"/>
      <c r="I35" s="51"/>
      <c r="J35" s="52"/>
      <c r="K35" s="46"/>
      <c r="L35" s="47"/>
      <c r="M35" s="45"/>
      <c r="N35" s="46"/>
      <c r="O35" s="45"/>
      <c r="P35" s="45"/>
      <c r="Q35" s="46"/>
      <c r="R35" s="45"/>
      <c r="S35" s="45"/>
      <c r="T35" s="46"/>
      <c r="U35" s="45"/>
      <c r="V35" s="48"/>
      <c r="W35" s="19"/>
      <c r="X35" s="406"/>
      <c r="Y35" s="406"/>
      <c r="Z35" s="406"/>
    </row>
    <row r="36" spans="1:26" ht="23.25" customHeight="1">
      <c r="A36" s="49" t="s">
        <v>454</v>
      </c>
      <c r="B36" s="46">
        <v>349</v>
      </c>
      <c r="C36" s="45">
        <v>6.3</v>
      </c>
      <c r="D36" s="45">
        <v>16</v>
      </c>
      <c r="E36" s="46">
        <v>31</v>
      </c>
      <c r="F36" s="47">
        <v>0.56</v>
      </c>
      <c r="G36" s="45">
        <v>179.7</v>
      </c>
      <c r="H36" s="50" t="s">
        <v>452</v>
      </c>
      <c r="I36" s="51" t="s">
        <v>452</v>
      </c>
      <c r="J36" s="52" t="s">
        <v>452</v>
      </c>
      <c r="K36" s="46">
        <v>0</v>
      </c>
      <c r="L36" s="47">
        <v>0</v>
      </c>
      <c r="M36" s="45">
        <v>0</v>
      </c>
      <c r="N36" s="46">
        <v>318</v>
      </c>
      <c r="O36" s="45">
        <v>5.7</v>
      </c>
      <c r="P36" s="45">
        <v>17.5</v>
      </c>
      <c r="Q36" s="46">
        <v>4578</v>
      </c>
      <c r="R36" s="45">
        <v>82.2</v>
      </c>
      <c r="S36" s="45">
        <v>1.2</v>
      </c>
      <c r="T36" s="46">
        <v>2775</v>
      </c>
      <c r="U36" s="45">
        <v>49.8</v>
      </c>
      <c r="V36" s="48">
        <v>2</v>
      </c>
      <c r="W36" s="19"/>
      <c r="X36" s="406"/>
      <c r="Y36" s="406"/>
      <c r="Z36" s="406"/>
    </row>
    <row r="37" spans="1:26" ht="23.25" customHeight="1">
      <c r="A37" s="49" t="s">
        <v>455</v>
      </c>
      <c r="B37" s="46">
        <v>349</v>
      </c>
      <c r="C37" s="45">
        <v>6.3</v>
      </c>
      <c r="D37" s="45">
        <v>16</v>
      </c>
      <c r="E37" s="46">
        <v>32</v>
      </c>
      <c r="F37" s="47">
        <v>0.57</v>
      </c>
      <c r="G37" s="45">
        <v>174.3</v>
      </c>
      <c r="H37" s="50" t="s">
        <v>452</v>
      </c>
      <c r="I37" s="51" t="s">
        <v>452</v>
      </c>
      <c r="J37" s="52" t="s">
        <v>452</v>
      </c>
      <c r="K37" s="46">
        <v>0</v>
      </c>
      <c r="L37" s="47">
        <v>0</v>
      </c>
      <c r="M37" s="45">
        <v>0</v>
      </c>
      <c r="N37" s="46">
        <v>317</v>
      </c>
      <c r="O37" s="45">
        <v>5.7</v>
      </c>
      <c r="P37" s="45">
        <v>17.6</v>
      </c>
      <c r="Q37" s="46">
        <v>4631</v>
      </c>
      <c r="R37" s="45">
        <v>83</v>
      </c>
      <c r="S37" s="45">
        <v>1.2</v>
      </c>
      <c r="T37" s="46">
        <v>2803</v>
      </c>
      <c r="U37" s="45">
        <v>50.3</v>
      </c>
      <c r="V37" s="48">
        <v>2</v>
      </c>
      <c r="W37" s="19"/>
      <c r="X37" s="406"/>
      <c r="Y37" s="406"/>
      <c r="Z37" s="406"/>
    </row>
    <row r="38" spans="1:26" ht="23.25" customHeight="1">
      <c r="A38" s="49" t="s">
        <v>456</v>
      </c>
      <c r="B38" s="46">
        <v>354</v>
      </c>
      <c r="C38" s="45">
        <v>6.3</v>
      </c>
      <c r="D38" s="45">
        <v>15.8</v>
      </c>
      <c r="E38" s="46">
        <v>32</v>
      </c>
      <c r="F38" s="47">
        <v>0.57</v>
      </c>
      <c r="G38" s="45">
        <v>174.5</v>
      </c>
      <c r="H38" s="50" t="s">
        <v>452</v>
      </c>
      <c r="I38" s="51" t="s">
        <v>452</v>
      </c>
      <c r="J38" s="52" t="s">
        <v>452</v>
      </c>
      <c r="K38" s="46">
        <v>0</v>
      </c>
      <c r="L38" s="47">
        <v>0</v>
      </c>
      <c r="M38" s="45">
        <v>0</v>
      </c>
      <c r="N38" s="46">
        <v>322</v>
      </c>
      <c r="O38" s="45">
        <v>5.8</v>
      </c>
      <c r="P38" s="45">
        <v>17.3</v>
      </c>
      <c r="Q38" s="46">
        <v>4712</v>
      </c>
      <c r="R38" s="45">
        <v>84.4</v>
      </c>
      <c r="S38" s="45">
        <v>1.2</v>
      </c>
      <c r="T38" s="46">
        <v>2847</v>
      </c>
      <c r="U38" s="45">
        <v>51</v>
      </c>
      <c r="V38" s="48">
        <v>2</v>
      </c>
      <c r="W38" s="19"/>
      <c r="X38" s="406"/>
      <c r="Y38" s="406"/>
      <c r="Z38" s="406"/>
    </row>
    <row r="39" spans="1:26" ht="23.25" customHeight="1">
      <c r="A39" s="49" t="s">
        <v>59</v>
      </c>
      <c r="B39" s="46">
        <v>352</v>
      </c>
      <c r="C39" s="45">
        <v>6.3</v>
      </c>
      <c r="D39" s="45">
        <v>15.9</v>
      </c>
      <c r="E39" s="46">
        <v>32</v>
      </c>
      <c r="F39" s="47">
        <v>0.57</v>
      </c>
      <c r="G39" s="45">
        <v>174.6</v>
      </c>
      <c r="H39" s="50" t="s">
        <v>60</v>
      </c>
      <c r="I39" s="51" t="s">
        <v>60</v>
      </c>
      <c r="J39" s="52" t="s">
        <v>60</v>
      </c>
      <c r="K39" s="46">
        <v>0</v>
      </c>
      <c r="L39" s="47">
        <v>0</v>
      </c>
      <c r="M39" s="45">
        <v>0</v>
      </c>
      <c r="N39" s="46">
        <v>320</v>
      </c>
      <c r="O39" s="45">
        <v>5.7</v>
      </c>
      <c r="P39" s="45">
        <v>17.5</v>
      </c>
      <c r="Q39" s="46">
        <v>4771</v>
      </c>
      <c r="R39" s="45">
        <v>85.4</v>
      </c>
      <c r="S39" s="45">
        <v>1.2</v>
      </c>
      <c r="T39" s="46">
        <v>2872</v>
      </c>
      <c r="U39" s="45">
        <v>51.4</v>
      </c>
      <c r="V39" s="48">
        <v>1.9</v>
      </c>
      <c r="W39" s="19"/>
      <c r="X39" s="406"/>
      <c r="Y39" s="406"/>
      <c r="Z39" s="406"/>
    </row>
    <row r="40" spans="1:26" ht="23.25" customHeight="1">
      <c r="A40" s="49" t="s">
        <v>457</v>
      </c>
      <c r="B40" s="46">
        <v>350</v>
      </c>
      <c r="C40" s="45">
        <v>6.3</v>
      </c>
      <c r="D40" s="45">
        <v>16</v>
      </c>
      <c r="E40" s="46">
        <v>32</v>
      </c>
      <c r="F40" s="47">
        <v>0.57</v>
      </c>
      <c r="G40" s="45">
        <v>174.70628125</v>
      </c>
      <c r="H40" s="50" t="s">
        <v>60</v>
      </c>
      <c r="I40" s="51" t="s">
        <v>60</v>
      </c>
      <c r="J40" s="52" t="s">
        <v>60</v>
      </c>
      <c r="K40" s="46">
        <v>0</v>
      </c>
      <c r="L40" s="47">
        <v>0</v>
      </c>
      <c r="M40" s="45">
        <v>0</v>
      </c>
      <c r="N40" s="46">
        <v>318</v>
      </c>
      <c r="O40" s="45">
        <v>5.7</v>
      </c>
      <c r="P40" s="45">
        <v>17.6</v>
      </c>
      <c r="Q40" s="46">
        <v>4800</v>
      </c>
      <c r="R40" s="45">
        <v>85.85838982248957</v>
      </c>
      <c r="S40" s="45">
        <v>1.2</v>
      </c>
      <c r="T40" s="46">
        <v>2863</v>
      </c>
      <c r="U40" s="45">
        <v>51.2</v>
      </c>
      <c r="V40" s="48">
        <v>2</v>
      </c>
      <c r="W40" s="19"/>
      <c r="X40" s="406"/>
      <c r="Y40" s="406"/>
      <c r="Z40" s="406"/>
    </row>
    <row r="41" spans="1:26" ht="15.75" customHeight="1">
      <c r="A41" s="49"/>
      <c r="B41" s="46"/>
      <c r="C41" s="45"/>
      <c r="D41" s="45"/>
      <c r="E41" s="46"/>
      <c r="F41" s="47"/>
      <c r="G41" s="45"/>
      <c r="H41" s="50"/>
      <c r="I41" s="51"/>
      <c r="J41" s="52"/>
      <c r="K41" s="46"/>
      <c r="L41" s="47"/>
      <c r="M41" s="45"/>
      <c r="N41" s="46"/>
      <c r="O41" s="45"/>
      <c r="P41" s="45"/>
      <c r="Q41" s="46"/>
      <c r="R41" s="45"/>
      <c r="S41" s="45"/>
      <c r="T41" s="46"/>
      <c r="U41" s="45"/>
      <c r="V41" s="48"/>
      <c r="W41" s="19"/>
      <c r="X41" s="406"/>
      <c r="Y41" s="406"/>
      <c r="Z41" s="406"/>
    </row>
    <row r="42" spans="1:26" ht="22.5" customHeight="1">
      <c r="A42" s="49" t="s">
        <v>538</v>
      </c>
      <c r="B42" s="46">
        <v>353</v>
      </c>
      <c r="C42" s="45">
        <v>6.31484794275492</v>
      </c>
      <c r="D42" s="45">
        <v>15.8356940509915</v>
      </c>
      <c r="E42" s="46">
        <v>32</v>
      </c>
      <c r="F42" s="47">
        <v>0.57</v>
      </c>
      <c r="G42" s="45">
        <v>174.70628125</v>
      </c>
      <c r="H42" s="50" t="s">
        <v>60</v>
      </c>
      <c r="I42" s="51" t="s">
        <v>60</v>
      </c>
      <c r="J42" s="52" t="s">
        <v>60</v>
      </c>
      <c r="K42" s="46">
        <v>0</v>
      </c>
      <c r="L42" s="47">
        <v>0</v>
      </c>
      <c r="M42" s="45">
        <v>0</v>
      </c>
      <c r="N42" s="46">
        <v>321</v>
      </c>
      <c r="O42" s="45">
        <v>5.7</v>
      </c>
      <c r="P42" s="45">
        <v>17.4</v>
      </c>
      <c r="Q42" s="46">
        <v>4851</v>
      </c>
      <c r="R42" s="45">
        <v>86.77996422182468</v>
      </c>
      <c r="S42" s="45">
        <v>1.1523397237683</v>
      </c>
      <c r="T42" s="46">
        <v>2886</v>
      </c>
      <c r="U42" s="45">
        <v>51.627906976744185</v>
      </c>
      <c r="V42" s="48">
        <v>1.9</v>
      </c>
      <c r="W42" s="19"/>
      <c r="X42" s="406"/>
      <c r="Y42" s="406"/>
      <c r="Z42" s="406"/>
    </row>
    <row r="43" spans="1:26" ht="23.25" customHeight="1" thickBot="1">
      <c r="A43" s="530" t="s">
        <v>539</v>
      </c>
      <c r="B43" s="531">
        <v>354</v>
      </c>
      <c r="C43" s="532">
        <v>6.333870101986045</v>
      </c>
      <c r="D43" s="532">
        <v>15.7881355932203</v>
      </c>
      <c r="E43" s="531">
        <v>32</v>
      </c>
      <c r="F43" s="533">
        <v>0.57255322955</v>
      </c>
      <c r="G43" s="532">
        <v>174.65625</v>
      </c>
      <c r="H43" s="534" t="s">
        <v>533</v>
      </c>
      <c r="I43" s="535" t="s">
        <v>533</v>
      </c>
      <c r="J43" s="536" t="s">
        <v>533</v>
      </c>
      <c r="K43" s="531">
        <v>0</v>
      </c>
      <c r="L43" s="533">
        <v>0</v>
      </c>
      <c r="M43" s="532">
        <v>0</v>
      </c>
      <c r="N43" s="531">
        <v>322</v>
      </c>
      <c r="O43" s="532">
        <v>5.76131687242</v>
      </c>
      <c r="P43" s="532">
        <v>17.3571428571</v>
      </c>
      <c r="Q43" s="531">
        <v>4891</v>
      </c>
      <c r="R43" s="532">
        <v>87.51118268026481</v>
      </c>
      <c r="S43" s="532">
        <v>1.14271110202413</v>
      </c>
      <c r="T43" s="531">
        <v>2910</v>
      </c>
      <c r="U43" s="532">
        <v>52.06655931293613</v>
      </c>
      <c r="V43" s="537">
        <v>1.92061855670103</v>
      </c>
      <c r="W43" s="19"/>
      <c r="X43" s="406"/>
      <c r="Y43" s="406"/>
      <c r="Z43" s="406"/>
    </row>
    <row r="44" spans="1:26" ht="15" customHeight="1">
      <c r="A44" s="53" t="s">
        <v>61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406"/>
      <c r="Y44" s="406"/>
      <c r="Z44" s="406"/>
    </row>
    <row r="45" spans="1:26" ht="15" customHeight="1">
      <c r="A45" s="53" t="s">
        <v>62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406"/>
      <c r="Y45" s="406"/>
      <c r="Z45" s="406"/>
    </row>
    <row r="46" spans="1:26" ht="14.25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406"/>
      <c r="Y46" s="406"/>
      <c r="Z46" s="406"/>
    </row>
    <row r="47" spans="1:26" ht="14.25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406"/>
      <c r="Y47" s="406"/>
      <c r="Z47" s="406"/>
    </row>
    <row r="48" spans="1:26" ht="14.25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406"/>
      <c r="Y48" s="406"/>
      <c r="Z48" s="406"/>
    </row>
    <row r="49" spans="1:26" ht="14.25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406"/>
      <c r="Y49" s="406"/>
      <c r="Z49" s="406"/>
    </row>
    <row r="50" spans="1:26" ht="14.25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406"/>
      <c r="Y50" s="406"/>
      <c r="Z50" s="406"/>
    </row>
    <row r="51" spans="1:26" ht="14.25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406"/>
      <c r="Y51" s="406"/>
      <c r="Z51" s="406"/>
    </row>
    <row r="52" spans="1:26" ht="14.25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406"/>
      <c r="Y52" s="406"/>
      <c r="Z52" s="406"/>
    </row>
    <row r="53" spans="1:26" ht="14.25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406"/>
      <c r="Y53" s="406"/>
      <c r="Z53" s="406"/>
    </row>
    <row r="54" spans="1:26" ht="14.25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406"/>
      <c r="Y54" s="406"/>
      <c r="Z54" s="406"/>
    </row>
    <row r="55" spans="1:26" ht="14.25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406"/>
      <c r="Y55" s="406"/>
      <c r="Z55" s="406"/>
    </row>
    <row r="56" spans="1:26" ht="14.25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406"/>
      <c r="Y56" s="406"/>
      <c r="Z56" s="406"/>
    </row>
    <row r="57" spans="1:26" ht="14.25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406"/>
      <c r="Y57" s="406"/>
      <c r="Z57" s="406"/>
    </row>
    <row r="58" spans="1:26" ht="14.25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406"/>
      <c r="Y58" s="406"/>
      <c r="Z58" s="406"/>
    </row>
    <row r="59" spans="1:26" ht="14.25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406"/>
      <c r="Y59" s="406"/>
      <c r="Z59" s="406"/>
    </row>
    <row r="60" spans="1:26" ht="14.25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406"/>
      <c r="Y60" s="406"/>
      <c r="Z60" s="406"/>
    </row>
    <row r="61" spans="1:26" ht="14.25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406"/>
      <c r="Y61" s="406"/>
      <c r="Z61" s="406"/>
    </row>
    <row r="62" spans="1:26" ht="14.2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406"/>
      <c r="Y62" s="406"/>
      <c r="Z62" s="406"/>
    </row>
    <row r="63" spans="1:26" ht="14.25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406"/>
      <c r="Y63" s="406"/>
      <c r="Z63" s="406"/>
    </row>
    <row r="64" spans="1:26" ht="14.25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406"/>
      <c r="Y64" s="406"/>
      <c r="Z64" s="406"/>
    </row>
    <row r="65" spans="1:26" ht="14.25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406"/>
      <c r="Y65" s="406"/>
      <c r="Z65" s="406"/>
    </row>
    <row r="66" spans="1:26" ht="14.25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406"/>
      <c r="Y66" s="406"/>
      <c r="Z66" s="406"/>
    </row>
    <row r="67" spans="1:26" ht="14.25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406"/>
      <c r="Y67" s="406"/>
      <c r="Z67" s="406"/>
    </row>
    <row r="68" spans="1:26" ht="14.25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406"/>
      <c r="Y68" s="406"/>
      <c r="Z68" s="406"/>
    </row>
    <row r="69" spans="1:26" ht="14.25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406"/>
      <c r="Y69" s="406"/>
      <c r="Z69" s="406"/>
    </row>
    <row r="70" spans="1:26" ht="14.25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406"/>
      <c r="Y70" s="406"/>
      <c r="Z70" s="406"/>
    </row>
    <row r="71" spans="1:26" ht="14.25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406"/>
      <c r="Y71" s="406"/>
      <c r="Z71" s="406"/>
    </row>
    <row r="72" spans="1:26" ht="14.25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406"/>
      <c r="Y72" s="406"/>
      <c r="Z72" s="406"/>
    </row>
    <row r="73" spans="1:26" ht="14.25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406"/>
      <c r="Y73" s="406"/>
      <c r="Z73" s="406"/>
    </row>
    <row r="74" spans="1:26" ht="14.25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406"/>
      <c r="Y74" s="406"/>
      <c r="Z74" s="406"/>
    </row>
    <row r="75" spans="1:26" ht="14.25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406"/>
      <c r="Y75" s="406"/>
      <c r="Z75" s="406"/>
    </row>
    <row r="76" spans="1:26" ht="14.25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406"/>
      <c r="Y76" s="406"/>
      <c r="Z76" s="406"/>
    </row>
    <row r="77" spans="1:26" ht="14.25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406"/>
      <c r="Y77" s="406"/>
      <c r="Z77" s="406"/>
    </row>
    <row r="78" spans="1:26" ht="14.25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406"/>
      <c r="Y78" s="406"/>
      <c r="Z78" s="406"/>
    </row>
    <row r="79" spans="1:26" ht="14.25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06"/>
      <c r="Y79" s="406"/>
      <c r="Z79" s="406"/>
    </row>
    <row r="80" spans="1:26" ht="14.25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406"/>
      <c r="Y80" s="406"/>
      <c r="Z80" s="406"/>
    </row>
    <row r="81" spans="1:26" ht="14.25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406"/>
      <c r="Y81" s="406"/>
      <c r="Z81" s="406"/>
    </row>
    <row r="82" spans="1:26" ht="14.25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406"/>
      <c r="Y82" s="406"/>
      <c r="Z82" s="406"/>
    </row>
    <row r="83" spans="1:26" ht="14.25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406"/>
      <c r="Y83" s="406"/>
      <c r="Z83" s="406"/>
    </row>
    <row r="84" spans="1:26" ht="14.25">
      <c r="A84" s="5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406"/>
      <c r="Y84" s="406"/>
      <c r="Z84" s="406"/>
    </row>
    <row r="85" spans="1:26" ht="14.25">
      <c r="A85" s="5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406"/>
      <c r="Y85" s="406"/>
      <c r="Z85" s="406"/>
    </row>
    <row r="86" spans="1:26" ht="14.25">
      <c r="A86" s="5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406"/>
      <c r="Y86" s="406"/>
      <c r="Z86" s="406"/>
    </row>
    <row r="87" spans="1:26" ht="14.25">
      <c r="A87" s="5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406"/>
      <c r="Y87" s="406"/>
      <c r="Z87" s="406"/>
    </row>
    <row r="88" spans="1:26" ht="14.25">
      <c r="A88" s="5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406"/>
      <c r="Y88" s="406"/>
      <c r="Z88" s="406"/>
    </row>
    <row r="89" spans="1:26" ht="14.25">
      <c r="A89" s="5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406"/>
      <c r="Y89" s="406"/>
      <c r="Z89" s="406"/>
    </row>
    <row r="90" spans="1:26" ht="14.25">
      <c r="A90" s="5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406"/>
      <c r="Y90" s="406"/>
      <c r="Z90" s="406"/>
    </row>
    <row r="91" spans="1:26" ht="14.25">
      <c r="A91" s="5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406"/>
      <c r="Y91" s="406"/>
      <c r="Z91" s="406"/>
    </row>
    <row r="92" spans="1:26" ht="14.25">
      <c r="A92" s="5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406"/>
      <c r="Y92" s="406"/>
      <c r="Z92" s="406"/>
    </row>
    <row r="93" spans="1:26" ht="14.25">
      <c r="A93" s="5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406"/>
      <c r="Y93" s="406"/>
      <c r="Z93" s="406"/>
    </row>
    <row r="94" spans="1:26" ht="14.25">
      <c r="A94" s="5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406"/>
      <c r="Y94" s="406"/>
      <c r="Z94" s="406"/>
    </row>
    <row r="95" spans="1:26" ht="14.25">
      <c r="A95" s="5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406"/>
      <c r="Y95" s="406"/>
      <c r="Z95" s="406"/>
    </row>
    <row r="96" spans="1:26" ht="14.25">
      <c r="A96" s="5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406"/>
      <c r="Y96" s="406"/>
      <c r="Z96" s="406"/>
    </row>
    <row r="97" spans="1:26" ht="14.25">
      <c r="A97" s="5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406"/>
      <c r="Y97" s="406"/>
      <c r="Z97" s="406"/>
    </row>
    <row r="98" spans="1:26" ht="14.25">
      <c r="A98" s="5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406"/>
      <c r="Y98" s="406"/>
      <c r="Z98" s="406"/>
    </row>
    <row r="99" spans="1:26" ht="14.25">
      <c r="A99" s="54"/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</row>
    <row r="100" spans="1:26" ht="14.25">
      <c r="A100" s="54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</row>
    <row r="101" spans="1:26" ht="14.25">
      <c r="A101" s="54"/>
      <c r="B101" s="406"/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</row>
    <row r="102" spans="1:26" ht="14.25">
      <c r="A102" s="54"/>
      <c r="B102" s="406"/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</row>
    <row r="103" spans="1:26" ht="14.25">
      <c r="A103" s="54"/>
      <c r="B103" s="406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</row>
    <row r="104" spans="1:26" ht="14.25">
      <c r="A104" s="54"/>
      <c r="B104" s="406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</row>
    <row r="105" spans="1:26" ht="14.25">
      <c r="A105" s="54"/>
      <c r="B105" s="406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26" ht="14.25">
      <c r="A106" s="54"/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</row>
    <row r="107" spans="1:26" ht="14.25">
      <c r="A107" s="54"/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</row>
    <row r="108" spans="1:26" ht="14.25">
      <c r="A108" s="54"/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</row>
    <row r="109" spans="1:26" ht="14.25">
      <c r="A109" s="54"/>
      <c r="B109" s="406"/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26" ht="14.25">
      <c r="A110" s="54"/>
      <c r="B110" s="406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</row>
    <row r="111" spans="1:26" ht="14.25">
      <c r="A111" s="54"/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</row>
    <row r="112" spans="1:26" ht="14.25">
      <c r="A112" s="54"/>
      <c r="B112" s="406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</row>
    <row r="113" spans="1:26" ht="14.25">
      <c r="A113" s="54"/>
      <c r="B113" s="406"/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</row>
    <row r="114" spans="1:26" ht="14.25">
      <c r="A114" s="54"/>
      <c r="B114" s="406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</row>
    <row r="115" spans="1:26" ht="14.25">
      <c r="A115" s="408"/>
      <c r="B115" s="406"/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</row>
    <row r="116" spans="1:26" ht="14.25">
      <c r="A116" s="408"/>
      <c r="B116" s="406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26" ht="14.25">
      <c r="A117" s="408"/>
      <c r="B117" s="406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</row>
    <row r="118" spans="1:26" ht="14.25">
      <c r="A118" s="408"/>
      <c r="B118" s="406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</row>
    <row r="119" spans="1:26" ht="14.25">
      <c r="A119" s="408"/>
      <c r="B119" s="406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</row>
    <row r="120" spans="1:26" ht="14.25">
      <c r="A120" s="408"/>
      <c r="B120" s="406"/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ht="14.25">
      <c r="A121" s="408"/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ht="14.25">
      <c r="A122" s="408"/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</row>
    <row r="123" spans="1:26" ht="14.25">
      <c r="A123" s="408"/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</row>
    <row r="124" spans="1:26" ht="14.25">
      <c r="A124" s="408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</row>
    <row r="125" spans="1:26" ht="14.25">
      <c r="A125" s="408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</row>
    <row r="126" spans="1:26" ht="14.25">
      <c r="A126" s="408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</row>
    <row r="127" spans="1:26" ht="14.25">
      <c r="A127" s="408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</row>
    <row r="128" spans="1:26" ht="14.25">
      <c r="A128" s="408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</row>
    <row r="129" spans="1:26" ht="14.25">
      <c r="A129" s="408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</row>
    <row r="130" spans="1:26" ht="14.25">
      <c r="A130" s="408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</row>
    <row r="131" spans="1:26" ht="14.25">
      <c r="A131" s="408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</row>
    <row r="132" spans="1:26" ht="14.25">
      <c r="A132" s="408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</row>
    <row r="133" ht="14.25">
      <c r="A133" s="409"/>
    </row>
    <row r="134" ht="14.25">
      <c r="A134" s="409"/>
    </row>
    <row r="135" ht="14.25">
      <c r="A135" s="409"/>
    </row>
    <row r="136" ht="14.25">
      <c r="A136" s="409"/>
    </row>
    <row r="137" ht="14.25">
      <c r="A137" s="409"/>
    </row>
    <row r="138" ht="14.25">
      <c r="A138" s="409"/>
    </row>
    <row r="139" ht="14.25">
      <c r="A139" s="409"/>
    </row>
    <row r="140" ht="14.25">
      <c r="A140" s="409"/>
    </row>
    <row r="141" ht="14.25">
      <c r="A141" s="409"/>
    </row>
    <row r="142" ht="14.25">
      <c r="A142" s="409"/>
    </row>
    <row r="143" ht="14.25">
      <c r="A143" s="409"/>
    </row>
    <row r="144" ht="14.25">
      <c r="A144" s="409"/>
    </row>
    <row r="145" ht="14.25">
      <c r="A145" s="409"/>
    </row>
    <row r="146" ht="14.25">
      <c r="A146" s="409"/>
    </row>
    <row r="147" ht="14.25">
      <c r="A147" s="409"/>
    </row>
    <row r="148" ht="14.25">
      <c r="A148" s="409"/>
    </row>
    <row r="149" ht="14.25">
      <c r="A149" s="409"/>
    </row>
    <row r="150" ht="14.25">
      <c r="A150" s="409"/>
    </row>
    <row r="151" ht="14.25">
      <c r="A151" s="409"/>
    </row>
    <row r="152" ht="14.25">
      <c r="A152" s="409"/>
    </row>
    <row r="153" ht="14.25">
      <c r="A153" s="409"/>
    </row>
    <row r="154" ht="14.25">
      <c r="A154" s="409"/>
    </row>
    <row r="155" ht="14.25">
      <c r="A155" s="409"/>
    </row>
    <row r="156" ht="14.25">
      <c r="A156" s="409"/>
    </row>
    <row r="157" ht="14.25">
      <c r="A157" s="409"/>
    </row>
    <row r="158" ht="14.25">
      <c r="A158" s="409"/>
    </row>
    <row r="159" ht="14.25">
      <c r="A159" s="409"/>
    </row>
    <row r="160" ht="14.25">
      <c r="A160" s="409"/>
    </row>
    <row r="161" ht="14.25">
      <c r="A161" s="409"/>
    </row>
    <row r="162" ht="14.25">
      <c r="A162" s="409"/>
    </row>
    <row r="163" ht="14.25">
      <c r="A163" s="409"/>
    </row>
    <row r="164" ht="14.25">
      <c r="A164" s="409"/>
    </row>
    <row r="165" ht="14.25">
      <c r="A165" s="409"/>
    </row>
    <row r="166" ht="14.25">
      <c r="A166" s="409"/>
    </row>
    <row r="167" ht="14.25">
      <c r="A167" s="409"/>
    </row>
    <row r="168" ht="14.25">
      <c r="A168" s="409"/>
    </row>
    <row r="169" ht="14.25">
      <c r="A169" s="409"/>
    </row>
    <row r="170" ht="14.25">
      <c r="A170" s="409"/>
    </row>
    <row r="171" ht="14.25">
      <c r="A171" s="409"/>
    </row>
    <row r="172" ht="14.25">
      <c r="A172" s="409"/>
    </row>
    <row r="173" ht="14.25">
      <c r="A173" s="409"/>
    </row>
    <row r="174" ht="14.25">
      <c r="A174" s="409"/>
    </row>
    <row r="175" ht="14.25">
      <c r="A175" s="409"/>
    </row>
    <row r="176" ht="14.25">
      <c r="A176" s="409"/>
    </row>
    <row r="177" ht="14.25">
      <c r="A177" s="409"/>
    </row>
    <row r="178" ht="14.25">
      <c r="A178" s="409"/>
    </row>
    <row r="179" ht="14.25">
      <c r="A179" s="409"/>
    </row>
    <row r="180" ht="14.25">
      <c r="A180" s="409"/>
    </row>
    <row r="181" ht="14.25">
      <c r="A181" s="409"/>
    </row>
    <row r="182" ht="14.25">
      <c r="A182" s="409"/>
    </row>
    <row r="183" ht="14.25">
      <c r="A183" s="409"/>
    </row>
    <row r="184" ht="14.25">
      <c r="A184" s="409"/>
    </row>
    <row r="185" ht="14.25">
      <c r="A185" s="409"/>
    </row>
    <row r="186" ht="14.25">
      <c r="A186" s="409"/>
    </row>
    <row r="187" ht="14.25">
      <c r="A187" s="409"/>
    </row>
    <row r="188" ht="14.25">
      <c r="A188" s="409"/>
    </row>
    <row r="189" ht="14.25">
      <c r="A189" s="409"/>
    </row>
    <row r="190" ht="14.25">
      <c r="A190" s="409"/>
    </row>
    <row r="191" ht="14.25">
      <c r="A191" s="409"/>
    </row>
    <row r="192" ht="14.25">
      <c r="A192" s="409"/>
    </row>
    <row r="193" ht="14.25">
      <c r="A193" s="409"/>
    </row>
    <row r="194" ht="14.25">
      <c r="A194" s="409"/>
    </row>
    <row r="195" ht="14.25">
      <c r="A195" s="409"/>
    </row>
    <row r="196" ht="14.25">
      <c r="A196" s="409"/>
    </row>
    <row r="197" ht="14.25">
      <c r="A197" s="409"/>
    </row>
    <row r="198" ht="14.25">
      <c r="A198" s="409"/>
    </row>
    <row r="199" ht="14.25">
      <c r="A199" s="409"/>
    </row>
    <row r="200" ht="14.25">
      <c r="A200" s="409"/>
    </row>
    <row r="201" ht="14.25">
      <c r="A201" s="409"/>
    </row>
    <row r="202" ht="14.25">
      <c r="A202" s="409"/>
    </row>
    <row r="203" ht="14.25">
      <c r="A203" s="409"/>
    </row>
    <row r="204" ht="14.25">
      <c r="A204" s="409"/>
    </row>
  </sheetData>
  <mergeCells count="13">
    <mergeCell ref="B2:P2"/>
    <mergeCell ref="Q2:S2"/>
    <mergeCell ref="T2:V2"/>
    <mergeCell ref="B3:D3"/>
    <mergeCell ref="E3:G3"/>
    <mergeCell ref="H3:J3"/>
    <mergeCell ref="K3:M3"/>
    <mergeCell ref="N3:P3"/>
    <mergeCell ref="N4:N5"/>
    <mergeCell ref="B4:B5"/>
    <mergeCell ref="E4:E5"/>
    <mergeCell ref="H4:H5"/>
    <mergeCell ref="K4:K5"/>
  </mergeCells>
  <printOptions horizontalCentered="1"/>
  <pageMargins left="0.65" right="0.4724409448818898" top="0.7086614173228347" bottom="0.6299212598425197" header="0.5118110236220472" footer="0.5118110236220472"/>
  <pageSetup horizontalDpi="1200" verticalDpi="1200" orientation="portrait" paperSize="9" scale="79" r:id="rId2"/>
  <colBreaks count="1" manualBreakCount="1">
    <brk id="10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3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6.25390625" style="337" customWidth="1"/>
    <col min="2" max="7" width="14.625" style="337" customWidth="1"/>
    <col min="8" max="8" width="7.625" style="337" customWidth="1"/>
    <col min="9" max="9" width="9.125" style="337" customWidth="1"/>
    <col min="10" max="10" width="10.625" style="337" customWidth="1"/>
    <col min="11" max="11" width="7.625" style="337" customWidth="1"/>
    <col min="12" max="13" width="9.125" style="337" customWidth="1"/>
    <col min="14" max="14" width="8.00390625" style="337" customWidth="1"/>
    <col min="15" max="19" width="9.125" style="337" customWidth="1"/>
    <col min="20" max="67" width="10.625" style="337" customWidth="1"/>
    <col min="68" max="16384" width="9.00390625" style="337" customWidth="1"/>
  </cols>
  <sheetData>
    <row r="1" spans="1:23" ht="39.75" customHeight="1" thickBo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20"/>
      <c r="V1" s="20"/>
      <c r="W1" s="20"/>
    </row>
    <row r="2" spans="1:23" ht="26.25" customHeight="1">
      <c r="A2" s="21" t="s">
        <v>63</v>
      </c>
      <c r="B2" s="825" t="s">
        <v>64</v>
      </c>
      <c r="C2" s="826"/>
      <c r="D2" s="831"/>
      <c r="E2" s="825" t="s">
        <v>65</v>
      </c>
      <c r="F2" s="826"/>
      <c r="G2" s="831"/>
      <c r="H2" s="825" t="s">
        <v>66</v>
      </c>
      <c r="I2" s="826"/>
      <c r="J2" s="831"/>
      <c r="K2" s="825" t="s">
        <v>67</v>
      </c>
      <c r="L2" s="826"/>
      <c r="M2" s="826"/>
      <c r="N2" s="825" t="s">
        <v>68</v>
      </c>
      <c r="O2" s="826"/>
      <c r="P2" s="831"/>
      <c r="Q2" s="825" t="s">
        <v>69</v>
      </c>
      <c r="R2" s="826"/>
      <c r="S2" s="827"/>
      <c r="T2" s="19"/>
      <c r="U2" s="20"/>
      <c r="V2" s="20"/>
      <c r="W2" s="20"/>
    </row>
    <row r="3" spans="1:23" ht="24.75" customHeight="1">
      <c r="A3" s="22"/>
      <c r="B3" s="821" t="s">
        <v>70</v>
      </c>
      <c r="C3" s="29" t="s">
        <v>400</v>
      </c>
      <c r="D3" s="30" t="s">
        <v>71</v>
      </c>
      <c r="E3" s="821" t="s">
        <v>70</v>
      </c>
      <c r="F3" s="29" t="s">
        <v>400</v>
      </c>
      <c r="G3" s="30" t="s">
        <v>71</v>
      </c>
      <c r="H3" s="821" t="s">
        <v>72</v>
      </c>
      <c r="I3" s="29" t="s">
        <v>401</v>
      </c>
      <c r="J3" s="30" t="s">
        <v>71</v>
      </c>
      <c r="K3" s="821" t="s">
        <v>72</v>
      </c>
      <c r="L3" s="29" t="s">
        <v>401</v>
      </c>
      <c r="M3" s="30" t="s">
        <v>71</v>
      </c>
      <c r="N3" s="821" t="s">
        <v>72</v>
      </c>
      <c r="O3" s="29" t="s">
        <v>401</v>
      </c>
      <c r="P3" s="30" t="s">
        <v>71</v>
      </c>
      <c r="Q3" s="821" t="s">
        <v>72</v>
      </c>
      <c r="R3" s="29" t="s">
        <v>401</v>
      </c>
      <c r="S3" s="55" t="s">
        <v>71</v>
      </c>
      <c r="T3" s="19"/>
      <c r="U3" s="20"/>
      <c r="V3" s="20"/>
      <c r="W3" s="20"/>
    </row>
    <row r="4" spans="1:23" ht="24.75" customHeight="1" thickBot="1">
      <c r="A4" s="33" t="s">
        <v>402</v>
      </c>
      <c r="B4" s="822"/>
      <c r="C4" s="35" t="s">
        <v>73</v>
      </c>
      <c r="D4" s="36" t="s">
        <v>74</v>
      </c>
      <c r="E4" s="822"/>
      <c r="F4" s="35" t="s">
        <v>73</v>
      </c>
      <c r="G4" s="36" t="s">
        <v>74</v>
      </c>
      <c r="H4" s="822"/>
      <c r="I4" s="35" t="s">
        <v>73</v>
      </c>
      <c r="J4" s="36" t="s">
        <v>75</v>
      </c>
      <c r="K4" s="822"/>
      <c r="L4" s="35" t="s">
        <v>73</v>
      </c>
      <c r="M4" s="36" t="s">
        <v>75</v>
      </c>
      <c r="N4" s="822"/>
      <c r="O4" s="35" t="s">
        <v>73</v>
      </c>
      <c r="P4" s="36" t="s">
        <v>75</v>
      </c>
      <c r="Q4" s="822"/>
      <c r="R4" s="35" t="s">
        <v>73</v>
      </c>
      <c r="S4" s="56" t="s">
        <v>75</v>
      </c>
      <c r="T4" s="19"/>
      <c r="U4" s="20"/>
      <c r="V4" s="20"/>
      <c r="W4" s="20"/>
    </row>
    <row r="5" spans="1:23" ht="23.25" customHeight="1">
      <c r="A5" s="43" t="s">
        <v>76</v>
      </c>
      <c r="B5" s="46">
        <f>E5+H5+K5+Q5</f>
        <v>46513</v>
      </c>
      <c r="C5" s="45">
        <v>924</v>
      </c>
      <c r="D5" s="44">
        <v>108</v>
      </c>
      <c r="E5" s="46">
        <v>9019</v>
      </c>
      <c r="F5" s="45">
        <v>179.2</v>
      </c>
      <c r="G5" s="46">
        <v>558</v>
      </c>
      <c r="H5" s="46">
        <v>954</v>
      </c>
      <c r="I5" s="45">
        <v>19</v>
      </c>
      <c r="J5" s="46">
        <v>5276</v>
      </c>
      <c r="K5" s="46">
        <v>6089</v>
      </c>
      <c r="L5" s="45">
        <v>121</v>
      </c>
      <c r="M5" s="46">
        <v>827</v>
      </c>
      <c r="N5" s="57" t="s">
        <v>403</v>
      </c>
      <c r="O5" s="57" t="s">
        <v>403</v>
      </c>
      <c r="P5" s="57" t="s">
        <v>403</v>
      </c>
      <c r="Q5" s="46">
        <v>30451</v>
      </c>
      <c r="R5" s="45">
        <v>604.9</v>
      </c>
      <c r="S5" s="58">
        <v>165</v>
      </c>
      <c r="T5" s="19"/>
      <c r="U5" s="20"/>
      <c r="V5" s="20"/>
      <c r="W5" s="20"/>
    </row>
    <row r="6" spans="1:23" ht="23.25" customHeight="1">
      <c r="A6" s="49" t="s">
        <v>404</v>
      </c>
      <c r="B6" s="46">
        <f aca="true" t="shared" si="0" ref="B6:B33">E6+H6+K6+Q6</f>
        <v>47180</v>
      </c>
      <c r="C6" s="45">
        <v>930.1</v>
      </c>
      <c r="D6" s="46">
        <v>108</v>
      </c>
      <c r="E6" s="46">
        <v>9321</v>
      </c>
      <c r="F6" s="45">
        <v>183.8</v>
      </c>
      <c r="G6" s="46">
        <v>544</v>
      </c>
      <c r="H6" s="46">
        <v>954</v>
      </c>
      <c r="I6" s="45">
        <v>18.8</v>
      </c>
      <c r="J6" s="46">
        <v>5317</v>
      </c>
      <c r="K6" s="46">
        <v>5662</v>
      </c>
      <c r="L6" s="45">
        <v>111.6</v>
      </c>
      <c r="M6" s="46">
        <v>896</v>
      </c>
      <c r="N6" s="57" t="s">
        <v>403</v>
      </c>
      <c r="O6" s="57" t="s">
        <v>403</v>
      </c>
      <c r="P6" s="57" t="s">
        <v>403</v>
      </c>
      <c r="Q6" s="46">
        <v>31243</v>
      </c>
      <c r="R6" s="45">
        <v>616</v>
      </c>
      <c r="S6" s="58">
        <v>162</v>
      </c>
      <c r="T6" s="19"/>
      <c r="U6" s="20"/>
      <c r="V6" s="20"/>
      <c r="W6" s="20"/>
    </row>
    <row r="7" spans="1:23" ht="23.25" customHeight="1">
      <c r="A7" s="49" t="s">
        <v>405</v>
      </c>
      <c r="B7" s="46">
        <f t="shared" si="0"/>
        <v>47708</v>
      </c>
      <c r="C7" s="45">
        <v>934.3</v>
      </c>
      <c r="D7" s="46">
        <v>107</v>
      </c>
      <c r="E7" s="46">
        <v>9345</v>
      </c>
      <c r="F7" s="45">
        <v>183</v>
      </c>
      <c r="G7" s="46">
        <v>546</v>
      </c>
      <c r="H7" s="46">
        <v>876</v>
      </c>
      <c r="I7" s="45">
        <v>17.2</v>
      </c>
      <c r="J7" s="46">
        <v>5829</v>
      </c>
      <c r="K7" s="46">
        <v>5561</v>
      </c>
      <c r="L7" s="45">
        <v>108.9</v>
      </c>
      <c r="M7" s="46">
        <v>918</v>
      </c>
      <c r="N7" s="57" t="s">
        <v>403</v>
      </c>
      <c r="O7" s="57" t="s">
        <v>403</v>
      </c>
      <c r="P7" s="57" t="s">
        <v>403</v>
      </c>
      <c r="Q7" s="46">
        <v>31926</v>
      </c>
      <c r="R7" s="45">
        <v>625.3</v>
      </c>
      <c r="S7" s="58">
        <v>160</v>
      </c>
      <c r="T7" s="19"/>
      <c r="U7" s="20"/>
      <c r="V7" s="20"/>
      <c r="W7" s="20"/>
    </row>
    <row r="8" spans="1:23" ht="23.25" customHeight="1">
      <c r="A8" s="49" t="s">
        <v>406</v>
      </c>
      <c r="B8" s="46">
        <f t="shared" si="0"/>
        <v>48804</v>
      </c>
      <c r="C8" s="45">
        <v>950.5</v>
      </c>
      <c r="D8" s="46">
        <v>105</v>
      </c>
      <c r="E8" s="46">
        <v>9576</v>
      </c>
      <c r="F8" s="45">
        <v>186.5</v>
      </c>
      <c r="G8" s="46">
        <v>536</v>
      </c>
      <c r="H8" s="46">
        <v>861</v>
      </c>
      <c r="I8" s="45">
        <v>16.8</v>
      </c>
      <c r="J8" s="46">
        <v>5964</v>
      </c>
      <c r="K8" s="46">
        <v>4980</v>
      </c>
      <c r="L8" s="45">
        <v>97</v>
      </c>
      <c r="M8" s="46">
        <v>1031</v>
      </c>
      <c r="N8" s="57" t="s">
        <v>403</v>
      </c>
      <c r="O8" s="57" t="s">
        <v>403</v>
      </c>
      <c r="P8" s="57" t="s">
        <v>403</v>
      </c>
      <c r="Q8" s="46">
        <v>33387</v>
      </c>
      <c r="R8" s="45">
        <v>650.2</v>
      </c>
      <c r="S8" s="58">
        <v>154</v>
      </c>
      <c r="T8" s="19"/>
      <c r="U8" s="20"/>
      <c r="V8" s="20"/>
      <c r="W8" s="20"/>
    </row>
    <row r="9" spans="1:23" ht="23.25" customHeight="1">
      <c r="A9" s="49" t="s">
        <v>407</v>
      </c>
      <c r="B9" s="46">
        <f t="shared" si="0"/>
        <v>50924</v>
      </c>
      <c r="C9" s="45">
        <v>989.8</v>
      </c>
      <c r="D9" s="46">
        <v>101</v>
      </c>
      <c r="E9" s="46">
        <v>9849</v>
      </c>
      <c r="F9" s="45">
        <v>191.4</v>
      </c>
      <c r="G9" s="46">
        <v>552</v>
      </c>
      <c r="H9" s="46">
        <v>835</v>
      </c>
      <c r="I9" s="45">
        <v>16.2</v>
      </c>
      <c r="J9" s="46">
        <v>6162</v>
      </c>
      <c r="K9" s="46">
        <v>4714</v>
      </c>
      <c r="L9" s="45">
        <v>91.6</v>
      </c>
      <c r="M9" s="46">
        <v>1091</v>
      </c>
      <c r="N9" s="57" t="s">
        <v>403</v>
      </c>
      <c r="O9" s="57" t="s">
        <v>403</v>
      </c>
      <c r="P9" s="57" t="s">
        <v>403</v>
      </c>
      <c r="Q9" s="46">
        <v>35526</v>
      </c>
      <c r="R9" s="45">
        <v>690.5</v>
      </c>
      <c r="S9" s="58">
        <v>145</v>
      </c>
      <c r="T9" s="19"/>
      <c r="U9" s="20"/>
      <c r="V9" s="20"/>
      <c r="W9" s="20"/>
    </row>
    <row r="10" spans="1:23" ht="15.75" customHeight="1">
      <c r="A10" s="49"/>
      <c r="B10" s="46"/>
      <c r="C10" s="45"/>
      <c r="D10" s="46"/>
      <c r="E10" s="46"/>
      <c r="F10" s="45"/>
      <c r="G10" s="46"/>
      <c r="H10" s="46"/>
      <c r="I10" s="45"/>
      <c r="J10" s="46"/>
      <c r="K10" s="46"/>
      <c r="L10" s="45"/>
      <c r="M10" s="46"/>
      <c r="N10" s="59"/>
      <c r="O10" s="59"/>
      <c r="P10" s="59"/>
      <c r="Q10" s="46"/>
      <c r="R10" s="45"/>
      <c r="S10" s="58"/>
      <c r="T10" s="19"/>
      <c r="U10" s="20"/>
      <c r="V10" s="20"/>
      <c r="W10" s="20"/>
    </row>
    <row r="11" spans="1:23" ht="23.25" customHeight="1">
      <c r="A11" s="49" t="s">
        <v>408</v>
      </c>
      <c r="B11" s="46">
        <f t="shared" si="0"/>
        <v>52199</v>
      </c>
      <c r="C11" s="45">
        <v>1009.4</v>
      </c>
      <c r="D11" s="46">
        <v>99</v>
      </c>
      <c r="E11" s="46">
        <v>10010</v>
      </c>
      <c r="F11" s="45">
        <v>193.6</v>
      </c>
      <c r="G11" s="46">
        <v>517</v>
      </c>
      <c r="H11" s="46">
        <v>644</v>
      </c>
      <c r="I11" s="45">
        <v>12.5</v>
      </c>
      <c r="J11" s="46">
        <v>8030</v>
      </c>
      <c r="K11" s="46">
        <v>4416</v>
      </c>
      <c r="L11" s="45">
        <v>85.4</v>
      </c>
      <c r="M11" s="46">
        <v>1171</v>
      </c>
      <c r="N11" s="57" t="s">
        <v>403</v>
      </c>
      <c r="O11" s="57" t="s">
        <v>403</v>
      </c>
      <c r="P11" s="57" t="s">
        <v>403</v>
      </c>
      <c r="Q11" s="46">
        <v>37129</v>
      </c>
      <c r="R11" s="45">
        <v>718</v>
      </c>
      <c r="S11" s="58">
        <v>139</v>
      </c>
      <c r="T11" s="19"/>
      <c r="U11" s="20"/>
      <c r="V11" s="20"/>
      <c r="W11" s="20"/>
    </row>
    <row r="12" spans="1:23" ht="23.25" customHeight="1">
      <c r="A12" s="49" t="s">
        <v>409</v>
      </c>
      <c r="B12" s="46">
        <f t="shared" si="0"/>
        <v>53254</v>
      </c>
      <c r="C12" s="45">
        <v>1022.3</v>
      </c>
      <c r="D12" s="46">
        <v>98</v>
      </c>
      <c r="E12" s="46">
        <v>10010</v>
      </c>
      <c r="F12" s="45">
        <v>192.2</v>
      </c>
      <c r="G12" s="46">
        <v>520</v>
      </c>
      <c r="H12" s="46">
        <v>599</v>
      </c>
      <c r="I12" s="45">
        <v>11.5</v>
      </c>
      <c r="J12" s="46">
        <v>8696</v>
      </c>
      <c r="K12" s="46">
        <v>4099</v>
      </c>
      <c r="L12" s="45">
        <v>78.7</v>
      </c>
      <c r="M12" s="46">
        <v>1271</v>
      </c>
      <c r="N12" s="57" t="s">
        <v>403</v>
      </c>
      <c r="O12" s="57" t="s">
        <v>403</v>
      </c>
      <c r="P12" s="57" t="s">
        <v>403</v>
      </c>
      <c r="Q12" s="46">
        <v>38546</v>
      </c>
      <c r="R12" s="45">
        <v>740</v>
      </c>
      <c r="S12" s="58">
        <v>135</v>
      </c>
      <c r="T12" s="19"/>
      <c r="U12" s="20"/>
      <c r="V12" s="20"/>
      <c r="W12" s="20"/>
    </row>
    <row r="13" spans="1:23" ht="23.25" customHeight="1">
      <c r="A13" s="49" t="s">
        <v>410</v>
      </c>
      <c r="B13" s="46">
        <f t="shared" si="0"/>
        <v>54566</v>
      </c>
      <c r="C13" s="45">
        <v>1041.9</v>
      </c>
      <c r="D13" s="46">
        <v>96</v>
      </c>
      <c r="E13" s="46">
        <v>10388</v>
      </c>
      <c r="F13" s="45">
        <v>198.3</v>
      </c>
      <c r="G13" s="46">
        <v>504</v>
      </c>
      <c r="H13" s="46">
        <v>555</v>
      </c>
      <c r="I13" s="45">
        <v>10.6</v>
      </c>
      <c r="J13" s="46">
        <v>9437</v>
      </c>
      <c r="K13" s="46">
        <v>3296</v>
      </c>
      <c r="L13" s="45">
        <v>62.9</v>
      </c>
      <c r="M13" s="46">
        <v>1589</v>
      </c>
      <c r="N13" s="57" t="s">
        <v>403</v>
      </c>
      <c r="O13" s="57" t="s">
        <v>403</v>
      </c>
      <c r="P13" s="57" t="s">
        <v>403</v>
      </c>
      <c r="Q13" s="46">
        <v>40327</v>
      </c>
      <c r="R13" s="45">
        <v>770</v>
      </c>
      <c r="S13" s="58">
        <v>130</v>
      </c>
      <c r="T13" s="19"/>
      <c r="U13" s="20"/>
      <c r="V13" s="20"/>
      <c r="W13" s="20"/>
    </row>
    <row r="14" spans="1:23" ht="23.25" customHeight="1">
      <c r="A14" s="49" t="s">
        <v>411</v>
      </c>
      <c r="B14" s="46">
        <f t="shared" si="0"/>
        <v>56011</v>
      </c>
      <c r="C14" s="45">
        <v>1064.1</v>
      </c>
      <c r="D14" s="46">
        <v>94</v>
      </c>
      <c r="E14" s="46">
        <v>10435</v>
      </c>
      <c r="F14" s="45">
        <v>198.2</v>
      </c>
      <c r="G14" s="46">
        <v>504</v>
      </c>
      <c r="H14" s="46">
        <v>437</v>
      </c>
      <c r="I14" s="45">
        <v>8.3</v>
      </c>
      <c r="J14" s="46">
        <v>12044</v>
      </c>
      <c r="K14" s="46">
        <v>3030</v>
      </c>
      <c r="L14" s="45">
        <v>57.6</v>
      </c>
      <c r="M14" s="46">
        <v>1737</v>
      </c>
      <c r="N14" s="57" t="s">
        <v>403</v>
      </c>
      <c r="O14" s="57" t="s">
        <v>403</v>
      </c>
      <c r="P14" s="57" t="s">
        <v>403</v>
      </c>
      <c r="Q14" s="46">
        <v>42109</v>
      </c>
      <c r="R14" s="45">
        <v>800</v>
      </c>
      <c r="S14" s="58">
        <v>125</v>
      </c>
      <c r="T14" s="19"/>
      <c r="U14" s="20"/>
      <c r="V14" s="20"/>
      <c r="W14" s="20"/>
    </row>
    <row r="15" spans="1:23" ht="23.25" customHeight="1">
      <c r="A15" s="49" t="s">
        <v>412</v>
      </c>
      <c r="B15" s="46">
        <f t="shared" si="0"/>
        <v>57069</v>
      </c>
      <c r="C15" s="45">
        <v>1079.7</v>
      </c>
      <c r="D15" s="46">
        <v>93</v>
      </c>
      <c r="E15" s="46">
        <v>10520</v>
      </c>
      <c r="F15" s="45">
        <v>199</v>
      </c>
      <c r="G15" s="46">
        <v>502</v>
      </c>
      <c r="H15" s="46">
        <v>422</v>
      </c>
      <c r="I15" s="45">
        <v>8</v>
      </c>
      <c r="J15" s="46">
        <v>12525</v>
      </c>
      <c r="K15" s="46">
        <v>2770</v>
      </c>
      <c r="L15" s="45">
        <v>52.4</v>
      </c>
      <c r="M15" s="46">
        <v>1908</v>
      </c>
      <c r="N15" s="57" t="s">
        <v>403</v>
      </c>
      <c r="O15" s="57" t="s">
        <v>403</v>
      </c>
      <c r="P15" s="57" t="s">
        <v>403</v>
      </c>
      <c r="Q15" s="46">
        <v>43357</v>
      </c>
      <c r="R15" s="45">
        <v>820.3</v>
      </c>
      <c r="S15" s="58">
        <v>122</v>
      </c>
      <c r="T15" s="19"/>
      <c r="U15" s="20"/>
      <c r="V15" s="20"/>
      <c r="W15" s="20"/>
    </row>
    <row r="16" spans="1:23" ht="15.75" customHeight="1">
      <c r="A16" s="49"/>
      <c r="B16" s="46"/>
      <c r="C16" s="45"/>
      <c r="D16" s="46"/>
      <c r="E16" s="46"/>
      <c r="F16" s="45"/>
      <c r="G16" s="46"/>
      <c r="H16" s="46"/>
      <c r="I16" s="45"/>
      <c r="J16" s="46"/>
      <c r="K16" s="46"/>
      <c r="L16" s="45"/>
      <c r="M16" s="46"/>
      <c r="N16" s="59"/>
      <c r="O16" s="59"/>
      <c r="P16" s="59"/>
      <c r="Q16" s="46"/>
      <c r="R16" s="45"/>
      <c r="S16" s="58"/>
      <c r="T16" s="19"/>
      <c r="U16" s="20"/>
      <c r="V16" s="20"/>
      <c r="W16" s="20"/>
    </row>
    <row r="17" spans="1:23" ht="23.25" customHeight="1">
      <c r="A17" s="49" t="s">
        <v>413</v>
      </c>
      <c r="B17" s="46">
        <f t="shared" si="0"/>
        <v>58495</v>
      </c>
      <c r="C17" s="45">
        <v>1102</v>
      </c>
      <c r="D17" s="46">
        <v>91</v>
      </c>
      <c r="E17" s="46">
        <v>10685</v>
      </c>
      <c r="F17" s="45">
        <v>201.3</v>
      </c>
      <c r="G17" s="46">
        <v>497</v>
      </c>
      <c r="H17" s="46">
        <v>352</v>
      </c>
      <c r="I17" s="45">
        <v>6.6</v>
      </c>
      <c r="J17" s="46">
        <v>15080</v>
      </c>
      <c r="K17" s="46">
        <v>2577</v>
      </c>
      <c r="L17" s="45">
        <v>48.5</v>
      </c>
      <c r="M17" s="46">
        <v>2060</v>
      </c>
      <c r="N17" s="57" t="s">
        <v>403</v>
      </c>
      <c r="O17" s="57" t="s">
        <v>403</v>
      </c>
      <c r="P17" s="57" t="s">
        <v>403</v>
      </c>
      <c r="Q17" s="46">
        <v>44881</v>
      </c>
      <c r="R17" s="45">
        <v>845.5</v>
      </c>
      <c r="S17" s="58">
        <v>118</v>
      </c>
      <c r="T17" s="19"/>
      <c r="U17" s="20"/>
      <c r="V17" s="20"/>
      <c r="W17" s="20"/>
    </row>
    <row r="18" spans="1:23" ht="23.25" customHeight="1">
      <c r="A18" s="49" t="s">
        <v>414</v>
      </c>
      <c r="B18" s="46">
        <f t="shared" si="0"/>
        <v>60658</v>
      </c>
      <c r="C18" s="45">
        <v>1138.1</v>
      </c>
      <c r="D18" s="46">
        <v>88</v>
      </c>
      <c r="E18" s="46">
        <v>11088</v>
      </c>
      <c r="F18" s="45">
        <v>208</v>
      </c>
      <c r="G18" s="46">
        <v>481</v>
      </c>
      <c r="H18" s="46">
        <v>332</v>
      </c>
      <c r="I18" s="45">
        <v>6.2</v>
      </c>
      <c r="J18" s="46">
        <v>16053</v>
      </c>
      <c r="K18" s="46">
        <v>2428</v>
      </c>
      <c r="L18" s="45">
        <v>45.6</v>
      </c>
      <c r="M18" s="46">
        <v>2195</v>
      </c>
      <c r="N18" s="57" t="s">
        <v>403</v>
      </c>
      <c r="O18" s="57" t="s">
        <v>403</v>
      </c>
      <c r="P18" s="57" t="s">
        <v>403</v>
      </c>
      <c r="Q18" s="46">
        <v>46810</v>
      </c>
      <c r="R18" s="45">
        <v>878.3</v>
      </c>
      <c r="S18" s="58">
        <v>114</v>
      </c>
      <c r="T18" s="19"/>
      <c r="U18" s="20"/>
      <c r="V18" s="20"/>
      <c r="W18" s="20"/>
    </row>
    <row r="19" spans="1:23" ht="23.25" customHeight="1">
      <c r="A19" s="49" t="s">
        <v>415</v>
      </c>
      <c r="B19" s="46">
        <f t="shared" si="0"/>
        <v>63178</v>
      </c>
      <c r="C19" s="45">
        <v>1179.5</v>
      </c>
      <c r="D19" s="46">
        <v>85</v>
      </c>
      <c r="E19" s="46">
        <v>11744</v>
      </c>
      <c r="F19" s="45">
        <v>219.3</v>
      </c>
      <c r="G19" s="46">
        <v>456</v>
      </c>
      <c r="H19" s="46">
        <v>332</v>
      </c>
      <c r="I19" s="45">
        <v>6.2</v>
      </c>
      <c r="J19" s="46">
        <v>16133</v>
      </c>
      <c r="K19" s="46">
        <v>2385</v>
      </c>
      <c r="L19" s="45">
        <v>44.5</v>
      </c>
      <c r="M19" s="46">
        <v>2246</v>
      </c>
      <c r="N19" s="57" t="s">
        <v>403</v>
      </c>
      <c r="O19" s="57" t="s">
        <v>403</v>
      </c>
      <c r="P19" s="57" t="s">
        <v>403</v>
      </c>
      <c r="Q19" s="46">
        <v>48717</v>
      </c>
      <c r="R19" s="45">
        <v>909.5</v>
      </c>
      <c r="S19" s="58">
        <v>110</v>
      </c>
      <c r="T19" s="19"/>
      <c r="U19" s="20"/>
      <c r="V19" s="20"/>
      <c r="W19" s="20"/>
    </row>
    <row r="20" spans="1:23" ht="23.25" customHeight="1">
      <c r="A20" s="49" t="s">
        <v>77</v>
      </c>
      <c r="B20" s="46">
        <f t="shared" si="0"/>
        <v>63675</v>
      </c>
      <c r="C20" s="45">
        <v>1181.6</v>
      </c>
      <c r="D20" s="46">
        <v>85</v>
      </c>
      <c r="E20" s="46">
        <v>11982</v>
      </c>
      <c r="F20" s="45">
        <v>222.3</v>
      </c>
      <c r="G20" s="46">
        <v>450</v>
      </c>
      <c r="H20" s="46">
        <v>297</v>
      </c>
      <c r="I20" s="45">
        <v>5.5</v>
      </c>
      <c r="J20" s="46">
        <v>18145</v>
      </c>
      <c r="K20" s="46">
        <v>2220</v>
      </c>
      <c r="L20" s="45">
        <v>41.2</v>
      </c>
      <c r="M20" s="46">
        <v>2428</v>
      </c>
      <c r="N20" s="57" t="s">
        <v>403</v>
      </c>
      <c r="O20" s="57" t="s">
        <v>403</v>
      </c>
      <c r="P20" s="57" t="s">
        <v>403</v>
      </c>
      <c r="Q20" s="46">
        <v>49176</v>
      </c>
      <c r="R20" s="45">
        <v>912.5</v>
      </c>
      <c r="S20" s="58">
        <v>110</v>
      </c>
      <c r="T20" s="19"/>
      <c r="U20" s="20"/>
      <c r="V20" s="20"/>
      <c r="W20" s="20"/>
    </row>
    <row r="21" spans="1:23" ht="23.25" customHeight="1">
      <c r="A21" s="49" t="s">
        <v>416</v>
      </c>
      <c r="B21" s="46">
        <f t="shared" si="0"/>
        <v>64064</v>
      </c>
      <c r="C21" s="45">
        <v>1183.5</v>
      </c>
      <c r="D21" s="46">
        <v>84</v>
      </c>
      <c r="E21" s="46">
        <v>12121</v>
      </c>
      <c r="F21" s="45">
        <v>223.9</v>
      </c>
      <c r="G21" s="46">
        <v>447</v>
      </c>
      <c r="H21" s="46">
        <v>258</v>
      </c>
      <c r="I21" s="45">
        <v>4.8</v>
      </c>
      <c r="J21" s="46">
        <v>20981</v>
      </c>
      <c r="K21" s="46">
        <v>2187</v>
      </c>
      <c r="L21" s="45">
        <v>40.4</v>
      </c>
      <c r="M21" s="46">
        <v>2475</v>
      </c>
      <c r="N21" s="57" t="s">
        <v>403</v>
      </c>
      <c r="O21" s="57" t="s">
        <v>403</v>
      </c>
      <c r="P21" s="57" t="s">
        <v>403</v>
      </c>
      <c r="Q21" s="46">
        <v>49498</v>
      </c>
      <c r="R21" s="45">
        <v>914.4</v>
      </c>
      <c r="S21" s="58">
        <v>109</v>
      </c>
      <c r="T21" s="19"/>
      <c r="U21" s="20"/>
      <c r="V21" s="20"/>
      <c r="W21" s="20"/>
    </row>
    <row r="22" spans="1:23" ht="15.75" customHeight="1">
      <c r="A22" s="49"/>
      <c r="B22" s="46"/>
      <c r="C22" s="45"/>
      <c r="D22" s="46"/>
      <c r="E22" s="46"/>
      <c r="F22" s="45"/>
      <c r="G22" s="46"/>
      <c r="H22" s="46"/>
      <c r="I22" s="45"/>
      <c r="J22" s="46"/>
      <c r="K22" s="46"/>
      <c r="L22" s="45"/>
      <c r="M22" s="46"/>
      <c r="N22" s="59"/>
      <c r="O22" s="59"/>
      <c r="P22" s="59"/>
      <c r="Q22" s="46"/>
      <c r="R22" s="45"/>
      <c r="S22" s="58"/>
      <c r="T22" s="19"/>
      <c r="U22" s="20"/>
      <c r="V22" s="20"/>
      <c r="W22" s="20"/>
    </row>
    <row r="23" spans="1:20" ht="23.25" customHeight="1">
      <c r="A23" s="49" t="s">
        <v>417</v>
      </c>
      <c r="B23" s="46">
        <f t="shared" si="0"/>
        <v>63533</v>
      </c>
      <c r="C23" s="45">
        <v>1167.1</v>
      </c>
      <c r="D23" s="46">
        <v>86</v>
      </c>
      <c r="E23" s="46">
        <v>12118</v>
      </c>
      <c r="F23" s="45">
        <v>222.6</v>
      </c>
      <c r="G23" s="46">
        <v>449</v>
      </c>
      <c r="H23" s="46">
        <v>258</v>
      </c>
      <c r="I23" s="45">
        <v>4.7</v>
      </c>
      <c r="J23" s="46">
        <v>21100</v>
      </c>
      <c r="K23" s="46">
        <v>1929</v>
      </c>
      <c r="L23" s="45">
        <v>35.4</v>
      </c>
      <c r="M23" s="46">
        <v>2822</v>
      </c>
      <c r="N23" s="57" t="s">
        <v>403</v>
      </c>
      <c r="O23" s="57" t="s">
        <v>403</v>
      </c>
      <c r="P23" s="57" t="s">
        <v>403</v>
      </c>
      <c r="Q23" s="46">
        <v>49228</v>
      </c>
      <c r="R23" s="45">
        <v>904.3</v>
      </c>
      <c r="S23" s="58">
        <v>111</v>
      </c>
      <c r="T23" s="406"/>
    </row>
    <row r="24" spans="1:20" ht="23.25" customHeight="1">
      <c r="A24" s="49" t="s">
        <v>418</v>
      </c>
      <c r="B24" s="46">
        <f t="shared" si="0"/>
        <v>63963</v>
      </c>
      <c r="C24" s="45">
        <v>1168.8</v>
      </c>
      <c r="D24" s="46">
        <v>86</v>
      </c>
      <c r="E24" s="46">
        <v>12178</v>
      </c>
      <c r="F24" s="45">
        <v>222.5</v>
      </c>
      <c r="G24" s="46">
        <v>449</v>
      </c>
      <c r="H24" s="46">
        <v>258</v>
      </c>
      <c r="I24" s="45">
        <v>4.7</v>
      </c>
      <c r="J24" s="46">
        <v>21211</v>
      </c>
      <c r="K24" s="46">
        <v>1929</v>
      </c>
      <c r="L24" s="45">
        <v>35.2</v>
      </c>
      <c r="M24" s="46">
        <v>2837</v>
      </c>
      <c r="N24" s="57" t="s">
        <v>403</v>
      </c>
      <c r="O24" s="57" t="s">
        <v>403</v>
      </c>
      <c r="P24" s="57" t="s">
        <v>403</v>
      </c>
      <c r="Q24" s="46">
        <v>49598</v>
      </c>
      <c r="R24" s="45">
        <v>906.3</v>
      </c>
      <c r="S24" s="58">
        <v>110</v>
      </c>
      <c r="T24" s="406"/>
    </row>
    <row r="25" spans="1:20" ht="23.25" customHeight="1">
      <c r="A25" s="49" t="s">
        <v>419</v>
      </c>
      <c r="B25" s="46">
        <f t="shared" si="0"/>
        <v>64087</v>
      </c>
      <c r="C25" s="45">
        <v>1165.3</v>
      </c>
      <c r="D25" s="46">
        <v>86</v>
      </c>
      <c r="E25" s="46">
        <v>12105</v>
      </c>
      <c r="F25" s="45">
        <v>220.1</v>
      </c>
      <c r="G25" s="46">
        <v>454</v>
      </c>
      <c r="H25" s="46">
        <v>258</v>
      </c>
      <c r="I25" s="45">
        <v>4.7</v>
      </c>
      <c r="J25" s="46">
        <v>21316</v>
      </c>
      <c r="K25" s="46">
        <v>1867</v>
      </c>
      <c r="L25" s="45">
        <v>33.9</v>
      </c>
      <c r="M25" s="46">
        <v>2946</v>
      </c>
      <c r="N25" s="57" t="s">
        <v>403</v>
      </c>
      <c r="O25" s="57" t="s">
        <v>403</v>
      </c>
      <c r="P25" s="57" t="s">
        <v>403</v>
      </c>
      <c r="Q25" s="46">
        <v>49857</v>
      </c>
      <c r="R25" s="45">
        <v>906.6</v>
      </c>
      <c r="S25" s="58">
        <v>110</v>
      </c>
      <c r="T25" s="406"/>
    </row>
    <row r="26" spans="1:20" ht="23.25" customHeight="1">
      <c r="A26" s="49" t="s">
        <v>420</v>
      </c>
      <c r="B26" s="46">
        <f t="shared" si="0"/>
        <v>64334</v>
      </c>
      <c r="C26" s="45">
        <v>1165.4</v>
      </c>
      <c r="D26" s="46">
        <v>86</v>
      </c>
      <c r="E26" s="46">
        <v>12205</v>
      </c>
      <c r="F26" s="45">
        <v>221.1</v>
      </c>
      <c r="G26" s="46">
        <v>452</v>
      </c>
      <c r="H26" s="46">
        <v>258</v>
      </c>
      <c r="I26" s="45">
        <v>4.7</v>
      </c>
      <c r="J26" s="46">
        <v>21397</v>
      </c>
      <c r="K26" s="46">
        <v>1700</v>
      </c>
      <c r="L26" s="45">
        <v>30.8</v>
      </c>
      <c r="M26" s="46">
        <v>3247</v>
      </c>
      <c r="N26" s="57" t="s">
        <v>403</v>
      </c>
      <c r="O26" s="57" t="s">
        <v>403</v>
      </c>
      <c r="P26" s="57" t="s">
        <v>403</v>
      </c>
      <c r="Q26" s="46">
        <v>50171</v>
      </c>
      <c r="R26" s="45">
        <v>908.8</v>
      </c>
      <c r="S26" s="58">
        <v>110</v>
      </c>
      <c r="T26" s="406"/>
    </row>
    <row r="27" spans="1:20" ht="23.25" customHeight="1">
      <c r="A27" s="49" t="s">
        <v>421</v>
      </c>
      <c r="B27" s="46">
        <f t="shared" si="0"/>
        <v>64044</v>
      </c>
      <c r="C27" s="45">
        <v>1185.6</v>
      </c>
      <c r="D27" s="46">
        <v>84</v>
      </c>
      <c r="E27" s="46">
        <v>12201</v>
      </c>
      <c r="F27" s="45">
        <v>225.9</v>
      </c>
      <c r="G27" s="46">
        <v>443</v>
      </c>
      <c r="H27" s="46">
        <v>258</v>
      </c>
      <c r="I27" s="45">
        <v>4.8</v>
      </c>
      <c r="J27" s="46">
        <v>20938</v>
      </c>
      <c r="K27" s="46">
        <v>1694</v>
      </c>
      <c r="L27" s="45">
        <v>31.4</v>
      </c>
      <c r="M27" s="46">
        <v>3189</v>
      </c>
      <c r="N27" s="57" t="s">
        <v>403</v>
      </c>
      <c r="O27" s="57" t="s">
        <v>403</v>
      </c>
      <c r="P27" s="57" t="s">
        <v>403</v>
      </c>
      <c r="Q27" s="46">
        <v>49891</v>
      </c>
      <c r="R27" s="45">
        <v>923.6</v>
      </c>
      <c r="S27" s="58">
        <v>108</v>
      </c>
      <c r="T27" s="406"/>
    </row>
    <row r="28" spans="1:20" ht="15.75" customHeight="1">
      <c r="A28" s="49"/>
      <c r="B28" s="46"/>
      <c r="C28" s="45"/>
      <c r="D28" s="46"/>
      <c r="E28" s="46"/>
      <c r="F28" s="45"/>
      <c r="G28" s="46"/>
      <c r="H28" s="46"/>
      <c r="I28" s="45"/>
      <c r="J28" s="46"/>
      <c r="K28" s="46"/>
      <c r="L28" s="45"/>
      <c r="M28" s="46"/>
      <c r="N28" s="59"/>
      <c r="O28" s="59"/>
      <c r="P28" s="59"/>
      <c r="Q28" s="46"/>
      <c r="R28" s="45"/>
      <c r="S28" s="58"/>
      <c r="T28" s="406"/>
    </row>
    <row r="29" spans="1:20" ht="23.25" customHeight="1">
      <c r="A29" s="49" t="s">
        <v>422</v>
      </c>
      <c r="B29" s="46">
        <f t="shared" si="0"/>
        <v>63691</v>
      </c>
      <c r="C29" s="45">
        <v>1177.3</v>
      </c>
      <c r="D29" s="46">
        <v>85</v>
      </c>
      <c r="E29" s="46">
        <v>12245</v>
      </c>
      <c r="F29" s="45">
        <v>226.3</v>
      </c>
      <c r="G29" s="46">
        <v>442</v>
      </c>
      <c r="H29" s="46">
        <v>258</v>
      </c>
      <c r="I29" s="45">
        <v>4.8</v>
      </c>
      <c r="J29" s="46">
        <v>20969</v>
      </c>
      <c r="K29" s="46">
        <v>1458</v>
      </c>
      <c r="L29" s="45">
        <v>27</v>
      </c>
      <c r="M29" s="46">
        <v>3711</v>
      </c>
      <c r="N29" s="57" t="s">
        <v>403</v>
      </c>
      <c r="O29" s="57" t="s">
        <v>403</v>
      </c>
      <c r="P29" s="57" t="s">
        <v>403</v>
      </c>
      <c r="Q29" s="46">
        <v>49730</v>
      </c>
      <c r="R29" s="45">
        <v>919.2</v>
      </c>
      <c r="S29" s="58">
        <v>109</v>
      </c>
      <c r="T29" s="406"/>
    </row>
    <row r="30" spans="1:20" ht="23.25" customHeight="1">
      <c r="A30" s="49" t="s">
        <v>423</v>
      </c>
      <c r="B30" s="46">
        <f t="shared" si="0"/>
        <v>63506</v>
      </c>
      <c r="C30" s="45">
        <v>1168.9</v>
      </c>
      <c r="D30" s="46">
        <v>85</v>
      </c>
      <c r="E30" s="46">
        <v>12214</v>
      </c>
      <c r="F30" s="45">
        <v>224.8</v>
      </c>
      <c r="G30" s="46">
        <v>445</v>
      </c>
      <c r="H30" s="46">
        <v>258</v>
      </c>
      <c r="I30" s="45">
        <v>4.7</v>
      </c>
      <c r="J30" s="46">
        <v>21058</v>
      </c>
      <c r="K30" s="46">
        <v>1215</v>
      </c>
      <c r="L30" s="45">
        <v>22.4</v>
      </c>
      <c r="M30" s="46">
        <v>4472</v>
      </c>
      <c r="N30" s="57" t="s">
        <v>403</v>
      </c>
      <c r="O30" s="57" t="s">
        <v>403</v>
      </c>
      <c r="P30" s="57" t="s">
        <v>403</v>
      </c>
      <c r="Q30" s="46">
        <v>49819</v>
      </c>
      <c r="R30" s="45">
        <v>917</v>
      </c>
      <c r="S30" s="58">
        <v>109</v>
      </c>
      <c r="T30" s="406"/>
    </row>
    <row r="31" spans="1:20" ht="23.25" customHeight="1">
      <c r="A31" s="49" t="s">
        <v>424</v>
      </c>
      <c r="B31" s="46">
        <f t="shared" si="0"/>
        <v>64007</v>
      </c>
      <c r="C31" s="45">
        <v>1172.1</v>
      </c>
      <c r="D31" s="46">
        <v>85</v>
      </c>
      <c r="E31" s="46">
        <v>12046</v>
      </c>
      <c r="F31" s="45">
        <v>220.6</v>
      </c>
      <c r="G31" s="46">
        <v>453</v>
      </c>
      <c r="H31" s="46">
        <v>258</v>
      </c>
      <c r="I31" s="45">
        <v>4.7</v>
      </c>
      <c r="J31" s="46">
        <v>21167</v>
      </c>
      <c r="K31" s="46">
        <v>1170</v>
      </c>
      <c r="L31" s="45">
        <v>21.4</v>
      </c>
      <c r="M31" s="46">
        <v>4668</v>
      </c>
      <c r="N31" s="57" t="s">
        <v>403</v>
      </c>
      <c r="O31" s="57" t="s">
        <v>403</v>
      </c>
      <c r="P31" s="57" t="s">
        <v>403</v>
      </c>
      <c r="Q31" s="46">
        <v>50533</v>
      </c>
      <c r="R31" s="45">
        <v>925.3</v>
      </c>
      <c r="S31" s="58">
        <v>108</v>
      </c>
      <c r="T31" s="406"/>
    </row>
    <row r="32" spans="1:20" ht="23.25" customHeight="1">
      <c r="A32" s="49" t="s">
        <v>425</v>
      </c>
      <c r="B32" s="46">
        <f t="shared" si="0"/>
        <v>64235</v>
      </c>
      <c r="C32" s="45">
        <v>1171.3</v>
      </c>
      <c r="D32" s="46">
        <v>85</v>
      </c>
      <c r="E32" s="46">
        <v>12041</v>
      </c>
      <c r="F32" s="45">
        <v>219.7</v>
      </c>
      <c r="G32" s="46">
        <v>455</v>
      </c>
      <c r="H32" s="46">
        <v>108</v>
      </c>
      <c r="I32" s="45">
        <v>2</v>
      </c>
      <c r="J32" s="46">
        <v>50778</v>
      </c>
      <c r="K32" s="46">
        <v>1118</v>
      </c>
      <c r="L32" s="45">
        <v>20.4</v>
      </c>
      <c r="M32" s="46">
        <v>4905</v>
      </c>
      <c r="N32" s="57" t="s">
        <v>403</v>
      </c>
      <c r="O32" s="57" t="s">
        <v>403</v>
      </c>
      <c r="P32" s="57" t="s">
        <v>403</v>
      </c>
      <c r="Q32" s="46">
        <v>50968</v>
      </c>
      <c r="R32" s="45">
        <v>929.4</v>
      </c>
      <c r="S32" s="58">
        <v>108</v>
      </c>
      <c r="T32" s="406"/>
    </row>
    <row r="33" spans="1:20" ht="23.25" customHeight="1">
      <c r="A33" s="49" t="s">
        <v>426</v>
      </c>
      <c r="B33" s="46">
        <f t="shared" si="0"/>
        <v>64427</v>
      </c>
      <c r="C33" s="45">
        <v>1160.7</v>
      </c>
      <c r="D33" s="46">
        <v>86</v>
      </c>
      <c r="E33" s="46">
        <v>12041</v>
      </c>
      <c r="F33" s="45">
        <v>216.9</v>
      </c>
      <c r="G33" s="46">
        <v>461</v>
      </c>
      <c r="H33" s="46">
        <v>42</v>
      </c>
      <c r="I33" s="45">
        <v>0.8</v>
      </c>
      <c r="J33" s="46">
        <v>132157</v>
      </c>
      <c r="K33" s="46">
        <v>1015</v>
      </c>
      <c r="L33" s="45">
        <v>18.3</v>
      </c>
      <c r="M33" s="46">
        <v>5469</v>
      </c>
      <c r="N33" s="57" t="s">
        <v>403</v>
      </c>
      <c r="O33" s="57" t="s">
        <v>403</v>
      </c>
      <c r="P33" s="57" t="s">
        <v>403</v>
      </c>
      <c r="Q33" s="46">
        <v>51329</v>
      </c>
      <c r="R33" s="45">
        <v>924.8</v>
      </c>
      <c r="S33" s="58">
        <v>108</v>
      </c>
      <c r="T33" s="406"/>
    </row>
    <row r="34" spans="1:20" ht="15.75" customHeight="1">
      <c r="A34" s="49"/>
      <c r="B34" s="46"/>
      <c r="C34" s="45"/>
      <c r="D34" s="46"/>
      <c r="E34" s="46"/>
      <c r="F34" s="45"/>
      <c r="G34" s="46"/>
      <c r="H34" s="46"/>
      <c r="I34" s="45"/>
      <c r="J34" s="46"/>
      <c r="K34" s="46"/>
      <c r="L34" s="45"/>
      <c r="M34" s="46"/>
      <c r="N34" s="59"/>
      <c r="O34" s="59"/>
      <c r="P34" s="59"/>
      <c r="Q34" s="46"/>
      <c r="R34" s="45"/>
      <c r="S34" s="58"/>
      <c r="T34" s="406"/>
    </row>
    <row r="35" spans="1:20" ht="23.25" customHeight="1">
      <c r="A35" s="49" t="s">
        <v>427</v>
      </c>
      <c r="B35" s="46">
        <f>E35+H35+K35+Q35</f>
        <v>64761</v>
      </c>
      <c r="C35" s="45">
        <v>1162.5</v>
      </c>
      <c r="D35" s="46">
        <v>86</v>
      </c>
      <c r="E35" s="46">
        <v>11980</v>
      </c>
      <c r="F35" s="45">
        <v>215</v>
      </c>
      <c r="G35" s="46">
        <v>465</v>
      </c>
      <c r="H35" s="46">
        <v>42</v>
      </c>
      <c r="I35" s="45">
        <v>0.8</v>
      </c>
      <c r="J35" s="46">
        <v>132643</v>
      </c>
      <c r="K35" s="46">
        <v>886</v>
      </c>
      <c r="L35" s="45">
        <v>15.9</v>
      </c>
      <c r="M35" s="46">
        <v>6288</v>
      </c>
      <c r="N35" s="57" t="s">
        <v>403</v>
      </c>
      <c r="O35" s="57" t="s">
        <v>403</v>
      </c>
      <c r="P35" s="57" t="s">
        <v>403</v>
      </c>
      <c r="Q35" s="46">
        <v>51853</v>
      </c>
      <c r="R35" s="45">
        <v>930.8</v>
      </c>
      <c r="S35" s="58">
        <v>107</v>
      </c>
      <c r="T35" s="406"/>
    </row>
    <row r="36" spans="1:20" ht="23.25" customHeight="1">
      <c r="A36" s="49" t="s">
        <v>428</v>
      </c>
      <c r="B36" s="46">
        <f>E36+H36+K36+Q36</f>
        <v>64729</v>
      </c>
      <c r="C36" s="60">
        <v>1160.4</v>
      </c>
      <c r="D36" s="61">
        <v>86</v>
      </c>
      <c r="E36" s="61">
        <v>11980</v>
      </c>
      <c r="F36" s="60">
        <v>214.8</v>
      </c>
      <c r="G36" s="61">
        <v>466</v>
      </c>
      <c r="H36" s="61">
        <v>48</v>
      </c>
      <c r="I36" s="60">
        <v>0.9</v>
      </c>
      <c r="J36" s="61">
        <v>116206</v>
      </c>
      <c r="K36" s="61">
        <v>505</v>
      </c>
      <c r="L36" s="60">
        <v>9.1</v>
      </c>
      <c r="M36" s="61">
        <v>11045</v>
      </c>
      <c r="N36" s="57" t="s">
        <v>403</v>
      </c>
      <c r="O36" s="57" t="s">
        <v>403</v>
      </c>
      <c r="P36" s="57" t="s">
        <v>403</v>
      </c>
      <c r="Q36" s="61">
        <v>52196</v>
      </c>
      <c r="R36" s="60">
        <v>935.8</v>
      </c>
      <c r="S36" s="62">
        <v>107</v>
      </c>
      <c r="T36" s="406"/>
    </row>
    <row r="37" spans="1:20" ht="23.25" customHeight="1">
      <c r="A37" s="49" t="s">
        <v>429</v>
      </c>
      <c r="B37" s="46">
        <f>E37+H37+K37+Q37+N37</f>
        <v>65242</v>
      </c>
      <c r="C37" s="60">
        <v>1168.2</v>
      </c>
      <c r="D37" s="61">
        <v>86</v>
      </c>
      <c r="E37" s="61">
        <v>11945</v>
      </c>
      <c r="F37" s="60">
        <v>213.9</v>
      </c>
      <c r="G37" s="61">
        <v>468</v>
      </c>
      <c r="H37" s="61">
        <v>44</v>
      </c>
      <c r="I37" s="60">
        <v>0.8</v>
      </c>
      <c r="J37" s="61">
        <v>126932</v>
      </c>
      <c r="K37" s="61">
        <v>505</v>
      </c>
      <c r="L37" s="60">
        <v>9</v>
      </c>
      <c r="M37" s="61">
        <v>11059</v>
      </c>
      <c r="N37" s="63">
        <v>14190</v>
      </c>
      <c r="O37" s="64">
        <v>254.1</v>
      </c>
      <c r="P37" s="65">
        <v>393.6</v>
      </c>
      <c r="Q37" s="61">
        <v>38558</v>
      </c>
      <c r="R37" s="60">
        <v>690.4</v>
      </c>
      <c r="S37" s="62">
        <v>144.8</v>
      </c>
      <c r="T37" s="406"/>
    </row>
    <row r="38" spans="1:20" ht="23.25" customHeight="1">
      <c r="A38" s="49" t="s">
        <v>59</v>
      </c>
      <c r="B38" s="46">
        <v>65117</v>
      </c>
      <c r="C38" s="60">
        <v>1165.5</v>
      </c>
      <c r="D38" s="61">
        <v>86</v>
      </c>
      <c r="E38" s="61">
        <v>11945</v>
      </c>
      <c r="F38" s="60">
        <v>213.8</v>
      </c>
      <c r="G38" s="61">
        <v>468</v>
      </c>
      <c r="H38" s="61">
        <v>48</v>
      </c>
      <c r="I38" s="60">
        <v>0.9</v>
      </c>
      <c r="J38" s="61">
        <v>116396</v>
      </c>
      <c r="K38" s="61">
        <v>505</v>
      </c>
      <c r="L38" s="60">
        <v>9</v>
      </c>
      <c r="M38" s="61">
        <v>11063</v>
      </c>
      <c r="N38" s="63">
        <v>14462</v>
      </c>
      <c r="O38" s="64">
        <v>258.9</v>
      </c>
      <c r="P38" s="65">
        <v>386</v>
      </c>
      <c r="Q38" s="61">
        <v>38157</v>
      </c>
      <c r="R38" s="60">
        <v>683</v>
      </c>
      <c r="S38" s="62">
        <v>146</v>
      </c>
      <c r="T38" s="406"/>
    </row>
    <row r="39" spans="1:20" ht="23.25" customHeight="1">
      <c r="A39" s="49" t="s">
        <v>457</v>
      </c>
      <c r="B39" s="46">
        <v>64908</v>
      </c>
      <c r="C39" s="60">
        <v>1161.0200763746152</v>
      </c>
      <c r="D39" s="61">
        <v>86</v>
      </c>
      <c r="E39" s="61">
        <v>11955</v>
      </c>
      <c r="F39" s="60">
        <v>213.8</v>
      </c>
      <c r="G39" s="61">
        <v>468</v>
      </c>
      <c r="H39" s="61">
        <v>44</v>
      </c>
      <c r="I39" s="60">
        <v>0.8</v>
      </c>
      <c r="J39" s="61">
        <v>127059.11363636363</v>
      </c>
      <c r="K39" s="61">
        <v>452</v>
      </c>
      <c r="L39" s="60">
        <v>8.1</v>
      </c>
      <c r="M39" s="61">
        <v>12368.586283185841</v>
      </c>
      <c r="N39" s="63">
        <v>14668</v>
      </c>
      <c r="O39" s="64">
        <v>262.4</v>
      </c>
      <c r="P39" s="65">
        <v>381</v>
      </c>
      <c r="Q39" s="61">
        <v>37789</v>
      </c>
      <c r="R39" s="60">
        <v>675.9</v>
      </c>
      <c r="S39" s="62">
        <v>148</v>
      </c>
      <c r="T39" s="406"/>
    </row>
    <row r="40" spans="1:20" ht="15.75" customHeight="1">
      <c r="A40" s="49"/>
      <c r="B40" s="46"/>
      <c r="C40" s="60"/>
      <c r="D40" s="61"/>
      <c r="E40" s="61"/>
      <c r="F40" s="60"/>
      <c r="G40" s="61"/>
      <c r="H40" s="61"/>
      <c r="I40" s="60"/>
      <c r="J40" s="61"/>
      <c r="K40" s="61"/>
      <c r="L40" s="60"/>
      <c r="M40" s="61"/>
      <c r="N40" s="63"/>
      <c r="O40" s="64"/>
      <c r="P40" s="65"/>
      <c r="Q40" s="61"/>
      <c r="R40" s="60"/>
      <c r="S40" s="62"/>
      <c r="T40" s="406"/>
    </row>
    <row r="41" spans="1:20" ht="22.5" customHeight="1">
      <c r="A41" s="49" t="s">
        <v>538</v>
      </c>
      <c r="B41" s="46">
        <v>64972</v>
      </c>
      <c r="C41" s="60">
        <v>1162.2898032200358</v>
      </c>
      <c r="D41" s="61">
        <v>86</v>
      </c>
      <c r="E41" s="61">
        <v>11883</v>
      </c>
      <c r="F41" s="60">
        <v>212.57602862254024</v>
      </c>
      <c r="G41" s="61">
        <v>470.41992762770343</v>
      </c>
      <c r="H41" s="61">
        <v>44</v>
      </c>
      <c r="I41" s="60">
        <v>0.8</v>
      </c>
      <c r="J41" s="61">
        <v>127045.45454545454</v>
      </c>
      <c r="K41" s="61">
        <v>441</v>
      </c>
      <c r="L41" s="60">
        <v>7.9</v>
      </c>
      <c r="M41" s="61">
        <v>12675.736961451246</v>
      </c>
      <c r="N41" s="63">
        <v>14608</v>
      </c>
      <c r="O41" s="64">
        <v>261.3237924865832</v>
      </c>
      <c r="P41" s="65">
        <v>382.6670317634173</v>
      </c>
      <c r="Q41" s="61">
        <v>37996</v>
      </c>
      <c r="R41" s="60">
        <v>679.7137745974956</v>
      </c>
      <c r="S41" s="62">
        <v>147.12074955258447</v>
      </c>
      <c r="T41" s="406"/>
    </row>
    <row r="42" spans="1:20" s="338" customFormat="1" ht="23.25" customHeight="1" thickBot="1">
      <c r="A42" s="530" t="s">
        <v>539</v>
      </c>
      <c r="B42" s="531">
        <f>E42+H42+K42+Q42+N42</f>
        <v>64767</v>
      </c>
      <c r="C42" s="538">
        <v>1158.8298443370907</v>
      </c>
      <c r="D42" s="539">
        <v>86.293945991</v>
      </c>
      <c r="E42" s="539">
        <v>11859</v>
      </c>
      <c r="F42" s="538">
        <v>212.18464841653247</v>
      </c>
      <c r="G42" s="539">
        <v>471.287629648</v>
      </c>
      <c r="H42" s="539">
        <v>52</v>
      </c>
      <c r="I42" s="538">
        <v>0.9303989980318483</v>
      </c>
      <c r="J42" s="539">
        <v>107480.76923</v>
      </c>
      <c r="K42" s="539">
        <v>391</v>
      </c>
      <c r="L42" s="538">
        <v>6.995884773662551</v>
      </c>
      <c r="M42" s="539">
        <v>14294.117647</v>
      </c>
      <c r="N42" s="540">
        <v>14352</v>
      </c>
      <c r="O42" s="541">
        <v>256.7901234567901</v>
      </c>
      <c r="P42" s="542">
        <v>389.423076923</v>
      </c>
      <c r="Q42" s="539">
        <v>38113</v>
      </c>
      <c r="R42" s="538">
        <v>681.9287886920737</v>
      </c>
      <c r="S42" s="543">
        <v>146.642877758</v>
      </c>
      <c r="T42" s="407"/>
    </row>
    <row r="43" spans="1:20" ht="15" customHeight="1">
      <c r="A43" s="53" t="s">
        <v>78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06"/>
    </row>
    <row r="44" spans="1:20" ht="15" customHeight="1">
      <c r="A44" s="53" t="s">
        <v>79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06"/>
    </row>
    <row r="45" spans="1:20" ht="15" customHeight="1">
      <c r="A45" s="53" t="s">
        <v>80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06"/>
    </row>
    <row r="46" spans="1:20" ht="14.25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06"/>
    </row>
    <row r="47" spans="1:20" ht="14.25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06"/>
    </row>
    <row r="48" spans="1:20" ht="14.25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06"/>
    </row>
    <row r="49" spans="1:20" ht="14.25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06"/>
    </row>
    <row r="50" spans="1:20" ht="14.25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06"/>
    </row>
    <row r="51" spans="1:20" ht="14.25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06"/>
    </row>
    <row r="52" spans="1:20" ht="14.25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06"/>
    </row>
    <row r="53" spans="1:20" ht="14.25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06"/>
    </row>
    <row r="54" spans="1:20" ht="14.25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06"/>
    </row>
    <row r="55" spans="1:20" ht="14.25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406"/>
    </row>
    <row r="56" spans="1:20" ht="14.25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06"/>
    </row>
    <row r="57" spans="1:20" ht="14.25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406"/>
    </row>
    <row r="58" spans="1:20" ht="14.25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406"/>
    </row>
    <row r="59" spans="1:20" ht="14.25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406"/>
    </row>
    <row r="60" spans="1:20" ht="14.25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406"/>
    </row>
    <row r="61" spans="1:20" ht="14.25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406"/>
    </row>
    <row r="62" spans="1:20" ht="14.2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406"/>
    </row>
    <row r="63" spans="1:20" ht="14.25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406"/>
    </row>
    <row r="64" spans="1:20" ht="14.25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406"/>
    </row>
    <row r="65" spans="1:20" ht="14.25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406"/>
    </row>
    <row r="66" spans="1:20" ht="14.25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406"/>
    </row>
    <row r="67" spans="1:20" ht="14.25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406"/>
    </row>
    <row r="68" spans="1:20" ht="14.25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406"/>
    </row>
    <row r="69" spans="1:20" ht="14.25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406"/>
    </row>
    <row r="70" spans="1:20" ht="14.25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406"/>
    </row>
    <row r="71" spans="1:20" ht="14.25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406"/>
    </row>
    <row r="72" spans="1:20" ht="14.25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406"/>
    </row>
    <row r="73" spans="1:20" ht="14.25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406"/>
    </row>
    <row r="74" spans="1:20" ht="14.25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406"/>
    </row>
    <row r="75" spans="1:20" ht="14.25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406"/>
    </row>
    <row r="76" spans="1:20" ht="14.25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406"/>
    </row>
    <row r="77" spans="1:20" ht="14.25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406"/>
    </row>
    <row r="78" spans="1:20" ht="14.25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406"/>
    </row>
    <row r="79" spans="1:20" ht="14.25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406"/>
    </row>
    <row r="80" spans="1:20" ht="14.25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406"/>
    </row>
    <row r="81" spans="1:20" ht="14.25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406"/>
    </row>
    <row r="82" spans="1:20" ht="14.25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406"/>
    </row>
    <row r="83" spans="1:20" ht="14.25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406"/>
    </row>
    <row r="84" spans="1:20" ht="14.25">
      <c r="A84" s="5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406"/>
    </row>
    <row r="85" spans="1:20" ht="14.25">
      <c r="A85" s="5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406"/>
    </row>
    <row r="86" spans="1:20" ht="14.25">
      <c r="A86" s="5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406"/>
    </row>
    <row r="87" spans="1:20" ht="14.25">
      <c r="A87" s="5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406"/>
    </row>
    <row r="88" spans="1:20" ht="14.25">
      <c r="A88" s="5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406"/>
    </row>
    <row r="89" spans="1:20" ht="14.25">
      <c r="A89" s="5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406"/>
    </row>
    <row r="90" spans="1:20" ht="14.25">
      <c r="A90" s="5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406"/>
    </row>
    <row r="91" spans="1:20" ht="14.25">
      <c r="A91" s="5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406"/>
    </row>
    <row r="92" spans="1:20" ht="14.25">
      <c r="A92" s="5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406"/>
    </row>
    <row r="93" spans="1:20" ht="14.25">
      <c r="A93" s="5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406"/>
    </row>
    <row r="94" spans="1:20" ht="14.25">
      <c r="A94" s="5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406"/>
    </row>
    <row r="95" spans="1:20" ht="14.25">
      <c r="A95" s="5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406"/>
    </row>
    <row r="96" spans="1:20" ht="14.25">
      <c r="A96" s="5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406"/>
    </row>
    <row r="97" spans="1:20" ht="14.25">
      <c r="A97" s="5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406"/>
    </row>
    <row r="98" spans="1:20" ht="14.25">
      <c r="A98" s="54"/>
      <c r="B98" s="406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</row>
    <row r="99" spans="1:20" ht="14.25">
      <c r="A99" s="54"/>
      <c r="B99" s="406"/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</row>
    <row r="100" spans="1:20" ht="14.25">
      <c r="A100" s="54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</row>
    <row r="101" spans="1:20" ht="14.25">
      <c r="A101" s="54"/>
      <c r="B101" s="406"/>
      <c r="C101" s="406"/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</row>
    <row r="102" spans="1:20" ht="14.25">
      <c r="A102" s="54"/>
      <c r="B102" s="406"/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</row>
    <row r="103" spans="1:20" ht="14.25">
      <c r="A103" s="54"/>
      <c r="B103" s="406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</row>
    <row r="104" spans="1:20" ht="14.25">
      <c r="A104" s="54"/>
      <c r="B104" s="406"/>
      <c r="C104" s="406"/>
      <c r="D104" s="40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</row>
    <row r="105" spans="1:20" ht="14.25">
      <c r="A105" s="54"/>
      <c r="B105" s="406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</row>
    <row r="106" spans="1:20" ht="14.25">
      <c r="A106" s="54"/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</row>
    <row r="107" spans="1:20" ht="14.25">
      <c r="A107" s="54"/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</row>
    <row r="108" spans="1:20" ht="14.25">
      <c r="A108" s="54"/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</row>
    <row r="109" spans="1:20" ht="14.25">
      <c r="A109" s="54"/>
      <c r="B109" s="406"/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</row>
    <row r="110" spans="1:20" ht="14.25">
      <c r="A110" s="54"/>
      <c r="B110" s="406"/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</row>
    <row r="111" spans="1:20" ht="14.25">
      <c r="A111" s="54"/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</row>
    <row r="112" spans="1:20" ht="14.25">
      <c r="A112" s="54"/>
      <c r="B112" s="406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</row>
    <row r="113" spans="1:20" ht="14.25">
      <c r="A113" s="54"/>
      <c r="B113" s="406"/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</row>
    <row r="114" spans="1:20" ht="14.25">
      <c r="A114" s="408"/>
      <c r="B114" s="406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</row>
    <row r="115" spans="1:20" ht="14.25">
      <c r="A115" s="408"/>
      <c r="B115" s="406"/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</row>
    <row r="116" spans="1:20" ht="14.25">
      <c r="A116" s="408"/>
      <c r="B116" s="406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</row>
    <row r="117" spans="1:20" ht="14.25">
      <c r="A117" s="408"/>
      <c r="B117" s="406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</row>
    <row r="118" spans="1:20" ht="14.25">
      <c r="A118" s="408"/>
      <c r="B118" s="406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</row>
    <row r="119" spans="1:20" ht="14.25">
      <c r="A119" s="408"/>
      <c r="B119" s="406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</row>
    <row r="120" spans="1:20" ht="14.25">
      <c r="A120" s="408"/>
      <c r="B120" s="406"/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</row>
    <row r="121" spans="1:20" ht="14.25">
      <c r="A121" s="408"/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</row>
    <row r="122" spans="1:20" ht="14.25">
      <c r="A122" s="408"/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</row>
    <row r="123" spans="1:20" ht="14.25">
      <c r="A123" s="408"/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</row>
    <row r="124" spans="1:20" ht="14.25">
      <c r="A124" s="408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</row>
    <row r="125" spans="1:20" ht="14.25">
      <c r="A125" s="408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</row>
    <row r="126" spans="1:20" ht="14.25">
      <c r="A126" s="408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</row>
    <row r="127" spans="1:20" ht="14.25">
      <c r="A127" s="408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</row>
    <row r="128" spans="1:20" ht="14.25">
      <c r="A128" s="408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</row>
    <row r="129" spans="1:20" ht="14.25">
      <c r="A129" s="408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</row>
    <row r="130" spans="1:20" ht="14.25">
      <c r="A130" s="408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</row>
    <row r="131" spans="1:20" ht="14.25">
      <c r="A131" s="408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</row>
    <row r="132" ht="14.25">
      <c r="A132" s="409"/>
    </row>
    <row r="133" ht="14.25">
      <c r="A133" s="409"/>
    </row>
    <row r="134" ht="14.25">
      <c r="A134" s="409"/>
    </row>
    <row r="135" ht="14.25">
      <c r="A135" s="409"/>
    </row>
    <row r="136" ht="14.25">
      <c r="A136" s="409"/>
    </row>
    <row r="137" ht="14.25">
      <c r="A137" s="409"/>
    </row>
    <row r="138" ht="14.25">
      <c r="A138" s="409"/>
    </row>
    <row r="139" ht="14.25">
      <c r="A139" s="409"/>
    </row>
    <row r="140" ht="14.25">
      <c r="A140" s="409"/>
    </row>
    <row r="141" ht="14.25">
      <c r="A141" s="409"/>
    </row>
    <row r="142" ht="14.25">
      <c r="A142" s="409"/>
    </row>
    <row r="143" ht="14.25">
      <c r="A143" s="409"/>
    </row>
    <row r="144" ht="14.25">
      <c r="A144" s="409"/>
    </row>
    <row r="145" ht="14.25">
      <c r="A145" s="409"/>
    </row>
    <row r="146" ht="14.25">
      <c r="A146" s="409"/>
    </row>
    <row r="147" ht="14.25">
      <c r="A147" s="409"/>
    </row>
    <row r="148" ht="14.25">
      <c r="A148" s="409"/>
    </row>
    <row r="149" ht="14.25">
      <c r="A149" s="409"/>
    </row>
    <row r="150" ht="14.25">
      <c r="A150" s="409"/>
    </row>
    <row r="151" ht="14.25">
      <c r="A151" s="409"/>
    </row>
    <row r="152" ht="14.25">
      <c r="A152" s="409"/>
    </row>
    <row r="153" ht="14.25">
      <c r="A153" s="409"/>
    </row>
    <row r="154" ht="14.25">
      <c r="A154" s="409"/>
    </row>
    <row r="155" ht="14.25">
      <c r="A155" s="409"/>
    </row>
    <row r="156" ht="14.25">
      <c r="A156" s="409"/>
    </row>
    <row r="157" ht="14.25">
      <c r="A157" s="409"/>
    </row>
    <row r="158" ht="14.25">
      <c r="A158" s="409"/>
    </row>
    <row r="159" ht="14.25">
      <c r="A159" s="409"/>
    </row>
    <row r="160" ht="14.25">
      <c r="A160" s="409"/>
    </row>
    <row r="161" ht="14.25">
      <c r="A161" s="409"/>
    </row>
    <row r="162" ht="14.25">
      <c r="A162" s="409"/>
    </row>
    <row r="163" ht="14.25">
      <c r="A163" s="409"/>
    </row>
    <row r="164" ht="14.25">
      <c r="A164" s="409"/>
    </row>
    <row r="165" ht="14.25">
      <c r="A165" s="409"/>
    </row>
    <row r="166" ht="14.25">
      <c r="A166" s="409"/>
    </row>
    <row r="167" ht="14.25">
      <c r="A167" s="409"/>
    </row>
    <row r="168" ht="14.25">
      <c r="A168" s="409"/>
    </row>
    <row r="169" ht="14.25">
      <c r="A169" s="409"/>
    </row>
    <row r="170" ht="14.25">
      <c r="A170" s="409"/>
    </row>
    <row r="171" ht="14.25">
      <c r="A171" s="409"/>
    </row>
    <row r="172" ht="14.25">
      <c r="A172" s="409"/>
    </row>
    <row r="173" ht="14.25">
      <c r="A173" s="409"/>
    </row>
    <row r="174" ht="14.25">
      <c r="A174" s="409"/>
    </row>
    <row r="175" ht="14.25">
      <c r="A175" s="409"/>
    </row>
    <row r="176" ht="14.25">
      <c r="A176" s="409"/>
    </row>
    <row r="177" ht="14.25">
      <c r="A177" s="409"/>
    </row>
    <row r="178" ht="14.25">
      <c r="A178" s="409"/>
    </row>
    <row r="179" ht="14.25">
      <c r="A179" s="409"/>
    </row>
    <row r="180" ht="14.25">
      <c r="A180" s="409"/>
    </row>
    <row r="181" ht="14.25">
      <c r="A181" s="409"/>
    </row>
    <row r="182" ht="14.25">
      <c r="A182" s="409"/>
    </row>
    <row r="183" ht="14.25">
      <c r="A183" s="409"/>
    </row>
    <row r="184" ht="14.25">
      <c r="A184" s="409"/>
    </row>
    <row r="185" ht="14.25">
      <c r="A185" s="409"/>
    </row>
    <row r="186" ht="14.25">
      <c r="A186" s="409"/>
    </row>
    <row r="187" ht="14.25">
      <c r="A187" s="409"/>
    </row>
    <row r="188" ht="14.25">
      <c r="A188" s="409"/>
    </row>
    <row r="189" ht="14.25">
      <c r="A189" s="409"/>
    </row>
    <row r="190" ht="14.25">
      <c r="A190" s="409"/>
    </row>
    <row r="191" ht="14.25">
      <c r="A191" s="409"/>
    </row>
    <row r="192" ht="14.25">
      <c r="A192" s="409"/>
    </row>
    <row r="193" ht="14.25">
      <c r="A193" s="409"/>
    </row>
    <row r="194" ht="14.25">
      <c r="A194" s="409"/>
    </row>
    <row r="195" ht="14.25">
      <c r="A195" s="409"/>
    </row>
    <row r="196" ht="14.25">
      <c r="A196" s="409"/>
    </row>
    <row r="197" ht="14.25">
      <c r="A197" s="409"/>
    </row>
    <row r="198" ht="14.25">
      <c r="A198" s="409"/>
    </row>
    <row r="199" ht="14.25">
      <c r="A199" s="409"/>
    </row>
    <row r="200" ht="14.25">
      <c r="A200" s="409"/>
    </row>
    <row r="201" ht="14.25">
      <c r="A201" s="409"/>
    </row>
    <row r="202" ht="14.25">
      <c r="A202" s="409"/>
    </row>
    <row r="203" ht="14.25">
      <c r="A203" s="409"/>
    </row>
  </sheetData>
  <mergeCells count="12">
    <mergeCell ref="N2:P2"/>
    <mergeCell ref="Q2:S2"/>
    <mergeCell ref="N3:N4"/>
    <mergeCell ref="Q3:Q4"/>
    <mergeCell ref="B2:D2"/>
    <mergeCell ref="E2:G2"/>
    <mergeCell ref="B3:B4"/>
    <mergeCell ref="E3:E4"/>
    <mergeCell ref="H3:H4"/>
    <mergeCell ref="K3:K4"/>
    <mergeCell ref="H2:J2"/>
    <mergeCell ref="K2:M2"/>
  </mergeCells>
  <printOptions horizontalCentered="1"/>
  <pageMargins left="0.58" right="0.44" top="0.71" bottom="0.63" header="0.5118110236220472" footer="0.5118110236220472"/>
  <pageSetup horizontalDpi="1200" verticalDpi="12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zoomScale="70" zoomScaleNormal="70" workbookViewId="0" topLeftCell="A1">
      <selection activeCell="A1" sqref="A1"/>
    </sheetView>
  </sheetViews>
  <sheetFormatPr defaultColWidth="9.00390625" defaultRowHeight="14.25"/>
  <cols>
    <col min="1" max="1" width="11.375" style="366" customWidth="1"/>
    <col min="2" max="2" width="13.125" style="366" customWidth="1"/>
    <col min="3" max="3" width="15.50390625" style="366" hidden="1" customWidth="1"/>
    <col min="4" max="4" width="13.75390625" style="366" customWidth="1"/>
    <col min="5" max="6" width="15.875" style="366" customWidth="1"/>
    <col min="7" max="7" width="13.75390625" style="366" customWidth="1"/>
    <col min="8" max="8" width="15.875" style="366" customWidth="1"/>
    <col min="9" max="9" width="15.75390625" style="366" customWidth="1"/>
    <col min="10" max="10" width="13.75390625" style="366" customWidth="1"/>
    <col min="11" max="12" width="15.875" style="366" customWidth="1"/>
    <col min="13" max="13" width="2.75390625" style="366" customWidth="1"/>
    <col min="14" max="16384" width="10.75390625" style="366" customWidth="1"/>
  </cols>
  <sheetData>
    <row r="1" spans="1:12" s="66" customFormat="1" ht="39.75" customHeight="1" thickBot="1">
      <c r="A1" s="905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66" customFormat="1" ht="27.75" customHeight="1">
      <c r="A2" s="67"/>
      <c r="B2" s="68"/>
      <c r="C2" s="731" t="s">
        <v>543</v>
      </c>
      <c r="D2" s="832" t="s">
        <v>394</v>
      </c>
      <c r="E2" s="832"/>
      <c r="F2" s="833"/>
      <c r="G2" s="834" t="s">
        <v>395</v>
      </c>
      <c r="H2" s="832"/>
      <c r="I2" s="833"/>
      <c r="J2" s="834" t="s">
        <v>396</v>
      </c>
      <c r="K2" s="832"/>
      <c r="L2" s="835"/>
      <c r="M2" s="69"/>
    </row>
    <row r="3" spans="1:13" s="66" customFormat="1" ht="27.75" customHeight="1">
      <c r="A3" s="70" t="s">
        <v>82</v>
      </c>
      <c r="B3" s="71" t="s">
        <v>83</v>
      </c>
      <c r="C3" s="732" t="s">
        <v>84</v>
      </c>
      <c r="D3" s="836" t="s">
        <v>52</v>
      </c>
      <c r="E3" s="72" t="s">
        <v>85</v>
      </c>
      <c r="F3" s="73" t="s">
        <v>86</v>
      </c>
      <c r="G3" s="836" t="s">
        <v>52</v>
      </c>
      <c r="H3" s="72" t="s">
        <v>85</v>
      </c>
      <c r="I3" s="73" t="s">
        <v>86</v>
      </c>
      <c r="J3" s="836" t="s">
        <v>52</v>
      </c>
      <c r="K3" s="72" t="s">
        <v>85</v>
      </c>
      <c r="L3" s="74" t="s">
        <v>86</v>
      </c>
      <c r="M3" s="69"/>
    </row>
    <row r="4" spans="1:13" s="66" customFormat="1" ht="27.75" customHeight="1" thickBot="1">
      <c r="A4" s="75"/>
      <c r="B4" s="76"/>
      <c r="C4" s="733"/>
      <c r="D4" s="837"/>
      <c r="E4" s="77" t="s">
        <v>397</v>
      </c>
      <c r="F4" s="78" t="s">
        <v>398</v>
      </c>
      <c r="G4" s="837"/>
      <c r="H4" s="77" t="s">
        <v>397</v>
      </c>
      <c r="I4" s="78" t="s">
        <v>398</v>
      </c>
      <c r="J4" s="837"/>
      <c r="K4" s="77" t="s">
        <v>397</v>
      </c>
      <c r="L4" s="79" t="s">
        <v>398</v>
      </c>
      <c r="M4" s="69"/>
    </row>
    <row r="5" spans="1:13" ht="22.5" customHeight="1">
      <c r="A5" s="80"/>
      <c r="B5" s="81" t="s">
        <v>534</v>
      </c>
      <c r="C5" s="734"/>
      <c r="D5" s="82">
        <v>350</v>
      </c>
      <c r="E5" s="83">
        <v>6.260507591223197</v>
      </c>
      <c r="F5" s="84">
        <v>159.73145714285715</v>
      </c>
      <c r="G5" s="85">
        <v>4800</v>
      </c>
      <c r="H5" s="83">
        <v>85.85838982248957</v>
      </c>
      <c r="I5" s="84">
        <v>11.647085416666666</v>
      </c>
      <c r="J5" s="82">
        <v>2863</v>
      </c>
      <c r="K5" s="83">
        <v>51.21095209620575</v>
      </c>
      <c r="L5" s="86">
        <v>19.527073000349287</v>
      </c>
      <c r="M5" s="365"/>
    </row>
    <row r="6" spans="1:13" ht="22.5" customHeight="1">
      <c r="A6" s="87"/>
      <c r="B6" s="71">
        <v>18</v>
      </c>
      <c r="C6" s="735"/>
      <c r="D6" s="88">
        <v>353</v>
      </c>
      <c r="E6" s="89">
        <v>6.31484794275492</v>
      </c>
      <c r="F6" s="90">
        <v>158.35694050991503</v>
      </c>
      <c r="G6" s="88">
        <v>4851</v>
      </c>
      <c r="H6" s="91">
        <v>86.77996422182468</v>
      </c>
      <c r="I6" s="90">
        <v>11.523397237682952</v>
      </c>
      <c r="J6" s="88">
        <v>2886</v>
      </c>
      <c r="K6" s="91">
        <v>51.627906976744185</v>
      </c>
      <c r="L6" s="92">
        <v>19.36936936936937</v>
      </c>
      <c r="M6" s="365"/>
    </row>
    <row r="7" spans="1:14" s="368" customFormat="1" ht="22.5" customHeight="1">
      <c r="A7" s="93"/>
      <c r="B7" s="94">
        <v>19</v>
      </c>
      <c r="C7" s="736">
        <v>5589000</v>
      </c>
      <c r="D7" s="737">
        <f>SUM(D9,D19,D20,D21,D22,D23,D27,D30,D31,D36,D43,D48,D52,D56,D60,D63,D66)</f>
        <v>354</v>
      </c>
      <c r="E7" s="429">
        <f aca="true" t="shared" si="0" ref="E7:E19">D7/C7*100000</f>
        <v>6.333870101986045</v>
      </c>
      <c r="F7" s="430">
        <f aca="true" t="shared" si="1" ref="F7:F19">C7/D7/100</f>
        <v>157.88135593220338</v>
      </c>
      <c r="G7" s="737">
        <f>SUM(G9,G19,G20,G21,G22,G23,G27,G30,G31,G36,G43,G48,G52,G56,G60,G63,G66)</f>
        <v>4891</v>
      </c>
      <c r="H7" s="429">
        <f aca="true" t="shared" si="2" ref="H7:H19">G7/C7*100000</f>
        <v>87.51118268026481</v>
      </c>
      <c r="I7" s="430">
        <f aca="true" t="shared" si="3" ref="I7:I19">C7/G7/100</f>
        <v>11.42711102024126</v>
      </c>
      <c r="J7" s="737">
        <f>SUM(J9,J19,J20,J21,J22,J23,J27,J30,J31,J36,J43,J48,J52,J56,J60,J63,J66)</f>
        <v>2910</v>
      </c>
      <c r="K7" s="429">
        <f aca="true" t="shared" si="4" ref="K7:K19">J7/C7*100000</f>
        <v>52.06655931293613</v>
      </c>
      <c r="L7" s="431">
        <f aca="true" t="shared" si="5" ref="L7:L19">C7/J7/100</f>
        <v>19.20618556701031</v>
      </c>
      <c r="M7" s="367"/>
      <c r="N7" s="366"/>
    </row>
    <row r="8" spans="1:13" ht="6.75" customHeight="1">
      <c r="A8" s="93"/>
      <c r="B8" s="95"/>
      <c r="C8" s="738"/>
      <c r="D8" s="108"/>
      <c r="E8" s="369"/>
      <c r="F8" s="370"/>
      <c r="G8" s="108"/>
      <c r="H8" s="369"/>
      <c r="I8" s="370"/>
      <c r="J8" s="108"/>
      <c r="K8" s="369"/>
      <c r="L8" s="371"/>
      <c r="M8" s="365"/>
    </row>
    <row r="9" spans="1:13" ht="22.5" customHeight="1">
      <c r="A9" s="96" t="s">
        <v>87</v>
      </c>
      <c r="B9" s="97" t="s">
        <v>88</v>
      </c>
      <c r="C9" s="738">
        <f>SUM(C10:C18)</f>
        <v>1530168</v>
      </c>
      <c r="D9" s="108">
        <f>SUM(D10:D18)</f>
        <v>108</v>
      </c>
      <c r="E9" s="369">
        <f t="shared" si="0"/>
        <v>7.058048528004768</v>
      </c>
      <c r="F9" s="370">
        <f t="shared" si="1"/>
        <v>141.68222222222224</v>
      </c>
      <c r="G9" s="108">
        <f>SUM(G10:G18)</f>
        <v>1567</v>
      </c>
      <c r="H9" s="369">
        <f t="shared" si="2"/>
        <v>102.40705595725437</v>
      </c>
      <c r="I9" s="370">
        <f t="shared" si="3"/>
        <v>9.764952137843013</v>
      </c>
      <c r="J9" s="108">
        <f>SUM(J10:J18)</f>
        <v>908</v>
      </c>
      <c r="K9" s="369">
        <f t="shared" si="4"/>
        <v>59.33988947618824</v>
      </c>
      <c r="L9" s="371">
        <f t="shared" si="5"/>
        <v>16.852070484581496</v>
      </c>
      <c r="M9" s="365"/>
    </row>
    <row r="10" spans="1:13" ht="22.5" customHeight="1">
      <c r="A10" s="98"/>
      <c r="B10" s="99" t="s">
        <v>365</v>
      </c>
      <c r="C10" s="738">
        <v>207268</v>
      </c>
      <c r="D10" s="689">
        <v>5</v>
      </c>
      <c r="E10" s="369">
        <f t="shared" si="0"/>
        <v>2.4123357199374724</v>
      </c>
      <c r="F10" s="370">
        <f t="shared" si="1"/>
        <v>414.536</v>
      </c>
      <c r="G10" s="100">
        <v>214</v>
      </c>
      <c r="H10" s="369">
        <f t="shared" si="2"/>
        <v>103.24796881332381</v>
      </c>
      <c r="I10" s="370">
        <f t="shared" si="3"/>
        <v>9.685420560747664</v>
      </c>
      <c r="J10" s="100">
        <v>129</v>
      </c>
      <c r="K10" s="369">
        <f t="shared" si="4"/>
        <v>62.23826157438679</v>
      </c>
      <c r="L10" s="371">
        <f t="shared" si="5"/>
        <v>16.067286821705427</v>
      </c>
      <c r="M10" s="365"/>
    </row>
    <row r="11" spans="1:13" ht="22.5" customHeight="1">
      <c r="A11" s="98"/>
      <c r="B11" s="99" t="s">
        <v>366</v>
      </c>
      <c r="C11" s="738">
        <v>129272</v>
      </c>
      <c r="D11" s="739">
        <v>8</v>
      </c>
      <c r="E11" s="369">
        <f t="shared" si="0"/>
        <v>6.188501763723003</v>
      </c>
      <c r="F11" s="370">
        <f t="shared" si="1"/>
        <v>161.59</v>
      </c>
      <c r="G11" s="100">
        <v>167</v>
      </c>
      <c r="H11" s="369">
        <f t="shared" si="2"/>
        <v>129.1849743177177</v>
      </c>
      <c r="I11" s="370">
        <f t="shared" si="3"/>
        <v>7.740838323353294</v>
      </c>
      <c r="J11" s="100">
        <v>87</v>
      </c>
      <c r="K11" s="369">
        <f t="shared" si="4"/>
        <v>67.29995668048765</v>
      </c>
      <c r="L11" s="371">
        <f t="shared" si="5"/>
        <v>14.858850574712644</v>
      </c>
      <c r="M11" s="365"/>
    </row>
    <row r="12" spans="1:13" ht="22.5" customHeight="1">
      <c r="A12" s="98"/>
      <c r="B12" s="99" t="s">
        <v>367</v>
      </c>
      <c r="C12" s="738">
        <v>107133</v>
      </c>
      <c r="D12" s="100">
        <v>11</v>
      </c>
      <c r="E12" s="369">
        <f t="shared" si="0"/>
        <v>10.267611286905062</v>
      </c>
      <c r="F12" s="370">
        <f t="shared" si="1"/>
        <v>97.39363636363636</v>
      </c>
      <c r="G12" s="100">
        <v>140</v>
      </c>
      <c r="H12" s="369">
        <f t="shared" si="2"/>
        <v>130.6786891060644</v>
      </c>
      <c r="I12" s="370">
        <f t="shared" si="3"/>
        <v>7.652357142857142</v>
      </c>
      <c r="J12" s="100">
        <v>72</v>
      </c>
      <c r="K12" s="369">
        <f t="shared" si="4"/>
        <v>67.20618296883313</v>
      </c>
      <c r="L12" s="371">
        <f t="shared" si="5"/>
        <v>14.879583333333333</v>
      </c>
      <c r="M12" s="365"/>
    </row>
    <row r="13" spans="1:13" ht="22.5" customHeight="1">
      <c r="A13" s="98"/>
      <c r="B13" s="99" t="s">
        <v>368</v>
      </c>
      <c r="C13" s="738">
        <v>102829</v>
      </c>
      <c r="D13" s="100">
        <v>9</v>
      </c>
      <c r="E13" s="369">
        <f t="shared" si="0"/>
        <v>8.752394752453101</v>
      </c>
      <c r="F13" s="370">
        <f t="shared" si="1"/>
        <v>114.25444444444446</v>
      </c>
      <c r="G13" s="100">
        <v>138</v>
      </c>
      <c r="H13" s="369">
        <f t="shared" si="2"/>
        <v>134.2033862042809</v>
      </c>
      <c r="I13" s="370">
        <f t="shared" si="3"/>
        <v>7.451376811594202</v>
      </c>
      <c r="J13" s="100">
        <v>74</v>
      </c>
      <c r="K13" s="369">
        <f t="shared" si="4"/>
        <v>71.96413463128106</v>
      </c>
      <c r="L13" s="371">
        <f t="shared" si="5"/>
        <v>13.89581081081081</v>
      </c>
      <c r="M13" s="365"/>
    </row>
    <row r="14" spans="1:13" ht="22.5" customHeight="1">
      <c r="A14" s="98"/>
      <c r="B14" s="99" t="s">
        <v>369</v>
      </c>
      <c r="C14" s="738">
        <v>168776</v>
      </c>
      <c r="D14" s="100">
        <v>12</v>
      </c>
      <c r="E14" s="369">
        <f t="shared" si="0"/>
        <v>7.110015642034412</v>
      </c>
      <c r="F14" s="370">
        <f t="shared" si="1"/>
        <v>140.64666666666665</v>
      </c>
      <c r="G14" s="100">
        <v>138</v>
      </c>
      <c r="H14" s="369">
        <f t="shared" si="2"/>
        <v>81.76517988339575</v>
      </c>
      <c r="I14" s="370">
        <f t="shared" si="3"/>
        <v>12.230144927536232</v>
      </c>
      <c r="J14" s="100">
        <v>80</v>
      </c>
      <c r="K14" s="369">
        <f t="shared" si="4"/>
        <v>47.400104280229414</v>
      </c>
      <c r="L14" s="371">
        <f t="shared" si="5"/>
        <v>21.096999999999998</v>
      </c>
      <c r="M14" s="365"/>
    </row>
    <row r="15" spans="1:13" ht="22.5" customHeight="1">
      <c r="A15" s="98"/>
      <c r="B15" s="99" t="s">
        <v>370</v>
      </c>
      <c r="C15" s="738">
        <v>220546</v>
      </c>
      <c r="D15" s="100">
        <v>6</v>
      </c>
      <c r="E15" s="369">
        <f t="shared" si="0"/>
        <v>2.7205208890662265</v>
      </c>
      <c r="F15" s="370">
        <f t="shared" si="1"/>
        <v>367.57666666666665</v>
      </c>
      <c r="G15" s="100">
        <v>168</v>
      </c>
      <c r="H15" s="369">
        <f t="shared" si="2"/>
        <v>76.17458489385434</v>
      </c>
      <c r="I15" s="370">
        <f t="shared" si="3"/>
        <v>13.127738095238096</v>
      </c>
      <c r="J15" s="100">
        <v>102</v>
      </c>
      <c r="K15" s="369">
        <f t="shared" si="4"/>
        <v>46.24885511412585</v>
      </c>
      <c r="L15" s="371">
        <f t="shared" si="5"/>
        <v>21.622156862745097</v>
      </c>
      <c r="M15" s="365"/>
    </row>
    <row r="16" spans="1:13" ht="22.5" customHeight="1">
      <c r="A16" s="98"/>
      <c r="B16" s="99" t="s">
        <v>371</v>
      </c>
      <c r="C16" s="738">
        <v>226440</v>
      </c>
      <c r="D16" s="100">
        <v>19</v>
      </c>
      <c r="E16" s="369">
        <f t="shared" si="0"/>
        <v>8.390743684861333</v>
      </c>
      <c r="F16" s="370">
        <f t="shared" si="1"/>
        <v>119.17894736842105</v>
      </c>
      <c r="G16" s="100">
        <v>142</v>
      </c>
      <c r="H16" s="369">
        <f t="shared" si="2"/>
        <v>62.70976859212153</v>
      </c>
      <c r="I16" s="370">
        <f t="shared" si="3"/>
        <v>15.946478873239437</v>
      </c>
      <c r="J16" s="100">
        <v>101</v>
      </c>
      <c r="K16" s="369">
        <f t="shared" si="4"/>
        <v>44.60342695636813</v>
      </c>
      <c r="L16" s="371">
        <f t="shared" si="5"/>
        <v>22.41980198019802</v>
      </c>
      <c r="M16" s="365"/>
    </row>
    <row r="17" spans="1:13" ht="22.5" customHeight="1">
      <c r="A17" s="98"/>
      <c r="B17" s="99" t="s">
        <v>372</v>
      </c>
      <c r="C17" s="738">
        <v>119743</v>
      </c>
      <c r="D17" s="100">
        <v>21</v>
      </c>
      <c r="E17" s="369">
        <f t="shared" si="0"/>
        <v>17.537559606824615</v>
      </c>
      <c r="F17" s="370">
        <f t="shared" si="1"/>
        <v>57.020476190476195</v>
      </c>
      <c r="G17" s="100">
        <v>296</v>
      </c>
      <c r="H17" s="369">
        <f t="shared" si="2"/>
        <v>247.19607826762316</v>
      </c>
      <c r="I17" s="370">
        <f t="shared" si="3"/>
        <v>4.045371621621622</v>
      </c>
      <c r="J17" s="100">
        <v>181</v>
      </c>
      <c r="K17" s="369">
        <f t="shared" si="4"/>
        <v>151.1570613731074</v>
      </c>
      <c r="L17" s="371">
        <f t="shared" si="5"/>
        <v>6.615635359116022</v>
      </c>
      <c r="M17" s="365"/>
    </row>
    <row r="18" spans="1:13" ht="22.5" customHeight="1">
      <c r="A18" s="101"/>
      <c r="B18" s="102" t="s">
        <v>373</v>
      </c>
      <c r="C18" s="738">
        <v>248161</v>
      </c>
      <c r="D18" s="100">
        <v>17</v>
      </c>
      <c r="E18" s="369">
        <f t="shared" si="0"/>
        <v>6.850391479724856</v>
      </c>
      <c r="F18" s="370">
        <f t="shared" si="1"/>
        <v>145.9770588235294</v>
      </c>
      <c r="G18" s="100">
        <v>164</v>
      </c>
      <c r="H18" s="369">
        <f t="shared" si="2"/>
        <v>66.08612956911038</v>
      </c>
      <c r="I18" s="370">
        <f t="shared" si="3"/>
        <v>15.131768292682928</v>
      </c>
      <c r="J18" s="100">
        <v>82</v>
      </c>
      <c r="K18" s="369">
        <f t="shared" si="4"/>
        <v>33.04306478455519</v>
      </c>
      <c r="L18" s="371">
        <f t="shared" si="5"/>
        <v>30.263536585365856</v>
      </c>
      <c r="M18" s="365"/>
    </row>
    <row r="19" spans="1:13" ht="22.5" customHeight="1">
      <c r="A19" s="103" t="s">
        <v>91</v>
      </c>
      <c r="B19" s="104" t="s">
        <v>374</v>
      </c>
      <c r="C19" s="740">
        <v>536256</v>
      </c>
      <c r="D19" s="695">
        <v>36</v>
      </c>
      <c r="E19" s="372">
        <f t="shared" si="0"/>
        <v>6.713211600429645</v>
      </c>
      <c r="F19" s="373">
        <f t="shared" si="1"/>
        <v>148.96</v>
      </c>
      <c r="G19" s="695">
        <v>403</v>
      </c>
      <c r="H19" s="372">
        <f t="shared" si="2"/>
        <v>75.15067430480964</v>
      </c>
      <c r="I19" s="373">
        <f t="shared" si="3"/>
        <v>13.306600496277916</v>
      </c>
      <c r="J19" s="695">
        <v>282</v>
      </c>
      <c r="K19" s="372">
        <f t="shared" si="4"/>
        <v>52.58682420336556</v>
      </c>
      <c r="L19" s="374">
        <f t="shared" si="5"/>
        <v>19.016170212765957</v>
      </c>
      <c r="M19" s="365"/>
    </row>
    <row r="20" spans="1:13" ht="22.5" customHeight="1">
      <c r="A20" s="103" t="s">
        <v>92</v>
      </c>
      <c r="B20" s="104" t="s">
        <v>375</v>
      </c>
      <c r="C20" s="740">
        <v>461005</v>
      </c>
      <c r="D20" s="695">
        <v>26</v>
      </c>
      <c r="E20" s="372">
        <f>D20/C20*100000</f>
        <v>5.639852062342057</v>
      </c>
      <c r="F20" s="373">
        <f>C20/D20/100</f>
        <v>177.3096153846154</v>
      </c>
      <c r="G20" s="695">
        <v>490</v>
      </c>
      <c r="H20" s="372">
        <f>G20/C20*100000</f>
        <v>106.28951963644646</v>
      </c>
      <c r="I20" s="373">
        <f>C20/G20/100</f>
        <v>9.40826530612245</v>
      </c>
      <c r="J20" s="695">
        <v>247</v>
      </c>
      <c r="K20" s="372">
        <f>J20/C20*100000</f>
        <v>53.57859459224954</v>
      </c>
      <c r="L20" s="374">
        <f>C20/J20/100</f>
        <v>18.664170040485832</v>
      </c>
      <c r="M20" s="365"/>
    </row>
    <row r="21" spans="1:13" ht="22.5" customHeight="1">
      <c r="A21" s="103" t="s">
        <v>93</v>
      </c>
      <c r="B21" s="104" t="s">
        <v>376</v>
      </c>
      <c r="C21" s="740">
        <v>476315</v>
      </c>
      <c r="D21" s="695">
        <v>23</v>
      </c>
      <c r="E21" s="372">
        <f aca="true" t="shared" si="6" ref="E21:E69">D21/C21*100000</f>
        <v>4.82873728519992</v>
      </c>
      <c r="F21" s="373">
        <f aca="true" t="shared" si="7" ref="F21:F69">C21/D21/100</f>
        <v>207.09347826086957</v>
      </c>
      <c r="G21" s="695">
        <v>450</v>
      </c>
      <c r="H21" s="372">
        <f aca="true" t="shared" si="8" ref="H21:H59">G21/C21*100000</f>
        <v>94.47529471043322</v>
      </c>
      <c r="I21" s="373">
        <f aca="true" t="shared" si="9" ref="I21:I59">C21/G21/100</f>
        <v>10.584777777777779</v>
      </c>
      <c r="J21" s="695">
        <v>272</v>
      </c>
      <c r="K21" s="372">
        <f aca="true" t="shared" si="10" ref="K21:K59">J21/C21*100000</f>
        <v>57.10506702497297</v>
      </c>
      <c r="L21" s="374">
        <f aca="true" t="shared" si="11" ref="L21:L59">C21/J21/100</f>
        <v>17.51158088235294</v>
      </c>
      <c r="M21" s="365"/>
    </row>
    <row r="22" spans="1:13" ht="22.5" customHeight="1">
      <c r="A22" s="103" t="s">
        <v>94</v>
      </c>
      <c r="B22" s="104" t="s">
        <v>377</v>
      </c>
      <c r="C22" s="740">
        <v>92456</v>
      </c>
      <c r="D22" s="695">
        <v>3</v>
      </c>
      <c r="E22" s="372">
        <f t="shared" si="6"/>
        <v>3.2447867093536384</v>
      </c>
      <c r="F22" s="373">
        <f t="shared" si="7"/>
        <v>308.18666666666667</v>
      </c>
      <c r="G22" s="695">
        <v>117</v>
      </c>
      <c r="H22" s="372">
        <f t="shared" si="8"/>
        <v>126.5466816647919</v>
      </c>
      <c r="I22" s="373">
        <f t="shared" si="9"/>
        <v>7.902222222222222</v>
      </c>
      <c r="J22" s="695">
        <v>65</v>
      </c>
      <c r="K22" s="372">
        <f t="shared" si="10"/>
        <v>70.3037120359955</v>
      </c>
      <c r="L22" s="374">
        <f t="shared" si="11"/>
        <v>14.224</v>
      </c>
      <c r="M22" s="365"/>
    </row>
    <row r="23" spans="1:13" ht="22.5" customHeight="1">
      <c r="A23" s="105" t="s">
        <v>378</v>
      </c>
      <c r="B23" s="106"/>
      <c r="C23" s="741">
        <f>SUM(C24:C26)</f>
        <v>382782</v>
      </c>
      <c r="D23" s="363">
        <f>SUM(D24:D26)</f>
        <v>19</v>
      </c>
      <c r="E23" s="375">
        <f t="shared" si="6"/>
        <v>4.963660778197513</v>
      </c>
      <c r="F23" s="376">
        <f t="shared" si="7"/>
        <v>201.4642105263158</v>
      </c>
      <c r="G23" s="363">
        <f>SUM(G24:G26)</f>
        <v>286</v>
      </c>
      <c r="H23" s="375">
        <f t="shared" si="8"/>
        <v>74.71615697707834</v>
      </c>
      <c r="I23" s="376">
        <f t="shared" si="9"/>
        <v>13.383986013986014</v>
      </c>
      <c r="J23" s="363">
        <f>SUM(J24:J26)</f>
        <v>177</v>
      </c>
      <c r="K23" s="375">
        <f t="shared" si="10"/>
        <v>46.24041882847156</v>
      </c>
      <c r="L23" s="377">
        <f t="shared" si="11"/>
        <v>21.626101694915256</v>
      </c>
      <c r="M23" s="365"/>
    </row>
    <row r="24" spans="1:13" ht="22.5" customHeight="1">
      <c r="A24" s="98"/>
      <c r="B24" s="107" t="s">
        <v>379</v>
      </c>
      <c r="C24" s="742">
        <v>194155</v>
      </c>
      <c r="D24" s="100">
        <v>9</v>
      </c>
      <c r="E24" s="369">
        <f t="shared" si="6"/>
        <v>4.635471659241328</v>
      </c>
      <c r="F24" s="370">
        <f t="shared" si="7"/>
        <v>215.72777777777776</v>
      </c>
      <c r="G24" s="100">
        <v>167</v>
      </c>
      <c r="H24" s="369">
        <f t="shared" si="8"/>
        <v>86.01375189925575</v>
      </c>
      <c r="I24" s="370">
        <f t="shared" si="9"/>
        <v>11.626047904191616</v>
      </c>
      <c r="J24" s="100">
        <v>101</v>
      </c>
      <c r="K24" s="369">
        <f t="shared" si="10"/>
        <v>52.02029306481935</v>
      </c>
      <c r="L24" s="371">
        <f t="shared" si="11"/>
        <v>19.223267326732675</v>
      </c>
      <c r="M24" s="365"/>
    </row>
    <row r="25" spans="1:13" ht="22.5" customHeight="1">
      <c r="A25" s="98"/>
      <c r="B25" s="107" t="s">
        <v>380</v>
      </c>
      <c r="C25" s="742">
        <v>157347</v>
      </c>
      <c r="D25" s="108">
        <v>8</v>
      </c>
      <c r="E25" s="369">
        <f t="shared" si="6"/>
        <v>5.084304117650797</v>
      </c>
      <c r="F25" s="370">
        <f t="shared" si="7"/>
        <v>196.68375</v>
      </c>
      <c r="G25" s="108">
        <v>103</v>
      </c>
      <c r="H25" s="369">
        <f t="shared" si="8"/>
        <v>65.46041551475402</v>
      </c>
      <c r="I25" s="370">
        <f t="shared" si="9"/>
        <v>15.276407766990292</v>
      </c>
      <c r="J25" s="108">
        <v>67</v>
      </c>
      <c r="K25" s="369">
        <f t="shared" si="10"/>
        <v>42.58104698532543</v>
      </c>
      <c r="L25" s="371">
        <f t="shared" si="11"/>
        <v>23.484626865671643</v>
      </c>
      <c r="M25" s="365"/>
    </row>
    <row r="26" spans="1:13" ht="22.5" customHeight="1">
      <c r="A26" s="101"/>
      <c r="B26" s="109" t="s">
        <v>95</v>
      </c>
      <c r="C26" s="742">
        <v>31280</v>
      </c>
      <c r="D26" s="100">
        <v>2</v>
      </c>
      <c r="E26" s="369">
        <f t="shared" si="6"/>
        <v>6.39386189258312</v>
      </c>
      <c r="F26" s="370">
        <f t="shared" si="7"/>
        <v>156.4</v>
      </c>
      <c r="G26" s="100">
        <v>16</v>
      </c>
      <c r="H26" s="369">
        <f t="shared" si="8"/>
        <v>51.15089514066496</v>
      </c>
      <c r="I26" s="370">
        <f t="shared" si="9"/>
        <v>19.55</v>
      </c>
      <c r="J26" s="100">
        <v>9</v>
      </c>
      <c r="K26" s="369">
        <f t="shared" si="10"/>
        <v>28.772378516624038</v>
      </c>
      <c r="L26" s="371">
        <f t="shared" si="11"/>
        <v>34.75555555555556</v>
      </c>
      <c r="M26" s="365"/>
    </row>
    <row r="27" spans="1:13" ht="22.5" customHeight="1">
      <c r="A27" s="105" t="s">
        <v>381</v>
      </c>
      <c r="B27" s="106"/>
      <c r="C27" s="743">
        <f>SUM(C28:C29)</f>
        <v>334970</v>
      </c>
      <c r="D27" s="378">
        <f>SUM(D28:D29)</f>
        <v>15</v>
      </c>
      <c r="E27" s="379">
        <f t="shared" si="6"/>
        <v>4.478012956384154</v>
      </c>
      <c r="F27" s="380">
        <f t="shared" si="7"/>
        <v>223.31333333333333</v>
      </c>
      <c r="G27" s="378">
        <f>SUM(G28:G29)</f>
        <v>265</v>
      </c>
      <c r="H27" s="379">
        <f t="shared" si="8"/>
        <v>79.11156222945338</v>
      </c>
      <c r="I27" s="380">
        <f t="shared" si="9"/>
        <v>12.640377358490566</v>
      </c>
      <c r="J27" s="378">
        <f>SUM(J28:J29)</f>
        <v>171</v>
      </c>
      <c r="K27" s="379">
        <f t="shared" si="10"/>
        <v>51.04934770277936</v>
      </c>
      <c r="L27" s="381">
        <f t="shared" si="11"/>
        <v>19.58888888888889</v>
      </c>
      <c r="M27" s="365"/>
    </row>
    <row r="28" spans="1:13" ht="22.5" customHeight="1">
      <c r="A28" s="98"/>
      <c r="B28" s="107" t="s">
        <v>382</v>
      </c>
      <c r="C28" s="742">
        <v>221529</v>
      </c>
      <c r="D28" s="100">
        <v>6</v>
      </c>
      <c r="E28" s="369">
        <f t="shared" si="6"/>
        <v>2.708449006676327</v>
      </c>
      <c r="F28" s="370">
        <f t="shared" si="7"/>
        <v>369.215</v>
      </c>
      <c r="G28" s="100">
        <v>192</v>
      </c>
      <c r="H28" s="369">
        <f t="shared" si="8"/>
        <v>86.67036821364246</v>
      </c>
      <c r="I28" s="370">
        <f t="shared" si="9"/>
        <v>11.53796875</v>
      </c>
      <c r="J28" s="100">
        <v>126</v>
      </c>
      <c r="K28" s="369">
        <f t="shared" si="10"/>
        <v>56.877429140202864</v>
      </c>
      <c r="L28" s="371">
        <f t="shared" si="11"/>
        <v>17.581666666666667</v>
      </c>
      <c r="M28" s="365"/>
    </row>
    <row r="29" spans="1:13" ht="22.5" customHeight="1">
      <c r="A29" s="101"/>
      <c r="B29" s="107" t="s">
        <v>383</v>
      </c>
      <c r="C29" s="742">
        <v>113441</v>
      </c>
      <c r="D29" s="100">
        <v>9</v>
      </c>
      <c r="E29" s="369">
        <f t="shared" si="6"/>
        <v>7.933639513050837</v>
      </c>
      <c r="F29" s="382">
        <f t="shared" si="7"/>
        <v>126.04555555555555</v>
      </c>
      <c r="G29" s="744">
        <v>73</v>
      </c>
      <c r="H29" s="383">
        <f t="shared" si="8"/>
        <v>64.35063160585679</v>
      </c>
      <c r="I29" s="382">
        <f t="shared" si="9"/>
        <v>15.53986301369863</v>
      </c>
      <c r="J29" s="744">
        <v>45</v>
      </c>
      <c r="K29" s="383">
        <f t="shared" si="10"/>
        <v>39.66819756525418</v>
      </c>
      <c r="L29" s="384">
        <f t="shared" si="11"/>
        <v>25.20911111111111</v>
      </c>
      <c r="M29" s="365"/>
    </row>
    <row r="30" spans="1:13" ht="22.5" customHeight="1">
      <c r="A30" s="103" t="s">
        <v>96</v>
      </c>
      <c r="B30" s="110" t="s">
        <v>384</v>
      </c>
      <c r="C30" s="745">
        <v>291783</v>
      </c>
      <c r="D30" s="746">
        <v>22</v>
      </c>
      <c r="E30" s="385">
        <f t="shared" si="6"/>
        <v>7.539849819900405</v>
      </c>
      <c r="F30" s="386">
        <f t="shared" si="7"/>
        <v>132.62863636363636</v>
      </c>
      <c r="G30" s="747">
        <v>237</v>
      </c>
      <c r="H30" s="387">
        <f t="shared" si="8"/>
        <v>81.22474578710892</v>
      </c>
      <c r="I30" s="387">
        <f t="shared" si="9"/>
        <v>12.311518987341772</v>
      </c>
      <c r="J30" s="747">
        <v>153</v>
      </c>
      <c r="K30" s="387">
        <f t="shared" si="10"/>
        <v>52.436228292943724</v>
      </c>
      <c r="L30" s="388">
        <f t="shared" si="11"/>
        <v>19.07078431372549</v>
      </c>
      <c r="M30" s="365"/>
    </row>
    <row r="31" spans="1:13" ht="22.5" customHeight="1">
      <c r="A31" s="105" t="s">
        <v>97</v>
      </c>
      <c r="B31" s="107"/>
      <c r="C31" s="748">
        <f>SUM(C32:C35)</f>
        <v>426625</v>
      </c>
      <c r="D31" s="100">
        <f>SUM(D32:D35)</f>
        <v>19</v>
      </c>
      <c r="E31" s="369">
        <f t="shared" si="6"/>
        <v>4.453559917960739</v>
      </c>
      <c r="F31" s="370">
        <f t="shared" si="7"/>
        <v>224.53947368421052</v>
      </c>
      <c r="G31" s="100">
        <f>SUM(G32:G35)</f>
        <v>285</v>
      </c>
      <c r="H31" s="369">
        <f t="shared" si="8"/>
        <v>66.80339876941107</v>
      </c>
      <c r="I31" s="370">
        <f t="shared" si="9"/>
        <v>14.969298245614036</v>
      </c>
      <c r="J31" s="100">
        <f>SUM(J32:J35)</f>
        <v>178</v>
      </c>
      <c r="K31" s="369">
        <f t="shared" si="10"/>
        <v>41.72282449457955</v>
      </c>
      <c r="L31" s="371">
        <f t="shared" si="11"/>
        <v>23.96769662921348</v>
      </c>
      <c r="M31" s="365"/>
    </row>
    <row r="32" spans="1:13" ht="22.5" customHeight="1">
      <c r="A32" s="98"/>
      <c r="B32" s="107" t="s">
        <v>98</v>
      </c>
      <c r="C32" s="742">
        <v>267291</v>
      </c>
      <c r="D32" s="100">
        <v>15</v>
      </c>
      <c r="E32" s="369">
        <f t="shared" si="6"/>
        <v>5.611861229895507</v>
      </c>
      <c r="F32" s="370">
        <f t="shared" si="7"/>
        <v>178.19400000000002</v>
      </c>
      <c r="G32" s="100">
        <v>166</v>
      </c>
      <c r="H32" s="369">
        <f t="shared" si="8"/>
        <v>62.10459761084361</v>
      </c>
      <c r="I32" s="370">
        <f t="shared" si="9"/>
        <v>16.10186746987952</v>
      </c>
      <c r="J32" s="100">
        <v>115</v>
      </c>
      <c r="K32" s="369">
        <f t="shared" si="10"/>
        <v>43.02426942919889</v>
      </c>
      <c r="L32" s="371">
        <f t="shared" si="11"/>
        <v>23.24269565217391</v>
      </c>
      <c r="M32" s="365"/>
    </row>
    <row r="33" spans="1:13" ht="22.5" customHeight="1">
      <c r="A33" s="98"/>
      <c r="B33" s="107" t="s">
        <v>385</v>
      </c>
      <c r="C33" s="742">
        <v>94180</v>
      </c>
      <c r="D33" s="684">
        <v>2</v>
      </c>
      <c r="E33" s="389">
        <f t="shared" si="6"/>
        <v>2.1235931195582927</v>
      </c>
      <c r="F33" s="390">
        <f t="shared" si="7"/>
        <v>470.9</v>
      </c>
      <c r="G33" s="100">
        <v>76</v>
      </c>
      <c r="H33" s="369">
        <f t="shared" si="8"/>
        <v>80.69653854321513</v>
      </c>
      <c r="I33" s="370">
        <f t="shared" si="9"/>
        <v>12.392105263157895</v>
      </c>
      <c r="J33" s="100">
        <v>37</v>
      </c>
      <c r="K33" s="369">
        <f t="shared" si="10"/>
        <v>39.28647271182842</v>
      </c>
      <c r="L33" s="371">
        <f t="shared" si="11"/>
        <v>25.454054054054055</v>
      </c>
      <c r="M33" s="365"/>
    </row>
    <row r="34" spans="1:13" ht="22.5" customHeight="1">
      <c r="A34" s="98"/>
      <c r="B34" s="107" t="s">
        <v>386</v>
      </c>
      <c r="C34" s="742">
        <v>31606</v>
      </c>
      <c r="D34" s="108">
        <v>2</v>
      </c>
      <c r="E34" s="369">
        <f t="shared" si="6"/>
        <v>6.3279124216920835</v>
      </c>
      <c r="F34" s="370">
        <f t="shared" si="7"/>
        <v>158.03</v>
      </c>
      <c r="G34" s="108">
        <v>18</v>
      </c>
      <c r="H34" s="369">
        <f t="shared" si="8"/>
        <v>56.95121179522876</v>
      </c>
      <c r="I34" s="370">
        <f t="shared" si="9"/>
        <v>17.558888888888887</v>
      </c>
      <c r="J34" s="108">
        <v>13</v>
      </c>
      <c r="K34" s="369">
        <f t="shared" si="10"/>
        <v>41.131430740998546</v>
      </c>
      <c r="L34" s="371">
        <f t="shared" si="11"/>
        <v>24.31230769230769</v>
      </c>
      <c r="M34" s="365"/>
    </row>
    <row r="35" spans="1:13" ht="22.5" customHeight="1">
      <c r="A35" s="101"/>
      <c r="B35" s="111" t="s">
        <v>387</v>
      </c>
      <c r="C35" s="749">
        <v>33548</v>
      </c>
      <c r="D35" s="706">
        <v>0</v>
      </c>
      <c r="E35" s="391">
        <f t="shared" si="6"/>
        <v>0</v>
      </c>
      <c r="F35" s="112" t="s">
        <v>399</v>
      </c>
      <c r="G35" s="703">
        <v>25</v>
      </c>
      <c r="H35" s="391">
        <f t="shared" si="8"/>
        <v>74.5200906164302</v>
      </c>
      <c r="I35" s="392">
        <f t="shared" si="9"/>
        <v>13.4192</v>
      </c>
      <c r="J35" s="703">
        <v>13</v>
      </c>
      <c r="K35" s="391">
        <f t="shared" si="10"/>
        <v>38.7504471205437</v>
      </c>
      <c r="L35" s="393">
        <f t="shared" si="11"/>
        <v>25.806153846153848</v>
      </c>
      <c r="M35" s="365"/>
    </row>
    <row r="36" spans="1:13" ht="22.5" customHeight="1">
      <c r="A36" s="105" t="s">
        <v>388</v>
      </c>
      <c r="B36" s="107"/>
      <c r="C36" s="748">
        <f>SUM(C37:C42)</f>
        <v>288364</v>
      </c>
      <c r="D36" s="100">
        <f>SUM(D37:D42)</f>
        <v>22</v>
      </c>
      <c r="E36" s="369">
        <f t="shared" si="6"/>
        <v>7.6292463691722965</v>
      </c>
      <c r="F36" s="370">
        <f t="shared" si="7"/>
        <v>131.07454545454547</v>
      </c>
      <c r="G36" s="100">
        <f>SUM(G37:G42)</f>
        <v>208</v>
      </c>
      <c r="H36" s="369">
        <f t="shared" si="8"/>
        <v>72.13105658126534</v>
      </c>
      <c r="I36" s="370">
        <f t="shared" si="9"/>
        <v>13.863653846153845</v>
      </c>
      <c r="J36" s="100">
        <f>SUM(J37:J42)</f>
        <v>131</v>
      </c>
      <c r="K36" s="369">
        <f t="shared" si="10"/>
        <v>45.42869428916231</v>
      </c>
      <c r="L36" s="371">
        <f t="shared" si="11"/>
        <v>22.012519083969465</v>
      </c>
      <c r="M36" s="365"/>
    </row>
    <row r="37" spans="1:13" ht="22.5" customHeight="1">
      <c r="A37" s="98"/>
      <c r="B37" s="107" t="s">
        <v>458</v>
      </c>
      <c r="C37" s="742">
        <v>43175</v>
      </c>
      <c r="D37" s="684">
        <v>2</v>
      </c>
      <c r="E37" s="389">
        <f t="shared" si="6"/>
        <v>4.632310364794441</v>
      </c>
      <c r="F37" s="390">
        <f t="shared" si="7"/>
        <v>215.875</v>
      </c>
      <c r="G37" s="100">
        <v>36</v>
      </c>
      <c r="H37" s="369">
        <f t="shared" si="8"/>
        <v>83.38158656629994</v>
      </c>
      <c r="I37" s="370">
        <f t="shared" si="9"/>
        <v>11.993055555555557</v>
      </c>
      <c r="J37" s="100">
        <v>18</v>
      </c>
      <c r="K37" s="369">
        <f t="shared" si="10"/>
        <v>41.69079328314997</v>
      </c>
      <c r="L37" s="371">
        <f t="shared" si="11"/>
        <v>23.986111111111114</v>
      </c>
      <c r="M37" s="365"/>
    </row>
    <row r="38" spans="1:13" ht="22.5" customHeight="1">
      <c r="A38" s="98"/>
      <c r="B38" s="107" t="s">
        <v>459</v>
      </c>
      <c r="C38" s="742">
        <v>83370</v>
      </c>
      <c r="D38" s="684">
        <v>7</v>
      </c>
      <c r="E38" s="389">
        <f t="shared" si="6"/>
        <v>8.39630562552477</v>
      </c>
      <c r="F38" s="390">
        <f t="shared" si="7"/>
        <v>119.1</v>
      </c>
      <c r="G38" s="100">
        <v>64</v>
      </c>
      <c r="H38" s="369">
        <f t="shared" si="8"/>
        <v>76.76622286194075</v>
      </c>
      <c r="I38" s="370">
        <f t="shared" si="9"/>
        <v>13.0265625</v>
      </c>
      <c r="J38" s="100">
        <v>47</v>
      </c>
      <c r="K38" s="369">
        <f t="shared" si="10"/>
        <v>56.37519491423774</v>
      </c>
      <c r="L38" s="371">
        <f t="shared" si="11"/>
        <v>17.738297872340425</v>
      </c>
      <c r="M38" s="365"/>
    </row>
    <row r="39" spans="1:13" ht="22.5" customHeight="1">
      <c r="A39" s="98"/>
      <c r="B39" s="107" t="s">
        <v>460</v>
      </c>
      <c r="C39" s="742">
        <v>49599</v>
      </c>
      <c r="D39" s="100">
        <v>4</v>
      </c>
      <c r="E39" s="369">
        <f t="shared" si="6"/>
        <v>8.064678723361359</v>
      </c>
      <c r="F39" s="370">
        <f t="shared" si="7"/>
        <v>123.9975</v>
      </c>
      <c r="G39" s="100">
        <v>37</v>
      </c>
      <c r="H39" s="369">
        <f t="shared" si="8"/>
        <v>74.59827819109256</v>
      </c>
      <c r="I39" s="370">
        <f t="shared" si="9"/>
        <v>13.405135135135135</v>
      </c>
      <c r="J39" s="100">
        <v>21</v>
      </c>
      <c r="K39" s="369">
        <f t="shared" si="10"/>
        <v>42.339563297647125</v>
      </c>
      <c r="L39" s="371">
        <f t="shared" si="11"/>
        <v>23.61857142857143</v>
      </c>
      <c r="M39" s="365"/>
    </row>
    <row r="40" spans="1:13" ht="22.5" customHeight="1">
      <c r="A40" s="113"/>
      <c r="B40" s="107" t="s">
        <v>461</v>
      </c>
      <c r="C40" s="742">
        <v>48486</v>
      </c>
      <c r="D40" s="108">
        <v>4</v>
      </c>
      <c r="E40" s="369">
        <f t="shared" si="6"/>
        <v>8.249804067153406</v>
      </c>
      <c r="F40" s="370">
        <f t="shared" si="7"/>
        <v>121.215</v>
      </c>
      <c r="G40" s="108">
        <v>32</v>
      </c>
      <c r="H40" s="369">
        <f t="shared" si="8"/>
        <v>65.99843253722725</v>
      </c>
      <c r="I40" s="370">
        <f t="shared" si="9"/>
        <v>15.151875</v>
      </c>
      <c r="J40" s="108">
        <v>18</v>
      </c>
      <c r="K40" s="369">
        <f t="shared" si="10"/>
        <v>37.12411830219032</v>
      </c>
      <c r="L40" s="371">
        <f t="shared" si="11"/>
        <v>26.936666666666664</v>
      </c>
      <c r="M40" s="365"/>
    </row>
    <row r="41" spans="1:13" ht="22.5" customHeight="1">
      <c r="A41" s="98"/>
      <c r="B41" s="107" t="s">
        <v>462</v>
      </c>
      <c r="C41" s="742">
        <v>39877</v>
      </c>
      <c r="D41" s="108">
        <v>3</v>
      </c>
      <c r="E41" s="369">
        <f t="shared" si="6"/>
        <v>7.523133635930487</v>
      </c>
      <c r="F41" s="423">
        <f t="shared" si="7"/>
        <v>132.92333333333335</v>
      </c>
      <c r="G41" s="108">
        <v>28</v>
      </c>
      <c r="H41" s="369">
        <f>G41/C41*100000</f>
        <v>70.21591393535121</v>
      </c>
      <c r="I41" s="370">
        <f>C41/G41/100</f>
        <v>14.241785714285713</v>
      </c>
      <c r="J41" s="108">
        <v>20</v>
      </c>
      <c r="K41" s="369">
        <f>J41/C41*100000</f>
        <v>50.154224239536575</v>
      </c>
      <c r="L41" s="371">
        <f>C41/J41/100</f>
        <v>19.938499999999998</v>
      </c>
      <c r="M41" s="365"/>
    </row>
    <row r="42" spans="1:13" ht="22.5" customHeight="1">
      <c r="A42" s="114"/>
      <c r="B42" s="111" t="s">
        <v>463</v>
      </c>
      <c r="C42" s="749">
        <v>23857</v>
      </c>
      <c r="D42" s="703">
        <v>2</v>
      </c>
      <c r="E42" s="391">
        <f t="shared" si="6"/>
        <v>8.383283732237917</v>
      </c>
      <c r="F42" s="424">
        <f t="shared" si="7"/>
        <v>119.285</v>
      </c>
      <c r="G42" s="703">
        <v>11</v>
      </c>
      <c r="H42" s="391">
        <f t="shared" si="8"/>
        <v>46.108060527308545</v>
      </c>
      <c r="I42" s="392">
        <f t="shared" si="9"/>
        <v>21.68818181818182</v>
      </c>
      <c r="J42" s="703">
        <v>7</v>
      </c>
      <c r="K42" s="391">
        <f t="shared" si="10"/>
        <v>29.341493062832708</v>
      </c>
      <c r="L42" s="393">
        <f t="shared" si="11"/>
        <v>34.081428571428575</v>
      </c>
      <c r="M42" s="365"/>
    </row>
    <row r="43" spans="1:13" ht="22.5" customHeight="1">
      <c r="A43" s="98" t="s">
        <v>100</v>
      </c>
      <c r="B43" s="107"/>
      <c r="C43" s="269">
        <f>SUM(C44:C47)</f>
        <v>176924</v>
      </c>
      <c r="D43" s="108">
        <f>SUM(D44:D47)</f>
        <v>15</v>
      </c>
      <c r="E43" s="369">
        <f t="shared" si="6"/>
        <v>8.478216635391469</v>
      </c>
      <c r="F43" s="370">
        <f t="shared" si="7"/>
        <v>117.94933333333333</v>
      </c>
      <c r="G43" s="108">
        <f>SUM(G44:G47)</f>
        <v>109</v>
      </c>
      <c r="H43" s="369">
        <f t="shared" si="8"/>
        <v>61.608374217178</v>
      </c>
      <c r="I43" s="370">
        <f t="shared" si="9"/>
        <v>16.231559633027523</v>
      </c>
      <c r="J43" s="108">
        <f>SUM(J44:J47)</f>
        <v>67</v>
      </c>
      <c r="K43" s="369">
        <f t="shared" si="10"/>
        <v>37.86936763808189</v>
      </c>
      <c r="L43" s="371">
        <f t="shared" si="11"/>
        <v>26.406567164179105</v>
      </c>
      <c r="M43" s="365"/>
    </row>
    <row r="44" spans="1:13" ht="22.5" customHeight="1">
      <c r="A44" s="98"/>
      <c r="B44" s="107" t="s">
        <v>464</v>
      </c>
      <c r="C44" s="742">
        <v>42377</v>
      </c>
      <c r="D44" s="100">
        <v>1</v>
      </c>
      <c r="E44" s="369">
        <f t="shared" si="6"/>
        <v>2.359770630294735</v>
      </c>
      <c r="F44" s="370">
        <f t="shared" si="7"/>
        <v>423.77</v>
      </c>
      <c r="G44" s="100">
        <v>33</v>
      </c>
      <c r="H44" s="369">
        <f t="shared" si="8"/>
        <v>77.87243079972626</v>
      </c>
      <c r="I44" s="370">
        <f t="shared" si="9"/>
        <v>12.841515151515152</v>
      </c>
      <c r="J44" s="100">
        <v>18</v>
      </c>
      <c r="K44" s="369">
        <f t="shared" si="10"/>
        <v>42.47587134530524</v>
      </c>
      <c r="L44" s="371">
        <f t="shared" si="11"/>
        <v>23.54277777777778</v>
      </c>
      <c r="M44" s="365"/>
    </row>
    <row r="45" spans="1:13" ht="22.5" customHeight="1">
      <c r="A45" s="98"/>
      <c r="B45" s="107" t="s">
        <v>465</v>
      </c>
      <c r="C45" s="742">
        <v>81062</v>
      </c>
      <c r="D45" s="100">
        <v>9</v>
      </c>
      <c r="E45" s="369">
        <f t="shared" si="6"/>
        <v>11.102612814882436</v>
      </c>
      <c r="F45" s="370">
        <f t="shared" si="7"/>
        <v>90.06888888888889</v>
      </c>
      <c r="G45" s="100">
        <v>42</v>
      </c>
      <c r="H45" s="369">
        <f t="shared" si="8"/>
        <v>51.81219313611803</v>
      </c>
      <c r="I45" s="370">
        <f t="shared" si="9"/>
        <v>19.30047619047619</v>
      </c>
      <c r="J45" s="100">
        <v>29</v>
      </c>
      <c r="K45" s="369">
        <f t="shared" si="10"/>
        <v>35.77508573684341</v>
      </c>
      <c r="L45" s="371">
        <f t="shared" si="11"/>
        <v>27.952413793103446</v>
      </c>
      <c r="M45" s="365"/>
    </row>
    <row r="46" spans="1:13" ht="22.5" customHeight="1">
      <c r="A46" s="98"/>
      <c r="B46" s="107" t="s">
        <v>466</v>
      </c>
      <c r="C46" s="742">
        <v>33013</v>
      </c>
      <c r="D46" s="100">
        <v>1</v>
      </c>
      <c r="E46" s="369">
        <f t="shared" si="6"/>
        <v>3.0291097446460484</v>
      </c>
      <c r="F46" s="370">
        <f t="shared" si="7"/>
        <v>330.13</v>
      </c>
      <c r="G46" s="100">
        <v>20</v>
      </c>
      <c r="H46" s="369">
        <f t="shared" si="8"/>
        <v>60.582194892920974</v>
      </c>
      <c r="I46" s="370">
        <f t="shared" si="9"/>
        <v>16.506500000000003</v>
      </c>
      <c r="J46" s="100">
        <v>14</v>
      </c>
      <c r="K46" s="369">
        <f t="shared" si="10"/>
        <v>42.40753642504468</v>
      </c>
      <c r="L46" s="371">
        <f t="shared" si="11"/>
        <v>23.580714285714283</v>
      </c>
      <c r="M46" s="365"/>
    </row>
    <row r="47" spans="1:13" ht="22.5" customHeight="1">
      <c r="A47" s="114"/>
      <c r="B47" s="111" t="s">
        <v>149</v>
      </c>
      <c r="C47" s="749">
        <v>20472</v>
      </c>
      <c r="D47" s="750">
        <v>4</v>
      </c>
      <c r="E47" s="400">
        <f t="shared" si="6"/>
        <v>19.538882375928097</v>
      </c>
      <c r="F47" s="112">
        <f t="shared" si="7"/>
        <v>51.18</v>
      </c>
      <c r="G47" s="703">
        <v>14</v>
      </c>
      <c r="H47" s="391">
        <f t="shared" si="8"/>
        <v>68.38608831574834</v>
      </c>
      <c r="I47" s="392">
        <f t="shared" si="9"/>
        <v>14.622857142857143</v>
      </c>
      <c r="J47" s="703">
        <v>6</v>
      </c>
      <c r="K47" s="391">
        <f t="shared" si="10"/>
        <v>29.30832356389214</v>
      </c>
      <c r="L47" s="393">
        <f t="shared" si="11"/>
        <v>34.12</v>
      </c>
      <c r="M47" s="365"/>
    </row>
    <row r="48" spans="1:13" ht="22.5" customHeight="1">
      <c r="A48" s="98" t="s">
        <v>104</v>
      </c>
      <c r="B48" s="107"/>
      <c r="C48" s="748">
        <f>SUM(C49:C51)</f>
        <v>100551</v>
      </c>
      <c r="D48" s="100">
        <f>SUM(D49:D51)</f>
        <v>10</v>
      </c>
      <c r="E48" s="369">
        <f t="shared" si="6"/>
        <v>9.945201937325338</v>
      </c>
      <c r="F48" s="370">
        <f t="shared" si="7"/>
        <v>100.551</v>
      </c>
      <c r="G48" s="100">
        <f>SUM(G49:G51)</f>
        <v>78</v>
      </c>
      <c r="H48" s="369">
        <f t="shared" si="8"/>
        <v>77.57257511113764</v>
      </c>
      <c r="I48" s="370">
        <f t="shared" si="9"/>
        <v>12.891153846153845</v>
      </c>
      <c r="J48" s="100">
        <f>SUM(J49:J51)</f>
        <v>43</v>
      </c>
      <c r="K48" s="369">
        <f t="shared" si="10"/>
        <v>42.764368330498954</v>
      </c>
      <c r="L48" s="371">
        <f t="shared" si="11"/>
        <v>23.383953488372093</v>
      </c>
      <c r="M48" s="365"/>
    </row>
    <row r="49" spans="1:13" ht="22.5" customHeight="1">
      <c r="A49" s="98"/>
      <c r="B49" s="107" t="s">
        <v>16</v>
      </c>
      <c r="C49" s="742">
        <v>32062</v>
      </c>
      <c r="D49" s="100">
        <v>4</v>
      </c>
      <c r="E49" s="369">
        <f t="shared" si="6"/>
        <v>12.475828083089016</v>
      </c>
      <c r="F49" s="370">
        <f t="shared" si="7"/>
        <v>80.155</v>
      </c>
      <c r="G49" s="100">
        <v>24</v>
      </c>
      <c r="H49" s="369">
        <f t="shared" si="8"/>
        <v>74.85496849853409</v>
      </c>
      <c r="I49" s="370">
        <f t="shared" si="9"/>
        <v>13.359166666666667</v>
      </c>
      <c r="J49" s="100">
        <v>16</v>
      </c>
      <c r="K49" s="369">
        <f t="shared" si="10"/>
        <v>49.903312332356066</v>
      </c>
      <c r="L49" s="371">
        <f t="shared" si="11"/>
        <v>20.03875</v>
      </c>
      <c r="M49" s="365"/>
    </row>
    <row r="50" spans="1:13" ht="22.5" customHeight="1">
      <c r="A50" s="98"/>
      <c r="B50" s="107" t="s">
        <v>17</v>
      </c>
      <c r="C50" s="742">
        <v>51300</v>
      </c>
      <c r="D50" s="100">
        <v>5</v>
      </c>
      <c r="E50" s="369">
        <f t="shared" si="6"/>
        <v>9.746588693957115</v>
      </c>
      <c r="F50" s="370">
        <f t="shared" si="7"/>
        <v>102.6</v>
      </c>
      <c r="G50" s="100">
        <v>42</v>
      </c>
      <c r="H50" s="369">
        <f t="shared" si="8"/>
        <v>81.87134502923976</v>
      </c>
      <c r="I50" s="370">
        <f t="shared" si="9"/>
        <v>12.214285714285714</v>
      </c>
      <c r="J50" s="100">
        <v>19</v>
      </c>
      <c r="K50" s="369">
        <f t="shared" si="10"/>
        <v>37.03703703703704</v>
      </c>
      <c r="L50" s="371">
        <f t="shared" si="11"/>
        <v>27</v>
      </c>
      <c r="M50" s="365"/>
    </row>
    <row r="51" spans="1:13" ht="22.5" customHeight="1">
      <c r="A51" s="101"/>
      <c r="B51" s="109" t="s">
        <v>18</v>
      </c>
      <c r="C51" s="749">
        <v>17189</v>
      </c>
      <c r="D51" s="703">
        <v>1</v>
      </c>
      <c r="E51" s="391">
        <f t="shared" si="6"/>
        <v>5.81767409389726</v>
      </c>
      <c r="F51" s="392">
        <f t="shared" si="7"/>
        <v>171.89</v>
      </c>
      <c r="G51" s="703">
        <v>12</v>
      </c>
      <c r="H51" s="391">
        <f t="shared" si="8"/>
        <v>69.81208912676712</v>
      </c>
      <c r="I51" s="392">
        <f t="shared" si="9"/>
        <v>14.324166666666667</v>
      </c>
      <c r="J51" s="703">
        <v>8</v>
      </c>
      <c r="K51" s="391">
        <f t="shared" si="10"/>
        <v>46.54139275117808</v>
      </c>
      <c r="L51" s="393">
        <f t="shared" si="11"/>
        <v>21.48625</v>
      </c>
      <c r="M51" s="365"/>
    </row>
    <row r="52" spans="1:13" ht="22.5" customHeight="1">
      <c r="A52" s="105" t="s">
        <v>105</v>
      </c>
      <c r="B52" s="106"/>
      <c r="C52" s="748">
        <f>SUM(C53:C55)</f>
        <v>47237</v>
      </c>
      <c r="D52" s="100">
        <f>SUM(D53:D55)</f>
        <v>3</v>
      </c>
      <c r="E52" s="369">
        <f t="shared" si="6"/>
        <v>6.350953701547516</v>
      </c>
      <c r="F52" s="370">
        <f t="shared" si="7"/>
        <v>157.45666666666665</v>
      </c>
      <c r="G52" s="100">
        <f>SUM(G53:G55)</f>
        <v>31</v>
      </c>
      <c r="H52" s="369">
        <f t="shared" si="8"/>
        <v>65.62652158265766</v>
      </c>
      <c r="I52" s="370">
        <f t="shared" si="9"/>
        <v>15.237741935483871</v>
      </c>
      <c r="J52" s="100">
        <f>SUM(J53:J55)</f>
        <v>17</v>
      </c>
      <c r="K52" s="369">
        <f t="shared" si="10"/>
        <v>35.98873764210259</v>
      </c>
      <c r="L52" s="371">
        <f t="shared" si="11"/>
        <v>27.786470588235293</v>
      </c>
      <c r="M52" s="365"/>
    </row>
    <row r="53" spans="1:13" ht="22.5" customHeight="1">
      <c r="A53" s="98"/>
      <c r="B53" s="107" t="s">
        <v>467</v>
      </c>
      <c r="C53" s="742">
        <v>13821</v>
      </c>
      <c r="D53" s="108">
        <v>0</v>
      </c>
      <c r="E53" s="369">
        <f t="shared" si="6"/>
        <v>0</v>
      </c>
      <c r="F53" s="390" t="s">
        <v>99</v>
      </c>
      <c r="G53" s="108">
        <v>6</v>
      </c>
      <c r="H53" s="369">
        <f t="shared" si="8"/>
        <v>43.41219882787063</v>
      </c>
      <c r="I53" s="370">
        <f t="shared" si="9"/>
        <v>23.035</v>
      </c>
      <c r="J53" s="108">
        <v>4</v>
      </c>
      <c r="K53" s="369">
        <f t="shared" si="10"/>
        <v>28.941465885247087</v>
      </c>
      <c r="L53" s="371">
        <f t="shared" si="11"/>
        <v>34.5525</v>
      </c>
      <c r="M53" s="365"/>
    </row>
    <row r="54" spans="1:13" ht="22.5" customHeight="1">
      <c r="A54" s="98"/>
      <c r="B54" s="107" t="s">
        <v>468</v>
      </c>
      <c r="C54" s="742">
        <v>20712</v>
      </c>
      <c r="D54" s="100">
        <v>2</v>
      </c>
      <c r="E54" s="369">
        <f t="shared" si="6"/>
        <v>9.656237929702588</v>
      </c>
      <c r="F54" s="370">
        <f t="shared" si="7"/>
        <v>103.56</v>
      </c>
      <c r="G54" s="100">
        <v>16</v>
      </c>
      <c r="H54" s="369">
        <f t="shared" si="8"/>
        <v>77.2499034376207</v>
      </c>
      <c r="I54" s="370">
        <f t="shared" si="9"/>
        <v>12.945</v>
      </c>
      <c r="J54" s="100">
        <v>10</v>
      </c>
      <c r="K54" s="369">
        <f t="shared" si="10"/>
        <v>48.281189648512935</v>
      </c>
      <c r="L54" s="371">
        <f t="shared" si="11"/>
        <v>20.712</v>
      </c>
      <c r="M54" s="365"/>
    </row>
    <row r="55" spans="1:13" ht="22.5" customHeight="1">
      <c r="A55" s="98"/>
      <c r="B55" s="107" t="s">
        <v>469</v>
      </c>
      <c r="C55" s="742">
        <v>12704</v>
      </c>
      <c r="D55" s="100">
        <v>1</v>
      </c>
      <c r="E55" s="369">
        <f t="shared" si="6"/>
        <v>7.871536523929471</v>
      </c>
      <c r="F55" s="370">
        <f t="shared" si="7"/>
        <v>127.04</v>
      </c>
      <c r="G55" s="100">
        <v>9</v>
      </c>
      <c r="H55" s="369">
        <f>G55/C55*100000</f>
        <v>70.84382871536523</v>
      </c>
      <c r="I55" s="370">
        <f>C55/G55/100</f>
        <v>14.115555555555556</v>
      </c>
      <c r="J55" s="100">
        <v>3</v>
      </c>
      <c r="K55" s="369">
        <f>J55/C55*100000</f>
        <v>23.614609571788414</v>
      </c>
      <c r="L55" s="371">
        <f>C55/J55/100</f>
        <v>42.34666666666667</v>
      </c>
      <c r="M55" s="365"/>
    </row>
    <row r="56" spans="1:13" ht="22.5" customHeight="1">
      <c r="A56" s="105" t="s">
        <v>389</v>
      </c>
      <c r="B56" s="106"/>
      <c r="C56" s="751">
        <f>SUM(C57:C59)</f>
        <v>125560</v>
      </c>
      <c r="D56" s="364">
        <f>SUM(D57:D59)</f>
        <v>8</v>
      </c>
      <c r="E56" s="394">
        <f t="shared" si="6"/>
        <v>6.371455877668048</v>
      </c>
      <c r="F56" s="395">
        <f t="shared" si="7"/>
        <v>156.95</v>
      </c>
      <c r="G56" s="364">
        <f>SUM(G57:G59)</f>
        <v>94</v>
      </c>
      <c r="H56" s="396">
        <f t="shared" si="8"/>
        <v>74.86460656259956</v>
      </c>
      <c r="I56" s="396">
        <f t="shared" si="9"/>
        <v>13.357446808510637</v>
      </c>
      <c r="J56" s="760">
        <f>SUM(J57:J59)</f>
        <v>49</v>
      </c>
      <c r="K56" s="396">
        <f t="shared" si="10"/>
        <v>39.02516725071679</v>
      </c>
      <c r="L56" s="397">
        <f t="shared" si="11"/>
        <v>25.624489795918365</v>
      </c>
      <c r="M56" s="365"/>
    </row>
    <row r="57" spans="1:13" ht="22.5" customHeight="1">
      <c r="A57" s="98"/>
      <c r="B57" s="107" t="s">
        <v>390</v>
      </c>
      <c r="C57" s="738">
        <v>87765</v>
      </c>
      <c r="D57" s="685">
        <v>3</v>
      </c>
      <c r="E57" s="389">
        <f t="shared" si="6"/>
        <v>3.4182191078448128</v>
      </c>
      <c r="F57" s="398">
        <f t="shared" si="7"/>
        <v>292.55</v>
      </c>
      <c r="G57" s="687">
        <v>66</v>
      </c>
      <c r="H57" s="115">
        <f t="shared" si="8"/>
        <v>75.20082037258588</v>
      </c>
      <c r="I57" s="115">
        <f t="shared" si="9"/>
        <v>13.297727272727272</v>
      </c>
      <c r="J57" s="761">
        <v>36</v>
      </c>
      <c r="K57" s="115">
        <f t="shared" si="10"/>
        <v>41.01862929413775</v>
      </c>
      <c r="L57" s="399">
        <f t="shared" si="11"/>
        <v>24.379166666666666</v>
      </c>
      <c r="M57" s="365"/>
    </row>
    <row r="58" spans="1:13" ht="22.5" customHeight="1">
      <c r="A58" s="98"/>
      <c r="B58" s="107" t="s">
        <v>108</v>
      </c>
      <c r="C58" s="738">
        <v>20886</v>
      </c>
      <c r="D58" s="685">
        <v>2</v>
      </c>
      <c r="E58" s="389">
        <f t="shared" si="6"/>
        <v>9.575792396820837</v>
      </c>
      <c r="F58" s="398">
        <f t="shared" si="7"/>
        <v>104.43</v>
      </c>
      <c r="G58" s="687">
        <v>15</v>
      </c>
      <c r="H58" s="115">
        <f t="shared" si="8"/>
        <v>71.81844297615628</v>
      </c>
      <c r="I58" s="115">
        <f t="shared" si="9"/>
        <v>13.924000000000001</v>
      </c>
      <c r="J58" s="761">
        <v>7</v>
      </c>
      <c r="K58" s="115">
        <f t="shared" si="10"/>
        <v>33.51527338887293</v>
      </c>
      <c r="L58" s="399">
        <f t="shared" si="11"/>
        <v>29.837142857142858</v>
      </c>
      <c r="M58" s="365"/>
    </row>
    <row r="59" spans="1:13" ht="22.5" customHeight="1">
      <c r="A59" s="101"/>
      <c r="B59" s="109" t="s">
        <v>109</v>
      </c>
      <c r="C59" s="752">
        <v>16909</v>
      </c>
      <c r="D59" s="721">
        <v>3</v>
      </c>
      <c r="E59" s="400">
        <f t="shared" si="6"/>
        <v>17.742030871133718</v>
      </c>
      <c r="F59" s="401">
        <f t="shared" si="7"/>
        <v>56.36333333333333</v>
      </c>
      <c r="G59" s="704">
        <v>13</v>
      </c>
      <c r="H59" s="116">
        <f t="shared" si="8"/>
        <v>76.88213377491276</v>
      </c>
      <c r="I59" s="116">
        <f t="shared" si="9"/>
        <v>13.006923076923076</v>
      </c>
      <c r="J59" s="762">
        <v>6</v>
      </c>
      <c r="K59" s="116">
        <f t="shared" si="10"/>
        <v>35.484061742267436</v>
      </c>
      <c r="L59" s="402">
        <f t="shared" si="11"/>
        <v>28.181666666666665</v>
      </c>
      <c r="M59" s="365"/>
    </row>
    <row r="60" spans="1:13" ht="22.5" customHeight="1">
      <c r="A60" s="105" t="s">
        <v>110</v>
      </c>
      <c r="B60" s="106"/>
      <c r="C60" s="742">
        <f>SUM(C61:C62)</f>
        <v>61686</v>
      </c>
      <c r="D60" s="100">
        <f aca="true" t="shared" si="12" ref="D60:L60">SUM(D61:D62)</f>
        <v>5</v>
      </c>
      <c r="E60" s="394">
        <f t="shared" si="6"/>
        <v>8.105566903349219</v>
      </c>
      <c r="F60" s="398">
        <f t="shared" si="7"/>
        <v>123.37200000000001</v>
      </c>
      <c r="G60" s="100">
        <f t="shared" si="12"/>
        <v>45</v>
      </c>
      <c r="H60" s="115">
        <f t="shared" si="12"/>
        <v>144.43510540309632</v>
      </c>
      <c r="I60" s="115">
        <f t="shared" si="12"/>
        <v>27.937037037037037</v>
      </c>
      <c r="J60" s="761">
        <f t="shared" si="12"/>
        <v>27</v>
      </c>
      <c r="K60" s="115">
        <f t="shared" si="12"/>
        <v>86.09002044588519</v>
      </c>
      <c r="L60" s="399">
        <f t="shared" si="12"/>
        <v>47.6044705882353</v>
      </c>
      <c r="M60" s="365"/>
    </row>
    <row r="61" spans="1:13" ht="22.5" customHeight="1">
      <c r="A61" s="98"/>
      <c r="B61" s="107" t="s">
        <v>111</v>
      </c>
      <c r="C61" s="742">
        <v>27488</v>
      </c>
      <c r="D61" s="684">
        <v>2</v>
      </c>
      <c r="E61" s="389">
        <f t="shared" si="6"/>
        <v>7.275902211874272</v>
      </c>
      <c r="F61" s="398">
        <f t="shared" si="7"/>
        <v>137.44</v>
      </c>
      <c r="G61" s="100">
        <v>18</v>
      </c>
      <c r="H61" s="115">
        <f>G61/C61*100000</f>
        <v>65.48311990686845</v>
      </c>
      <c r="I61" s="115">
        <f>C61/G61/100</f>
        <v>15.27111111111111</v>
      </c>
      <c r="J61" s="761">
        <v>10</v>
      </c>
      <c r="K61" s="115">
        <f>J61/C61*100000</f>
        <v>36.37951105937137</v>
      </c>
      <c r="L61" s="399">
        <f>C61/J61/100</f>
        <v>27.488000000000003</v>
      </c>
      <c r="M61" s="365"/>
    </row>
    <row r="62" spans="1:13" ht="22.5" customHeight="1">
      <c r="A62" s="101"/>
      <c r="B62" s="109" t="s">
        <v>112</v>
      </c>
      <c r="C62" s="753">
        <v>34198</v>
      </c>
      <c r="D62" s="684">
        <v>3</v>
      </c>
      <c r="E62" s="400">
        <f t="shared" si="6"/>
        <v>8.772442832914205</v>
      </c>
      <c r="F62" s="398">
        <f t="shared" si="7"/>
        <v>113.99333333333334</v>
      </c>
      <c r="G62" s="100">
        <v>27</v>
      </c>
      <c r="H62" s="115">
        <f>G62/C62*100000</f>
        <v>78.95198549622785</v>
      </c>
      <c r="I62" s="115">
        <f>C62/G62/100</f>
        <v>12.665925925925926</v>
      </c>
      <c r="J62" s="761">
        <v>17</v>
      </c>
      <c r="K62" s="115">
        <f>J62/C62*100000</f>
        <v>49.71050938651383</v>
      </c>
      <c r="L62" s="399">
        <f>C62/J62/100</f>
        <v>20.116470588235295</v>
      </c>
      <c r="M62" s="365"/>
    </row>
    <row r="63" spans="1:13" ht="22.5" customHeight="1">
      <c r="A63" s="105" t="s">
        <v>363</v>
      </c>
      <c r="B63" s="106"/>
      <c r="C63" s="738">
        <f>SUM(C64:C65)</f>
        <v>113781</v>
      </c>
      <c r="D63" s="364">
        <f aca="true" t="shared" si="13" ref="D63:L63">SUM(D64:D65)</f>
        <v>8</v>
      </c>
      <c r="E63" s="394">
        <f t="shared" si="6"/>
        <v>7.031050878441919</v>
      </c>
      <c r="F63" s="395">
        <f t="shared" si="7"/>
        <v>142.22625</v>
      </c>
      <c r="G63" s="364">
        <f t="shared" si="13"/>
        <v>85</v>
      </c>
      <c r="H63" s="396">
        <f t="shared" si="13"/>
        <v>149.2615356754416</v>
      </c>
      <c r="I63" s="396">
        <f t="shared" si="13"/>
        <v>26.799149184149186</v>
      </c>
      <c r="J63" s="763">
        <f t="shared" si="13"/>
        <v>47</v>
      </c>
      <c r="K63" s="396">
        <f t="shared" si="13"/>
        <v>79.904104143479</v>
      </c>
      <c r="L63" s="397">
        <f t="shared" si="13"/>
        <v>51.288291666666666</v>
      </c>
      <c r="M63" s="365"/>
    </row>
    <row r="64" spans="1:13" ht="22.5" customHeight="1">
      <c r="A64" s="98"/>
      <c r="B64" s="107" t="s">
        <v>391</v>
      </c>
      <c r="C64" s="738">
        <v>44419</v>
      </c>
      <c r="D64" s="754">
        <v>4</v>
      </c>
      <c r="E64" s="389">
        <f t="shared" si="6"/>
        <v>9.00515545149598</v>
      </c>
      <c r="F64" s="398">
        <f t="shared" si="7"/>
        <v>111.0475</v>
      </c>
      <c r="G64" s="687">
        <v>33</v>
      </c>
      <c r="H64" s="115">
        <f>G64/C64*100000</f>
        <v>74.29253247484185</v>
      </c>
      <c r="I64" s="115">
        <f>C64/G64/100</f>
        <v>13.46030303030303</v>
      </c>
      <c r="J64" s="761">
        <v>15</v>
      </c>
      <c r="K64" s="115">
        <f>J64/C64*100000</f>
        <v>33.76933294310993</v>
      </c>
      <c r="L64" s="399">
        <f>C64/J64/100</f>
        <v>29.61266666666667</v>
      </c>
      <c r="M64" s="365"/>
    </row>
    <row r="65" spans="1:13" ht="22.5" customHeight="1">
      <c r="A65" s="101"/>
      <c r="B65" s="109" t="s">
        <v>392</v>
      </c>
      <c r="C65" s="752">
        <v>69362</v>
      </c>
      <c r="D65" s="755">
        <v>4</v>
      </c>
      <c r="E65" s="400">
        <f t="shared" si="6"/>
        <v>5.766846400046135</v>
      </c>
      <c r="F65" s="401">
        <f t="shared" si="7"/>
        <v>173.405</v>
      </c>
      <c r="G65" s="704">
        <v>52</v>
      </c>
      <c r="H65" s="116">
        <f>G65/C65*100000</f>
        <v>74.96900320059974</v>
      </c>
      <c r="I65" s="116">
        <f>C65/G65/100</f>
        <v>13.338846153846156</v>
      </c>
      <c r="J65" s="762">
        <v>32</v>
      </c>
      <c r="K65" s="116">
        <f>J65/C65*100000</f>
        <v>46.13477120036908</v>
      </c>
      <c r="L65" s="402">
        <f>C65/J65/100</f>
        <v>21.675625</v>
      </c>
      <c r="M65" s="365"/>
    </row>
    <row r="66" spans="1:13" ht="22.5" customHeight="1">
      <c r="A66" s="105" t="s">
        <v>393</v>
      </c>
      <c r="B66" s="106"/>
      <c r="C66" s="756">
        <f>SUM(C67:C69)</f>
        <v>147786</v>
      </c>
      <c r="D66" s="100">
        <f>SUM(D67:D69)</f>
        <v>12</v>
      </c>
      <c r="E66" s="389">
        <f t="shared" si="6"/>
        <v>8.119848970809143</v>
      </c>
      <c r="F66" s="398">
        <f t="shared" si="7"/>
        <v>123.155</v>
      </c>
      <c r="G66" s="100">
        <f aca="true" t="shared" si="14" ref="G66:L66">SUM(G67:G69)</f>
        <v>141</v>
      </c>
      <c r="H66" s="115">
        <f t="shared" si="14"/>
        <v>286.91627303067935</v>
      </c>
      <c r="I66" s="115">
        <f t="shared" si="14"/>
        <v>32.06504790940767</v>
      </c>
      <c r="J66" s="761">
        <f t="shared" si="14"/>
        <v>76</v>
      </c>
      <c r="K66" s="115">
        <f t="shared" si="14"/>
        <v>154.11965417013056</v>
      </c>
      <c r="L66" s="399">
        <f t="shared" si="14"/>
        <v>58.77074074074074</v>
      </c>
      <c r="M66" s="365"/>
    </row>
    <row r="67" spans="1:13" ht="22.5" customHeight="1">
      <c r="A67" s="98"/>
      <c r="B67" s="107" t="s">
        <v>470</v>
      </c>
      <c r="C67" s="742">
        <v>48723</v>
      </c>
      <c r="D67" s="684">
        <v>3</v>
      </c>
      <c r="E67" s="389">
        <f t="shared" si="6"/>
        <v>6.157256326580875</v>
      </c>
      <c r="F67" s="398">
        <f t="shared" si="7"/>
        <v>162.41</v>
      </c>
      <c r="G67" s="100">
        <v>56</v>
      </c>
      <c r="H67" s="115">
        <f>G67/C67*100000</f>
        <v>114.93545142950967</v>
      </c>
      <c r="I67" s="115">
        <f>C67/G67/100</f>
        <v>8.700535714285714</v>
      </c>
      <c r="J67" s="761">
        <v>27</v>
      </c>
      <c r="K67" s="115">
        <f>J67/C67*100000</f>
        <v>55.415306939227875</v>
      </c>
      <c r="L67" s="399">
        <f>C67/J67/100</f>
        <v>18.045555555555556</v>
      </c>
      <c r="M67" s="365"/>
    </row>
    <row r="68" spans="1:13" ht="22.5" customHeight="1">
      <c r="A68" s="98"/>
      <c r="B68" s="107" t="s">
        <v>471</v>
      </c>
      <c r="C68" s="742">
        <v>51125</v>
      </c>
      <c r="D68" s="684">
        <v>5</v>
      </c>
      <c r="E68" s="389">
        <f t="shared" si="6"/>
        <v>9.7799511002445</v>
      </c>
      <c r="F68" s="398">
        <f t="shared" si="7"/>
        <v>102.25</v>
      </c>
      <c r="G68" s="100">
        <v>41</v>
      </c>
      <c r="H68" s="115">
        <f>G68/C68*100000</f>
        <v>80.19559902200488</v>
      </c>
      <c r="I68" s="115">
        <f>C68/G68/100</f>
        <v>12.469512195121952</v>
      </c>
      <c r="J68" s="761">
        <v>27</v>
      </c>
      <c r="K68" s="115">
        <f>J68/C68*100000</f>
        <v>52.81173594132029</v>
      </c>
      <c r="L68" s="399">
        <f>C68/J68/100</f>
        <v>18.935185185185183</v>
      </c>
      <c r="M68" s="365"/>
    </row>
    <row r="69" spans="1:13" ht="22.5" customHeight="1" thickBot="1">
      <c r="A69" s="117"/>
      <c r="B69" s="118" t="s">
        <v>114</v>
      </c>
      <c r="C69" s="757">
        <v>47938</v>
      </c>
      <c r="D69" s="758">
        <v>4</v>
      </c>
      <c r="E69" s="403">
        <f t="shared" si="6"/>
        <v>8.344111143560431</v>
      </c>
      <c r="F69" s="404">
        <f t="shared" si="7"/>
        <v>119.845</v>
      </c>
      <c r="G69" s="725">
        <v>44</v>
      </c>
      <c r="H69" s="119">
        <f>G69/C69*100000</f>
        <v>91.78522257916475</v>
      </c>
      <c r="I69" s="119">
        <f>C69/G69/100</f>
        <v>10.895</v>
      </c>
      <c r="J69" s="764">
        <v>22</v>
      </c>
      <c r="K69" s="119">
        <f>J69/C69*100000</f>
        <v>45.892611289582376</v>
      </c>
      <c r="L69" s="405">
        <f>C69/J69/100</f>
        <v>21.79</v>
      </c>
      <c r="M69" s="365"/>
    </row>
    <row r="70" spans="1:12" ht="19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1:12" ht="19.5" customHeight="1">
      <c r="A71" s="120"/>
      <c r="B71" s="120"/>
      <c r="C71" s="759">
        <f>SUM(C9,C19:C23,C27,C30:C31,C36,C43,C48,C52,C56,C60,C63,C66)</f>
        <v>5594249</v>
      </c>
      <c r="D71" s="120"/>
      <c r="E71" s="120"/>
      <c r="F71" s="120"/>
      <c r="G71" s="120"/>
      <c r="H71" s="120"/>
      <c r="I71" s="120"/>
      <c r="J71" s="120"/>
      <c r="K71" s="120"/>
      <c r="L71" s="120"/>
    </row>
    <row r="72" spans="1:12" ht="19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1:12" ht="19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9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1:12" ht="19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</row>
    <row r="76" spans="1:12" ht="19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1:12" ht="19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6">
    <mergeCell ref="D2:F2"/>
    <mergeCell ref="G2:I2"/>
    <mergeCell ref="J2:L2"/>
    <mergeCell ref="D3:D4"/>
    <mergeCell ref="G3:G4"/>
    <mergeCell ref="J3:J4"/>
  </mergeCells>
  <printOptions/>
  <pageMargins left="0.64" right="0.3" top="0.65" bottom="0.31" header="0.21" footer="0.11"/>
  <pageSetup horizontalDpi="1200" verticalDpi="12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0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4.25"/>
  <cols>
    <col min="1" max="1" width="11.125" style="343" customWidth="1"/>
    <col min="2" max="2" width="13.125" style="343" customWidth="1"/>
    <col min="3" max="11" width="12.125" style="343" customWidth="1"/>
    <col min="12" max="24" width="10.125" style="343" customWidth="1"/>
    <col min="25" max="16384" width="10.75390625" style="343" customWidth="1"/>
  </cols>
  <sheetData>
    <row r="1" spans="1:24" ht="39.75" customHeight="1" thickBot="1">
      <c r="A1" s="765" t="s">
        <v>115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  <c r="U1" s="122" t="s">
        <v>541</v>
      </c>
      <c r="V1" s="121"/>
      <c r="W1" s="121"/>
      <c r="X1" s="121"/>
    </row>
    <row r="2" spans="1:24" ht="24" customHeight="1">
      <c r="A2" s="67"/>
      <c r="B2" s="68"/>
      <c r="C2" s="838" t="s">
        <v>544</v>
      </c>
      <c r="D2" s="839"/>
      <c r="E2" s="839"/>
      <c r="F2" s="839"/>
      <c r="G2" s="839"/>
      <c r="H2" s="839"/>
      <c r="I2" s="839"/>
      <c r="J2" s="839"/>
      <c r="K2" s="840"/>
      <c r="L2" s="841" t="s">
        <v>116</v>
      </c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3"/>
    </row>
    <row r="3" spans="1:24" ht="17.25" customHeight="1">
      <c r="A3" s="844" t="s">
        <v>82</v>
      </c>
      <c r="B3" s="846" t="s">
        <v>83</v>
      </c>
      <c r="C3" s="848" t="s">
        <v>117</v>
      </c>
      <c r="D3" s="849"/>
      <c r="E3" s="849"/>
      <c r="F3" s="849"/>
      <c r="G3" s="124" t="s">
        <v>118</v>
      </c>
      <c r="H3" s="849" t="s">
        <v>119</v>
      </c>
      <c r="I3" s="849"/>
      <c r="J3" s="852"/>
      <c r="K3" s="855" t="s">
        <v>120</v>
      </c>
      <c r="L3" s="858" t="s">
        <v>121</v>
      </c>
      <c r="M3" s="859"/>
      <c r="N3" s="859"/>
      <c r="O3" s="859"/>
      <c r="P3" s="859"/>
      <c r="Q3" s="860"/>
      <c r="R3" s="863" t="s">
        <v>554</v>
      </c>
      <c r="S3" s="858" t="s">
        <v>122</v>
      </c>
      <c r="T3" s="859"/>
      <c r="U3" s="859"/>
      <c r="V3" s="859"/>
      <c r="W3" s="859"/>
      <c r="X3" s="866"/>
    </row>
    <row r="4" spans="1:24" ht="15.75" customHeight="1">
      <c r="A4" s="845"/>
      <c r="B4" s="847"/>
      <c r="C4" s="850"/>
      <c r="D4" s="851"/>
      <c r="E4" s="851"/>
      <c r="F4" s="851"/>
      <c r="G4" s="126" t="s">
        <v>123</v>
      </c>
      <c r="H4" s="853"/>
      <c r="I4" s="853"/>
      <c r="J4" s="854"/>
      <c r="K4" s="856"/>
      <c r="L4" s="861"/>
      <c r="M4" s="853"/>
      <c r="N4" s="853"/>
      <c r="O4" s="853"/>
      <c r="P4" s="853"/>
      <c r="Q4" s="862"/>
      <c r="R4" s="864"/>
      <c r="S4" s="861"/>
      <c r="T4" s="853"/>
      <c r="U4" s="853"/>
      <c r="V4" s="853"/>
      <c r="W4" s="853"/>
      <c r="X4" s="867"/>
    </row>
    <row r="5" spans="1:24" ht="24" customHeight="1" thickBot="1">
      <c r="A5" s="75"/>
      <c r="B5" s="76"/>
      <c r="C5" s="128" t="s">
        <v>545</v>
      </c>
      <c r="D5" s="129" t="s">
        <v>546</v>
      </c>
      <c r="E5" s="130" t="s">
        <v>547</v>
      </c>
      <c r="F5" s="129" t="s">
        <v>548</v>
      </c>
      <c r="G5" s="131" t="s">
        <v>124</v>
      </c>
      <c r="H5" s="132" t="s">
        <v>125</v>
      </c>
      <c r="I5" s="129" t="s">
        <v>126</v>
      </c>
      <c r="J5" s="133" t="s">
        <v>127</v>
      </c>
      <c r="K5" s="857"/>
      <c r="L5" s="132" t="s">
        <v>549</v>
      </c>
      <c r="M5" s="77" t="s">
        <v>550</v>
      </c>
      <c r="N5" s="134" t="s">
        <v>128</v>
      </c>
      <c r="O5" s="135" t="s">
        <v>551</v>
      </c>
      <c r="P5" s="136" t="s">
        <v>35</v>
      </c>
      <c r="Q5" s="137" t="s">
        <v>36</v>
      </c>
      <c r="R5" s="865"/>
      <c r="S5" s="137" t="s">
        <v>552</v>
      </c>
      <c r="T5" s="77" t="s">
        <v>553</v>
      </c>
      <c r="U5" s="134" t="s">
        <v>128</v>
      </c>
      <c r="V5" s="77" t="s">
        <v>551</v>
      </c>
      <c r="W5" s="129" t="s">
        <v>35</v>
      </c>
      <c r="X5" s="79" t="s">
        <v>36</v>
      </c>
    </row>
    <row r="6" spans="1:24" ht="18.75" customHeight="1">
      <c r="A6" s="87"/>
      <c r="B6" s="71" t="s">
        <v>534</v>
      </c>
      <c r="C6" s="138">
        <v>350</v>
      </c>
      <c r="D6" s="139">
        <v>32</v>
      </c>
      <c r="E6" s="140">
        <v>0</v>
      </c>
      <c r="F6" s="139">
        <v>318</v>
      </c>
      <c r="G6" s="140">
        <v>174</v>
      </c>
      <c r="H6" s="141">
        <v>4800</v>
      </c>
      <c r="I6" s="139">
        <v>391</v>
      </c>
      <c r="J6" s="140">
        <v>4409</v>
      </c>
      <c r="K6" s="142">
        <v>2863</v>
      </c>
      <c r="L6" s="138">
        <v>64908</v>
      </c>
      <c r="M6" s="139">
        <v>11955</v>
      </c>
      <c r="N6" s="140">
        <v>44</v>
      </c>
      <c r="O6" s="143">
        <v>452</v>
      </c>
      <c r="P6" s="140">
        <v>14668</v>
      </c>
      <c r="Q6" s="144">
        <v>37789</v>
      </c>
      <c r="R6" s="547">
        <v>10578</v>
      </c>
      <c r="S6" s="144">
        <v>54330</v>
      </c>
      <c r="T6" s="139">
        <v>1377</v>
      </c>
      <c r="U6" s="140">
        <v>44</v>
      </c>
      <c r="V6" s="139">
        <v>452</v>
      </c>
      <c r="W6" s="139">
        <v>14668</v>
      </c>
      <c r="X6" s="145">
        <v>37789</v>
      </c>
    </row>
    <row r="7" spans="1:24" ht="18.75" customHeight="1">
      <c r="A7" s="146"/>
      <c r="B7" s="71">
        <v>18</v>
      </c>
      <c r="C7" s="139">
        <v>353</v>
      </c>
      <c r="D7" s="139">
        <v>32</v>
      </c>
      <c r="E7" s="147">
        <v>0</v>
      </c>
      <c r="F7" s="139">
        <v>321</v>
      </c>
      <c r="G7" s="140">
        <v>170</v>
      </c>
      <c r="H7" s="139">
        <v>4851</v>
      </c>
      <c r="I7" s="139">
        <v>379</v>
      </c>
      <c r="J7" s="140">
        <v>4472</v>
      </c>
      <c r="K7" s="148">
        <v>2886</v>
      </c>
      <c r="L7" s="138">
        <v>64972</v>
      </c>
      <c r="M7" s="139">
        <v>11883</v>
      </c>
      <c r="N7" s="140">
        <v>44</v>
      </c>
      <c r="O7" s="143">
        <v>441</v>
      </c>
      <c r="P7" s="140">
        <v>14608</v>
      </c>
      <c r="Q7" s="144">
        <v>37996</v>
      </c>
      <c r="R7" s="547">
        <v>10135</v>
      </c>
      <c r="S7" s="144">
        <v>54837</v>
      </c>
      <c r="T7" s="139">
        <v>1748</v>
      </c>
      <c r="U7" s="140">
        <v>44</v>
      </c>
      <c r="V7" s="139">
        <v>441</v>
      </c>
      <c r="W7" s="139">
        <v>14608</v>
      </c>
      <c r="X7" s="145">
        <v>37996</v>
      </c>
    </row>
    <row r="8" spans="1:24" ht="22.5" customHeight="1">
      <c r="A8" s="70"/>
      <c r="B8" s="149">
        <v>19</v>
      </c>
      <c r="C8" s="432">
        <f aca="true" t="shared" si="0" ref="C8:X8">SUM(C10,C20,C21,C22,C23,C24,C28,C31,C32,C37,C44,C49,C53,C57,C61,C64,C67)</f>
        <v>354</v>
      </c>
      <c r="D8" s="433">
        <f t="shared" si="0"/>
        <v>32</v>
      </c>
      <c r="E8" s="432">
        <f t="shared" si="0"/>
        <v>0</v>
      </c>
      <c r="F8" s="432">
        <f t="shared" si="0"/>
        <v>322</v>
      </c>
      <c r="G8" s="432">
        <f t="shared" si="0"/>
        <v>167</v>
      </c>
      <c r="H8" s="432">
        <f t="shared" si="0"/>
        <v>4891</v>
      </c>
      <c r="I8" s="432">
        <f t="shared" si="0"/>
        <v>366</v>
      </c>
      <c r="J8" s="432">
        <f t="shared" si="0"/>
        <v>4525</v>
      </c>
      <c r="K8" s="432">
        <f t="shared" si="0"/>
        <v>2910</v>
      </c>
      <c r="L8" s="432">
        <f t="shared" si="0"/>
        <v>64767</v>
      </c>
      <c r="M8" s="432">
        <f t="shared" si="0"/>
        <v>11859</v>
      </c>
      <c r="N8" s="432">
        <f t="shared" si="0"/>
        <v>52</v>
      </c>
      <c r="O8" s="432">
        <f t="shared" si="0"/>
        <v>391</v>
      </c>
      <c r="P8" s="432">
        <f t="shared" si="0"/>
        <v>14352</v>
      </c>
      <c r="Q8" s="433">
        <f t="shared" si="0"/>
        <v>38113</v>
      </c>
      <c r="R8" s="548">
        <f t="shared" si="0"/>
        <v>10111</v>
      </c>
      <c r="S8" s="432">
        <f t="shared" si="0"/>
        <v>54656</v>
      </c>
      <c r="T8" s="432">
        <f t="shared" si="0"/>
        <v>1748</v>
      </c>
      <c r="U8" s="432">
        <f t="shared" si="0"/>
        <v>52</v>
      </c>
      <c r="V8" s="432">
        <f t="shared" si="0"/>
        <v>391</v>
      </c>
      <c r="W8" s="432">
        <f t="shared" si="0"/>
        <v>14352</v>
      </c>
      <c r="X8" s="434">
        <f t="shared" si="0"/>
        <v>38113</v>
      </c>
    </row>
    <row r="9" spans="1:24" ht="15" customHeight="1">
      <c r="A9" s="93"/>
      <c r="B9" s="71"/>
      <c r="C9" s="151"/>
      <c r="D9" s="362"/>
      <c r="E9" s="151"/>
      <c r="F9" s="151"/>
      <c r="G9" s="152"/>
      <c r="H9" s="108"/>
      <c r="I9" s="151"/>
      <c r="J9" s="153"/>
      <c r="K9" s="154"/>
      <c r="L9" s="362"/>
      <c r="M9" s="151"/>
      <c r="N9" s="152"/>
      <c r="O9" s="155"/>
      <c r="P9" s="152"/>
      <c r="Q9" s="108"/>
      <c r="R9" s="549"/>
      <c r="S9" s="108"/>
      <c r="T9" s="156"/>
      <c r="U9" s="152"/>
      <c r="V9" s="151"/>
      <c r="W9" s="151"/>
      <c r="X9" s="157"/>
    </row>
    <row r="10" spans="1:24" ht="18.75" customHeight="1">
      <c r="A10" s="96" t="s">
        <v>87</v>
      </c>
      <c r="B10" s="150" t="s">
        <v>472</v>
      </c>
      <c r="C10" s="442">
        <f aca="true" t="shared" si="1" ref="C10:C41">D10+E10+F10</f>
        <v>108</v>
      </c>
      <c r="D10" s="449">
        <f aca="true" t="shared" si="2" ref="D10:J10">SUM(D11:D19)</f>
        <v>11</v>
      </c>
      <c r="E10" s="442">
        <f t="shared" si="2"/>
        <v>0</v>
      </c>
      <c r="F10" s="442">
        <f t="shared" si="2"/>
        <v>97</v>
      </c>
      <c r="G10" s="478">
        <f t="shared" si="2"/>
        <v>42</v>
      </c>
      <c r="H10" s="449">
        <f t="shared" si="2"/>
        <v>1567</v>
      </c>
      <c r="I10" s="442">
        <f t="shared" si="2"/>
        <v>94</v>
      </c>
      <c r="J10" s="479">
        <f t="shared" si="2"/>
        <v>1473</v>
      </c>
      <c r="K10" s="453">
        <f>SUM(K11:K19)</f>
        <v>908</v>
      </c>
      <c r="L10" s="439">
        <f aca="true" t="shared" si="3" ref="L10:R10">SUM(L11:L19)</f>
        <v>18877</v>
      </c>
      <c r="M10" s="442">
        <f t="shared" si="3"/>
        <v>3653</v>
      </c>
      <c r="N10" s="478">
        <f t="shared" si="3"/>
        <v>10</v>
      </c>
      <c r="O10" s="480">
        <f t="shared" si="3"/>
        <v>100</v>
      </c>
      <c r="P10" s="478">
        <f t="shared" si="3"/>
        <v>3340</v>
      </c>
      <c r="Q10" s="449">
        <f t="shared" si="3"/>
        <v>11774</v>
      </c>
      <c r="R10" s="550">
        <f t="shared" si="3"/>
        <v>3211</v>
      </c>
      <c r="S10" s="449">
        <f aca="true" t="shared" si="4" ref="S10:S23">SUM(T10:X10)</f>
        <v>15666</v>
      </c>
      <c r="T10" s="481">
        <f>SUM(T11:T19)</f>
        <v>442</v>
      </c>
      <c r="U10" s="478">
        <f>SUM(U11:U19)</f>
        <v>10</v>
      </c>
      <c r="V10" s="442">
        <f>SUM(V11:V19)</f>
        <v>100</v>
      </c>
      <c r="W10" s="442">
        <f>SUM(W11:W19)</f>
        <v>3340</v>
      </c>
      <c r="X10" s="482">
        <f>SUM(X11:X19)</f>
        <v>11774</v>
      </c>
    </row>
    <row r="11" spans="1:24" ht="18.75" customHeight="1">
      <c r="A11" s="98"/>
      <c r="B11" s="99" t="s">
        <v>473</v>
      </c>
      <c r="C11" s="442">
        <f t="shared" si="1"/>
        <v>5</v>
      </c>
      <c r="D11" s="684">
        <v>0</v>
      </c>
      <c r="E11" s="685">
        <v>0</v>
      </c>
      <c r="F11" s="685">
        <v>5</v>
      </c>
      <c r="G11" s="686">
        <v>3</v>
      </c>
      <c r="H11" s="449">
        <f aca="true" t="shared" si="5" ref="H11:H23">I11+J11</f>
        <v>214</v>
      </c>
      <c r="I11" s="687">
        <v>19</v>
      </c>
      <c r="J11" s="688">
        <v>195</v>
      </c>
      <c r="K11" s="689">
        <v>129</v>
      </c>
      <c r="L11" s="439">
        <f aca="true" t="shared" si="6" ref="L11:L23">SUM(M11:Q11)</f>
        <v>1072</v>
      </c>
      <c r="M11" s="687">
        <v>0</v>
      </c>
      <c r="N11" s="688">
        <v>0</v>
      </c>
      <c r="O11" s="690">
        <v>0</v>
      </c>
      <c r="P11" s="688">
        <v>223</v>
      </c>
      <c r="Q11" s="100">
        <v>849</v>
      </c>
      <c r="R11" s="691">
        <v>0</v>
      </c>
      <c r="S11" s="449">
        <f t="shared" si="4"/>
        <v>1072</v>
      </c>
      <c r="T11" s="156">
        <v>0</v>
      </c>
      <c r="U11" s="688">
        <v>0</v>
      </c>
      <c r="V11" s="687">
        <v>0</v>
      </c>
      <c r="W11" s="687">
        <v>223</v>
      </c>
      <c r="X11" s="692">
        <v>849</v>
      </c>
    </row>
    <row r="12" spans="1:24" ht="18.75" customHeight="1">
      <c r="A12" s="98"/>
      <c r="B12" s="99" t="s">
        <v>474</v>
      </c>
      <c r="C12" s="442">
        <f t="shared" si="1"/>
        <v>8</v>
      </c>
      <c r="D12" s="684">
        <v>0</v>
      </c>
      <c r="E12" s="685">
        <v>0</v>
      </c>
      <c r="F12" s="685">
        <v>8</v>
      </c>
      <c r="G12" s="686">
        <v>5</v>
      </c>
      <c r="H12" s="449">
        <f t="shared" si="5"/>
        <v>167</v>
      </c>
      <c r="I12" s="687">
        <v>9</v>
      </c>
      <c r="J12" s="688">
        <v>158</v>
      </c>
      <c r="K12" s="689">
        <v>87</v>
      </c>
      <c r="L12" s="439">
        <f t="shared" si="6"/>
        <v>945</v>
      </c>
      <c r="M12" s="687">
        <v>0</v>
      </c>
      <c r="N12" s="688">
        <v>0</v>
      </c>
      <c r="O12" s="690">
        <v>0</v>
      </c>
      <c r="P12" s="688">
        <v>350</v>
      </c>
      <c r="Q12" s="100">
        <v>595</v>
      </c>
      <c r="R12" s="691">
        <v>0</v>
      </c>
      <c r="S12" s="449">
        <f t="shared" si="4"/>
        <v>945</v>
      </c>
      <c r="T12" s="156">
        <v>0</v>
      </c>
      <c r="U12" s="688">
        <v>0</v>
      </c>
      <c r="V12" s="687">
        <v>0</v>
      </c>
      <c r="W12" s="687">
        <v>350</v>
      </c>
      <c r="X12" s="692">
        <v>595</v>
      </c>
    </row>
    <row r="13" spans="1:24" ht="18.75" customHeight="1">
      <c r="A13" s="98"/>
      <c r="B13" s="99" t="s">
        <v>475</v>
      </c>
      <c r="C13" s="442">
        <f t="shared" si="1"/>
        <v>11</v>
      </c>
      <c r="D13" s="684">
        <v>1</v>
      </c>
      <c r="E13" s="685">
        <v>0</v>
      </c>
      <c r="F13" s="685">
        <v>10</v>
      </c>
      <c r="G13" s="686">
        <v>4</v>
      </c>
      <c r="H13" s="449">
        <f t="shared" si="5"/>
        <v>140</v>
      </c>
      <c r="I13" s="687">
        <v>9</v>
      </c>
      <c r="J13" s="688">
        <v>131</v>
      </c>
      <c r="K13" s="689">
        <v>72</v>
      </c>
      <c r="L13" s="439">
        <f t="shared" si="6"/>
        <v>1670</v>
      </c>
      <c r="M13" s="687">
        <v>300</v>
      </c>
      <c r="N13" s="688">
        <v>0</v>
      </c>
      <c r="O13" s="690">
        <v>0</v>
      </c>
      <c r="P13" s="688">
        <v>186</v>
      </c>
      <c r="Q13" s="100">
        <v>1184</v>
      </c>
      <c r="R13" s="691">
        <v>300</v>
      </c>
      <c r="S13" s="449">
        <f t="shared" si="4"/>
        <v>1370</v>
      </c>
      <c r="T13" s="156">
        <v>0</v>
      </c>
      <c r="U13" s="688">
        <v>0</v>
      </c>
      <c r="V13" s="687">
        <v>0</v>
      </c>
      <c r="W13" s="687">
        <v>186</v>
      </c>
      <c r="X13" s="692">
        <v>1184</v>
      </c>
    </row>
    <row r="14" spans="1:24" ht="18.75" customHeight="1">
      <c r="A14" s="98"/>
      <c r="B14" s="99" t="s">
        <v>476</v>
      </c>
      <c r="C14" s="442">
        <f t="shared" si="1"/>
        <v>9</v>
      </c>
      <c r="D14" s="684">
        <v>0</v>
      </c>
      <c r="E14" s="685">
        <v>0</v>
      </c>
      <c r="F14" s="685">
        <v>9</v>
      </c>
      <c r="G14" s="686">
        <v>5</v>
      </c>
      <c r="H14" s="449">
        <f t="shared" si="5"/>
        <v>138</v>
      </c>
      <c r="I14" s="687">
        <v>6</v>
      </c>
      <c r="J14" s="688">
        <v>132</v>
      </c>
      <c r="K14" s="689">
        <v>74</v>
      </c>
      <c r="L14" s="439">
        <f t="shared" si="6"/>
        <v>1226</v>
      </c>
      <c r="M14" s="687">
        <v>0</v>
      </c>
      <c r="N14" s="688">
        <v>0</v>
      </c>
      <c r="O14" s="690">
        <v>0</v>
      </c>
      <c r="P14" s="688">
        <v>368</v>
      </c>
      <c r="Q14" s="100">
        <v>858</v>
      </c>
      <c r="R14" s="691">
        <v>0</v>
      </c>
      <c r="S14" s="449">
        <f t="shared" si="4"/>
        <v>1226</v>
      </c>
      <c r="T14" s="156">
        <v>0</v>
      </c>
      <c r="U14" s="688">
        <v>0</v>
      </c>
      <c r="V14" s="687">
        <v>0</v>
      </c>
      <c r="W14" s="687">
        <v>368</v>
      </c>
      <c r="X14" s="692">
        <v>858</v>
      </c>
    </row>
    <row r="15" spans="1:24" ht="18.75" customHeight="1">
      <c r="A15" s="98"/>
      <c r="B15" s="99" t="s">
        <v>477</v>
      </c>
      <c r="C15" s="442">
        <f t="shared" si="1"/>
        <v>12</v>
      </c>
      <c r="D15" s="684">
        <v>0</v>
      </c>
      <c r="E15" s="685">
        <v>0</v>
      </c>
      <c r="F15" s="685">
        <v>12</v>
      </c>
      <c r="G15" s="686">
        <v>6</v>
      </c>
      <c r="H15" s="449">
        <f t="shared" si="5"/>
        <v>138</v>
      </c>
      <c r="I15" s="687">
        <v>12</v>
      </c>
      <c r="J15" s="688">
        <v>126</v>
      </c>
      <c r="K15" s="689">
        <v>80</v>
      </c>
      <c r="L15" s="439">
        <f t="shared" si="6"/>
        <v>1678</v>
      </c>
      <c r="M15" s="687">
        <v>0</v>
      </c>
      <c r="N15" s="688">
        <v>0</v>
      </c>
      <c r="O15" s="690">
        <v>0</v>
      </c>
      <c r="P15" s="688">
        <v>506</v>
      </c>
      <c r="Q15" s="100">
        <v>1172</v>
      </c>
      <c r="R15" s="691">
        <v>0</v>
      </c>
      <c r="S15" s="449">
        <f t="shared" si="4"/>
        <v>1678</v>
      </c>
      <c r="T15" s="156">
        <v>0</v>
      </c>
      <c r="U15" s="688">
        <v>0</v>
      </c>
      <c r="V15" s="687">
        <v>0</v>
      </c>
      <c r="W15" s="687">
        <v>506</v>
      </c>
      <c r="X15" s="692">
        <v>1172</v>
      </c>
    </row>
    <row r="16" spans="1:24" ht="18.75" customHeight="1">
      <c r="A16" s="98"/>
      <c r="B16" s="99" t="s">
        <v>478</v>
      </c>
      <c r="C16" s="442">
        <f t="shared" si="1"/>
        <v>6</v>
      </c>
      <c r="D16" s="684">
        <v>0</v>
      </c>
      <c r="E16" s="685">
        <v>0</v>
      </c>
      <c r="F16" s="685">
        <v>6</v>
      </c>
      <c r="G16" s="686">
        <v>3</v>
      </c>
      <c r="H16" s="449">
        <f t="shared" si="5"/>
        <v>168</v>
      </c>
      <c r="I16" s="687">
        <v>9</v>
      </c>
      <c r="J16" s="688">
        <v>159</v>
      </c>
      <c r="K16" s="689">
        <v>102</v>
      </c>
      <c r="L16" s="439">
        <f t="shared" si="6"/>
        <v>1023</v>
      </c>
      <c r="M16" s="687">
        <v>0</v>
      </c>
      <c r="N16" s="688">
        <v>0</v>
      </c>
      <c r="O16" s="690">
        <v>0</v>
      </c>
      <c r="P16" s="693">
        <v>197</v>
      </c>
      <c r="Q16" s="100">
        <v>826</v>
      </c>
      <c r="R16" s="691">
        <v>0</v>
      </c>
      <c r="S16" s="449">
        <f t="shared" si="4"/>
        <v>1023</v>
      </c>
      <c r="T16" s="156">
        <v>0</v>
      </c>
      <c r="U16" s="688">
        <v>0</v>
      </c>
      <c r="V16" s="687">
        <v>0</v>
      </c>
      <c r="W16" s="687">
        <v>197</v>
      </c>
      <c r="X16" s="692">
        <v>826</v>
      </c>
    </row>
    <row r="17" spans="1:24" ht="18.75" customHeight="1">
      <c r="A17" s="98"/>
      <c r="B17" s="99" t="s">
        <v>479</v>
      </c>
      <c r="C17" s="442">
        <f t="shared" si="1"/>
        <v>19</v>
      </c>
      <c r="D17" s="684">
        <v>4</v>
      </c>
      <c r="E17" s="685">
        <v>0</v>
      </c>
      <c r="F17" s="685">
        <v>15</v>
      </c>
      <c r="G17" s="686">
        <v>7</v>
      </c>
      <c r="H17" s="449">
        <f t="shared" si="5"/>
        <v>142</v>
      </c>
      <c r="I17" s="687">
        <v>13</v>
      </c>
      <c r="J17" s="688">
        <v>129</v>
      </c>
      <c r="K17" s="689">
        <v>101</v>
      </c>
      <c r="L17" s="439">
        <f t="shared" si="6"/>
        <v>3687</v>
      </c>
      <c r="M17" s="687">
        <v>1484</v>
      </c>
      <c r="N17" s="688">
        <v>0</v>
      </c>
      <c r="O17" s="690">
        <v>0</v>
      </c>
      <c r="P17" s="688">
        <v>856</v>
      </c>
      <c r="Q17" s="100">
        <v>1347</v>
      </c>
      <c r="R17" s="691">
        <v>1088</v>
      </c>
      <c r="S17" s="449">
        <f t="shared" si="4"/>
        <v>2599</v>
      </c>
      <c r="T17" s="156">
        <v>396</v>
      </c>
      <c r="U17" s="688">
        <v>0</v>
      </c>
      <c r="V17" s="687">
        <v>0</v>
      </c>
      <c r="W17" s="687">
        <v>856</v>
      </c>
      <c r="X17" s="692">
        <v>1347</v>
      </c>
    </row>
    <row r="18" spans="1:24" ht="18.75" customHeight="1">
      <c r="A18" s="98"/>
      <c r="B18" s="99" t="s">
        <v>480</v>
      </c>
      <c r="C18" s="442">
        <f t="shared" si="1"/>
        <v>21</v>
      </c>
      <c r="D18" s="684">
        <v>0</v>
      </c>
      <c r="E18" s="685">
        <v>0</v>
      </c>
      <c r="F18" s="685">
        <v>21</v>
      </c>
      <c r="G18" s="686">
        <v>5</v>
      </c>
      <c r="H18" s="449">
        <f t="shared" si="5"/>
        <v>296</v>
      </c>
      <c r="I18" s="687">
        <v>9</v>
      </c>
      <c r="J18" s="688">
        <v>287</v>
      </c>
      <c r="K18" s="689">
        <v>181</v>
      </c>
      <c r="L18" s="439">
        <f t="shared" si="6"/>
        <v>3901</v>
      </c>
      <c r="M18" s="687">
        <v>46</v>
      </c>
      <c r="N18" s="688">
        <v>10</v>
      </c>
      <c r="O18" s="690">
        <v>0</v>
      </c>
      <c r="P18" s="688">
        <v>291</v>
      </c>
      <c r="Q18" s="100">
        <v>3554</v>
      </c>
      <c r="R18" s="691">
        <v>0</v>
      </c>
      <c r="S18" s="449">
        <f t="shared" si="4"/>
        <v>3901</v>
      </c>
      <c r="T18" s="156">
        <v>46</v>
      </c>
      <c r="U18" s="688">
        <v>10</v>
      </c>
      <c r="V18" s="687">
        <v>0</v>
      </c>
      <c r="W18" s="687">
        <v>291</v>
      </c>
      <c r="X18" s="692">
        <v>3554</v>
      </c>
    </row>
    <row r="19" spans="1:24" ht="18.75" customHeight="1">
      <c r="A19" s="101"/>
      <c r="B19" s="102" t="s">
        <v>481</v>
      </c>
      <c r="C19" s="442">
        <f t="shared" si="1"/>
        <v>17</v>
      </c>
      <c r="D19" s="684">
        <v>6</v>
      </c>
      <c r="E19" s="685">
        <v>0</v>
      </c>
      <c r="F19" s="685">
        <v>11</v>
      </c>
      <c r="G19" s="686">
        <v>4</v>
      </c>
      <c r="H19" s="449">
        <f t="shared" si="5"/>
        <v>164</v>
      </c>
      <c r="I19" s="687">
        <v>8</v>
      </c>
      <c r="J19" s="688">
        <v>156</v>
      </c>
      <c r="K19" s="689">
        <v>82</v>
      </c>
      <c r="L19" s="439">
        <f t="shared" si="6"/>
        <v>3675</v>
      </c>
      <c r="M19" s="687">
        <v>1823</v>
      </c>
      <c r="N19" s="688">
        <v>0</v>
      </c>
      <c r="O19" s="690">
        <v>100</v>
      </c>
      <c r="P19" s="688">
        <v>363</v>
      </c>
      <c r="Q19" s="100">
        <v>1389</v>
      </c>
      <c r="R19" s="691">
        <v>1823</v>
      </c>
      <c r="S19" s="449">
        <f t="shared" si="4"/>
        <v>1852</v>
      </c>
      <c r="T19" s="694">
        <v>0</v>
      </c>
      <c r="U19" s="688">
        <v>0</v>
      </c>
      <c r="V19" s="687">
        <v>100</v>
      </c>
      <c r="W19" s="687">
        <v>363</v>
      </c>
      <c r="X19" s="692">
        <v>1389</v>
      </c>
    </row>
    <row r="20" spans="1:24" ht="18.75" customHeight="1">
      <c r="A20" s="103" t="s">
        <v>91</v>
      </c>
      <c r="B20" s="104" t="s">
        <v>482</v>
      </c>
      <c r="C20" s="440">
        <f t="shared" si="1"/>
        <v>36</v>
      </c>
      <c r="D20" s="695">
        <v>2</v>
      </c>
      <c r="E20" s="696">
        <v>0</v>
      </c>
      <c r="F20" s="696">
        <v>34</v>
      </c>
      <c r="G20" s="696">
        <v>18</v>
      </c>
      <c r="H20" s="440">
        <f t="shared" si="5"/>
        <v>403</v>
      </c>
      <c r="I20" s="696">
        <v>47</v>
      </c>
      <c r="J20" s="696">
        <v>356</v>
      </c>
      <c r="K20" s="696">
        <v>282</v>
      </c>
      <c r="L20" s="440">
        <f t="shared" si="6"/>
        <v>6111</v>
      </c>
      <c r="M20" s="696">
        <v>982</v>
      </c>
      <c r="N20" s="696">
        <v>6</v>
      </c>
      <c r="O20" s="696">
        <v>0</v>
      </c>
      <c r="P20" s="697">
        <v>1274</v>
      </c>
      <c r="Q20" s="697">
        <v>3849</v>
      </c>
      <c r="R20" s="698">
        <v>497</v>
      </c>
      <c r="S20" s="440">
        <f t="shared" si="4"/>
        <v>5614</v>
      </c>
      <c r="T20" s="699">
        <v>485</v>
      </c>
      <c r="U20" s="696">
        <v>6</v>
      </c>
      <c r="V20" s="696">
        <v>0</v>
      </c>
      <c r="W20" s="696">
        <v>1274</v>
      </c>
      <c r="X20" s="700">
        <v>3849</v>
      </c>
    </row>
    <row r="21" spans="1:24" ht="18.75" customHeight="1">
      <c r="A21" s="103" t="s">
        <v>92</v>
      </c>
      <c r="B21" s="104" t="s">
        <v>483</v>
      </c>
      <c r="C21" s="440">
        <f t="shared" si="1"/>
        <v>26</v>
      </c>
      <c r="D21" s="695">
        <v>0</v>
      </c>
      <c r="E21" s="696">
        <v>0</v>
      </c>
      <c r="F21" s="696">
        <v>26</v>
      </c>
      <c r="G21" s="696">
        <v>18</v>
      </c>
      <c r="H21" s="440">
        <f t="shared" si="5"/>
        <v>490</v>
      </c>
      <c r="I21" s="696">
        <v>31</v>
      </c>
      <c r="J21" s="696">
        <v>459</v>
      </c>
      <c r="K21" s="696">
        <v>247</v>
      </c>
      <c r="L21" s="440">
        <f t="shared" si="6"/>
        <v>4005</v>
      </c>
      <c r="M21" s="696">
        <v>0</v>
      </c>
      <c r="N21" s="696">
        <v>8</v>
      </c>
      <c r="O21" s="696">
        <v>0</v>
      </c>
      <c r="P21" s="697">
        <v>1185</v>
      </c>
      <c r="Q21" s="697">
        <v>2812</v>
      </c>
      <c r="R21" s="698">
        <v>0</v>
      </c>
      <c r="S21" s="440">
        <f t="shared" si="4"/>
        <v>4005</v>
      </c>
      <c r="T21" s="699">
        <v>0</v>
      </c>
      <c r="U21" s="696">
        <v>8</v>
      </c>
      <c r="V21" s="696">
        <v>0</v>
      </c>
      <c r="W21" s="696">
        <v>1185</v>
      </c>
      <c r="X21" s="700">
        <v>2812</v>
      </c>
    </row>
    <row r="22" spans="1:24" ht="18.75" customHeight="1">
      <c r="A22" s="103" t="s">
        <v>93</v>
      </c>
      <c r="B22" s="104" t="s">
        <v>484</v>
      </c>
      <c r="C22" s="440">
        <f t="shared" si="1"/>
        <v>23</v>
      </c>
      <c r="D22" s="695">
        <v>2</v>
      </c>
      <c r="E22" s="696">
        <v>0</v>
      </c>
      <c r="F22" s="696">
        <v>21</v>
      </c>
      <c r="G22" s="696">
        <v>14</v>
      </c>
      <c r="H22" s="440">
        <f t="shared" si="5"/>
        <v>450</v>
      </c>
      <c r="I22" s="696">
        <v>24</v>
      </c>
      <c r="J22" s="696">
        <v>426</v>
      </c>
      <c r="K22" s="696">
        <v>272</v>
      </c>
      <c r="L22" s="440">
        <f t="shared" si="6"/>
        <v>4976</v>
      </c>
      <c r="M22" s="696">
        <v>796</v>
      </c>
      <c r="N22" s="696">
        <v>0</v>
      </c>
      <c r="O22" s="696">
        <v>60</v>
      </c>
      <c r="P22" s="697">
        <v>1106</v>
      </c>
      <c r="Q22" s="697">
        <v>3014</v>
      </c>
      <c r="R22" s="698">
        <v>737</v>
      </c>
      <c r="S22" s="440">
        <f t="shared" si="4"/>
        <v>4239</v>
      </c>
      <c r="T22" s="699">
        <v>59</v>
      </c>
      <c r="U22" s="696">
        <v>0</v>
      </c>
      <c r="V22" s="696">
        <v>60</v>
      </c>
      <c r="W22" s="696">
        <v>1106</v>
      </c>
      <c r="X22" s="700">
        <v>3014</v>
      </c>
    </row>
    <row r="23" spans="1:24" ht="18.75" customHeight="1">
      <c r="A23" s="103" t="s">
        <v>94</v>
      </c>
      <c r="B23" s="104" t="s">
        <v>485</v>
      </c>
      <c r="C23" s="440">
        <f t="shared" si="1"/>
        <v>3</v>
      </c>
      <c r="D23" s="695">
        <v>0</v>
      </c>
      <c r="E23" s="696">
        <v>0</v>
      </c>
      <c r="F23" s="696">
        <v>3</v>
      </c>
      <c r="G23" s="696">
        <v>0</v>
      </c>
      <c r="H23" s="440">
        <f t="shared" si="5"/>
        <v>117</v>
      </c>
      <c r="I23" s="696">
        <v>6</v>
      </c>
      <c r="J23" s="696">
        <v>111</v>
      </c>
      <c r="K23" s="696">
        <v>65</v>
      </c>
      <c r="L23" s="440">
        <f t="shared" si="6"/>
        <v>412</v>
      </c>
      <c r="M23" s="696">
        <v>0</v>
      </c>
      <c r="N23" s="696">
        <v>0</v>
      </c>
      <c r="O23" s="696">
        <v>0</v>
      </c>
      <c r="P23" s="697">
        <v>0</v>
      </c>
      <c r="Q23" s="697">
        <v>412</v>
      </c>
      <c r="R23" s="698">
        <v>0</v>
      </c>
      <c r="S23" s="440">
        <f t="shared" si="4"/>
        <v>412</v>
      </c>
      <c r="T23" s="699">
        <v>0</v>
      </c>
      <c r="U23" s="696">
        <v>0</v>
      </c>
      <c r="V23" s="696">
        <v>0</v>
      </c>
      <c r="W23" s="696">
        <v>0</v>
      </c>
      <c r="X23" s="700">
        <v>412</v>
      </c>
    </row>
    <row r="24" spans="1:24" ht="18.75" customHeight="1">
      <c r="A24" s="105" t="s">
        <v>486</v>
      </c>
      <c r="B24" s="106"/>
      <c r="C24" s="476">
        <f t="shared" si="1"/>
        <v>19</v>
      </c>
      <c r="D24" s="450">
        <f aca="true" t="shared" si="7" ref="D24:X24">SUM(D25:D27)</f>
        <v>0</v>
      </c>
      <c r="E24" s="450">
        <f t="shared" si="7"/>
        <v>0</v>
      </c>
      <c r="F24" s="450">
        <f t="shared" si="7"/>
        <v>19</v>
      </c>
      <c r="G24" s="450">
        <f t="shared" si="7"/>
        <v>9</v>
      </c>
      <c r="H24" s="450">
        <f t="shared" si="7"/>
        <v>286</v>
      </c>
      <c r="I24" s="450">
        <f t="shared" si="7"/>
        <v>15</v>
      </c>
      <c r="J24" s="450">
        <f t="shared" si="7"/>
        <v>271</v>
      </c>
      <c r="K24" s="483">
        <f t="shared" si="7"/>
        <v>177</v>
      </c>
      <c r="L24" s="441">
        <f t="shared" si="7"/>
        <v>4019</v>
      </c>
      <c r="M24" s="450">
        <f t="shared" si="7"/>
        <v>256</v>
      </c>
      <c r="N24" s="450">
        <f t="shared" si="7"/>
        <v>0</v>
      </c>
      <c r="O24" s="450">
        <f t="shared" si="7"/>
        <v>0</v>
      </c>
      <c r="P24" s="450">
        <f t="shared" si="7"/>
        <v>1352</v>
      </c>
      <c r="Q24" s="450">
        <f t="shared" si="7"/>
        <v>2411</v>
      </c>
      <c r="R24" s="551">
        <f t="shared" si="7"/>
        <v>0</v>
      </c>
      <c r="S24" s="450">
        <f t="shared" si="7"/>
        <v>4019</v>
      </c>
      <c r="T24" s="450">
        <f t="shared" si="7"/>
        <v>256</v>
      </c>
      <c r="U24" s="450">
        <f t="shared" si="7"/>
        <v>0</v>
      </c>
      <c r="V24" s="450">
        <f t="shared" si="7"/>
        <v>0</v>
      </c>
      <c r="W24" s="450">
        <f t="shared" si="7"/>
        <v>1352</v>
      </c>
      <c r="X24" s="489">
        <f t="shared" si="7"/>
        <v>2411</v>
      </c>
    </row>
    <row r="25" spans="1:24" ht="18.75" customHeight="1">
      <c r="A25" s="98"/>
      <c r="B25" s="107" t="s">
        <v>487</v>
      </c>
      <c r="C25" s="442">
        <f t="shared" si="1"/>
        <v>9</v>
      </c>
      <c r="D25" s="100">
        <v>0</v>
      </c>
      <c r="E25" s="687">
        <v>0</v>
      </c>
      <c r="F25" s="687">
        <v>9</v>
      </c>
      <c r="G25" s="687">
        <v>3</v>
      </c>
      <c r="H25" s="442">
        <f>I25+J25</f>
        <v>167</v>
      </c>
      <c r="I25" s="687">
        <v>10</v>
      </c>
      <c r="J25" s="687">
        <v>157</v>
      </c>
      <c r="K25" s="687">
        <v>101</v>
      </c>
      <c r="L25" s="442">
        <f>SUM(M25:Q25)</f>
        <v>1567</v>
      </c>
      <c r="M25" s="687">
        <v>232</v>
      </c>
      <c r="N25" s="687">
        <v>0</v>
      </c>
      <c r="O25" s="687">
        <v>0</v>
      </c>
      <c r="P25" s="701">
        <v>186</v>
      </c>
      <c r="Q25" s="701">
        <v>1149</v>
      </c>
      <c r="R25" s="702">
        <v>0</v>
      </c>
      <c r="S25" s="442">
        <f>SUM(T25:X25)</f>
        <v>1567</v>
      </c>
      <c r="T25" s="156">
        <v>232</v>
      </c>
      <c r="U25" s="687">
        <v>0</v>
      </c>
      <c r="V25" s="687">
        <v>0</v>
      </c>
      <c r="W25" s="687">
        <v>186</v>
      </c>
      <c r="X25" s="692">
        <v>1149</v>
      </c>
    </row>
    <row r="26" spans="1:24" ht="18.75" customHeight="1">
      <c r="A26" s="98"/>
      <c r="B26" s="107" t="s">
        <v>488</v>
      </c>
      <c r="C26" s="442">
        <f t="shared" si="1"/>
        <v>8</v>
      </c>
      <c r="D26" s="108">
        <v>0</v>
      </c>
      <c r="E26" s="151">
        <v>0</v>
      </c>
      <c r="F26" s="151">
        <v>8</v>
      </c>
      <c r="G26" s="152">
        <v>4</v>
      </c>
      <c r="H26" s="449">
        <f>I26+J26</f>
        <v>103</v>
      </c>
      <c r="I26" s="151">
        <v>5</v>
      </c>
      <c r="J26" s="153">
        <v>98</v>
      </c>
      <c r="K26" s="154">
        <v>67</v>
      </c>
      <c r="L26" s="439">
        <f>SUM(M26:Q26)</f>
        <v>1883</v>
      </c>
      <c r="M26" s="151">
        <v>24</v>
      </c>
      <c r="N26" s="152">
        <v>0</v>
      </c>
      <c r="O26" s="155">
        <v>0</v>
      </c>
      <c r="P26" s="152">
        <v>597</v>
      </c>
      <c r="Q26" s="108">
        <v>1262</v>
      </c>
      <c r="R26" s="549">
        <v>0</v>
      </c>
      <c r="S26" s="449">
        <f>SUM(T26:X26)</f>
        <v>1883</v>
      </c>
      <c r="T26" s="156">
        <v>24</v>
      </c>
      <c r="U26" s="152">
        <v>0</v>
      </c>
      <c r="V26" s="151">
        <v>0</v>
      </c>
      <c r="W26" s="151">
        <v>597</v>
      </c>
      <c r="X26" s="157">
        <v>1262</v>
      </c>
    </row>
    <row r="27" spans="1:24" ht="18.75" customHeight="1">
      <c r="A27" s="101"/>
      <c r="B27" s="109" t="s">
        <v>95</v>
      </c>
      <c r="C27" s="445">
        <f t="shared" si="1"/>
        <v>2</v>
      </c>
      <c r="D27" s="703">
        <v>0</v>
      </c>
      <c r="E27" s="704">
        <v>0</v>
      </c>
      <c r="F27" s="704">
        <v>2</v>
      </c>
      <c r="G27" s="705">
        <v>2</v>
      </c>
      <c r="H27" s="451">
        <f>I27+J27</f>
        <v>16</v>
      </c>
      <c r="I27" s="704">
        <v>0</v>
      </c>
      <c r="J27" s="705">
        <v>16</v>
      </c>
      <c r="K27" s="706">
        <v>9</v>
      </c>
      <c r="L27" s="443">
        <f>SUM(M27:Q27)</f>
        <v>569</v>
      </c>
      <c r="M27" s="704">
        <v>0</v>
      </c>
      <c r="N27" s="705">
        <v>0</v>
      </c>
      <c r="O27" s="707">
        <v>0</v>
      </c>
      <c r="P27" s="705">
        <v>569</v>
      </c>
      <c r="Q27" s="703">
        <v>0</v>
      </c>
      <c r="R27" s="708">
        <v>0</v>
      </c>
      <c r="S27" s="451">
        <f>SUM(T27:X27)</f>
        <v>569</v>
      </c>
      <c r="T27" s="694">
        <v>0</v>
      </c>
      <c r="U27" s="705">
        <v>0</v>
      </c>
      <c r="V27" s="704">
        <v>0</v>
      </c>
      <c r="W27" s="704">
        <v>569</v>
      </c>
      <c r="X27" s="709">
        <v>0</v>
      </c>
    </row>
    <row r="28" spans="1:24" ht="18.75" customHeight="1">
      <c r="A28" s="105" t="s">
        <v>489</v>
      </c>
      <c r="B28" s="106"/>
      <c r="C28" s="442">
        <f t="shared" si="1"/>
        <v>15</v>
      </c>
      <c r="D28" s="452">
        <f aca="true" t="shared" si="8" ref="D28:X28">SUM(D29:D30)</f>
        <v>4</v>
      </c>
      <c r="E28" s="452">
        <f t="shared" si="8"/>
        <v>0</v>
      </c>
      <c r="F28" s="452">
        <f t="shared" si="8"/>
        <v>11</v>
      </c>
      <c r="G28" s="452">
        <f t="shared" si="8"/>
        <v>6</v>
      </c>
      <c r="H28" s="452">
        <f t="shared" si="8"/>
        <v>265</v>
      </c>
      <c r="I28" s="452">
        <f t="shared" si="8"/>
        <v>20</v>
      </c>
      <c r="J28" s="452">
        <f t="shared" si="8"/>
        <v>245</v>
      </c>
      <c r="K28" s="484">
        <f t="shared" si="8"/>
        <v>171</v>
      </c>
      <c r="L28" s="444">
        <f t="shared" si="8"/>
        <v>4130</v>
      </c>
      <c r="M28" s="452">
        <f t="shared" si="8"/>
        <v>1326</v>
      </c>
      <c r="N28" s="452">
        <f t="shared" si="8"/>
        <v>0</v>
      </c>
      <c r="O28" s="452">
        <f t="shared" si="8"/>
        <v>148</v>
      </c>
      <c r="P28" s="452">
        <f t="shared" si="8"/>
        <v>769</v>
      </c>
      <c r="Q28" s="452">
        <f t="shared" si="8"/>
        <v>1887</v>
      </c>
      <c r="R28" s="552">
        <f t="shared" si="8"/>
        <v>1326</v>
      </c>
      <c r="S28" s="452">
        <f t="shared" si="8"/>
        <v>2804</v>
      </c>
      <c r="T28" s="452">
        <f t="shared" si="8"/>
        <v>0</v>
      </c>
      <c r="U28" s="452">
        <f t="shared" si="8"/>
        <v>0</v>
      </c>
      <c r="V28" s="452">
        <f t="shared" si="8"/>
        <v>148</v>
      </c>
      <c r="W28" s="452">
        <f t="shared" si="8"/>
        <v>769</v>
      </c>
      <c r="X28" s="488">
        <f t="shared" si="8"/>
        <v>1887</v>
      </c>
    </row>
    <row r="29" spans="1:24" ht="18.75" customHeight="1">
      <c r="A29" s="98"/>
      <c r="B29" s="107" t="s">
        <v>232</v>
      </c>
      <c r="C29" s="442">
        <f t="shared" si="1"/>
        <v>6</v>
      </c>
      <c r="D29" s="100">
        <v>0</v>
      </c>
      <c r="E29" s="687">
        <v>0</v>
      </c>
      <c r="F29" s="687">
        <v>6</v>
      </c>
      <c r="G29" s="687">
        <v>3</v>
      </c>
      <c r="H29" s="442">
        <f>I29+J29</f>
        <v>192</v>
      </c>
      <c r="I29" s="687">
        <v>13</v>
      </c>
      <c r="J29" s="687">
        <v>179</v>
      </c>
      <c r="K29" s="687">
        <v>126</v>
      </c>
      <c r="L29" s="442">
        <f>SUM(M29:Q29)</f>
        <v>1180</v>
      </c>
      <c r="M29" s="687">
        <v>0</v>
      </c>
      <c r="N29" s="687">
        <v>0</v>
      </c>
      <c r="O29" s="687">
        <v>0</v>
      </c>
      <c r="P29" s="701">
        <v>127</v>
      </c>
      <c r="Q29" s="701">
        <v>1053</v>
      </c>
      <c r="R29" s="702">
        <v>0</v>
      </c>
      <c r="S29" s="442">
        <f>SUM(T29:X29)</f>
        <v>1180</v>
      </c>
      <c r="T29" s="156">
        <v>0</v>
      </c>
      <c r="U29" s="687">
        <v>0</v>
      </c>
      <c r="V29" s="687">
        <v>0</v>
      </c>
      <c r="W29" s="687">
        <v>127</v>
      </c>
      <c r="X29" s="692">
        <v>1053</v>
      </c>
    </row>
    <row r="30" spans="1:24" ht="18.75" customHeight="1">
      <c r="A30" s="101"/>
      <c r="B30" s="107" t="s">
        <v>233</v>
      </c>
      <c r="C30" s="445">
        <f t="shared" si="1"/>
        <v>9</v>
      </c>
      <c r="D30" s="100">
        <v>4</v>
      </c>
      <c r="E30" s="704">
        <v>0</v>
      </c>
      <c r="F30" s="704">
        <v>5</v>
      </c>
      <c r="G30" s="704">
        <v>3</v>
      </c>
      <c r="H30" s="445">
        <f>I30+J30</f>
        <v>73</v>
      </c>
      <c r="I30" s="704">
        <v>7</v>
      </c>
      <c r="J30" s="704">
        <v>66</v>
      </c>
      <c r="K30" s="704">
        <v>45</v>
      </c>
      <c r="L30" s="445">
        <f>SUM(M30:Q30)</f>
        <v>2950</v>
      </c>
      <c r="M30" s="704">
        <v>1326</v>
      </c>
      <c r="N30" s="704">
        <v>0</v>
      </c>
      <c r="O30" s="704">
        <v>148</v>
      </c>
      <c r="P30" s="710">
        <v>642</v>
      </c>
      <c r="Q30" s="710">
        <v>834</v>
      </c>
      <c r="R30" s="711">
        <v>1326</v>
      </c>
      <c r="S30" s="445">
        <f>SUM(T30:X30)</f>
        <v>1624</v>
      </c>
      <c r="T30" s="694">
        <v>0</v>
      </c>
      <c r="U30" s="704">
        <v>0</v>
      </c>
      <c r="V30" s="704">
        <v>148</v>
      </c>
      <c r="W30" s="704">
        <v>642</v>
      </c>
      <c r="X30" s="709">
        <v>834</v>
      </c>
    </row>
    <row r="31" spans="1:24" ht="18.75" customHeight="1">
      <c r="A31" s="103" t="s">
        <v>96</v>
      </c>
      <c r="B31" s="110" t="s">
        <v>490</v>
      </c>
      <c r="C31" s="442">
        <f t="shared" si="1"/>
        <v>22</v>
      </c>
      <c r="D31" s="712">
        <v>2</v>
      </c>
      <c r="E31" s="152">
        <v>0</v>
      </c>
      <c r="F31" s="151">
        <v>20</v>
      </c>
      <c r="G31" s="152">
        <v>11</v>
      </c>
      <c r="H31" s="449">
        <f>I31+J31</f>
        <v>237</v>
      </c>
      <c r="I31" s="151">
        <v>25</v>
      </c>
      <c r="J31" s="153">
        <v>212</v>
      </c>
      <c r="K31" s="154">
        <v>153</v>
      </c>
      <c r="L31" s="439">
        <f>SUM(M31:Q31)</f>
        <v>3665</v>
      </c>
      <c r="M31" s="151">
        <v>708</v>
      </c>
      <c r="N31" s="152">
        <v>0</v>
      </c>
      <c r="O31" s="155">
        <v>0</v>
      </c>
      <c r="P31" s="152">
        <v>689</v>
      </c>
      <c r="Q31" s="108">
        <v>2268</v>
      </c>
      <c r="R31" s="549">
        <v>708</v>
      </c>
      <c r="S31" s="449">
        <f>SUM(T31:X31)</f>
        <v>2957</v>
      </c>
      <c r="T31" s="713">
        <v>0</v>
      </c>
      <c r="U31" s="152">
        <v>0</v>
      </c>
      <c r="V31" s="151">
        <v>0</v>
      </c>
      <c r="W31" s="151">
        <v>689</v>
      </c>
      <c r="X31" s="157">
        <v>2268</v>
      </c>
    </row>
    <row r="32" spans="1:24" ht="18.75" customHeight="1">
      <c r="A32" s="105" t="s">
        <v>97</v>
      </c>
      <c r="B32" s="107"/>
      <c r="C32" s="476">
        <f t="shared" si="1"/>
        <v>19</v>
      </c>
      <c r="D32" s="446">
        <f aca="true" t="shared" si="9" ref="D32:X32">SUM(D33:D36)</f>
        <v>2</v>
      </c>
      <c r="E32" s="446">
        <f t="shared" si="9"/>
        <v>0</v>
      </c>
      <c r="F32" s="446">
        <f t="shared" si="9"/>
        <v>17</v>
      </c>
      <c r="G32" s="446">
        <f t="shared" si="9"/>
        <v>8</v>
      </c>
      <c r="H32" s="446">
        <f t="shared" si="9"/>
        <v>285</v>
      </c>
      <c r="I32" s="446">
        <f t="shared" si="9"/>
        <v>21</v>
      </c>
      <c r="J32" s="446">
        <f t="shared" si="9"/>
        <v>264</v>
      </c>
      <c r="K32" s="446">
        <f t="shared" si="9"/>
        <v>178</v>
      </c>
      <c r="L32" s="446">
        <f t="shared" si="9"/>
        <v>3949</v>
      </c>
      <c r="M32" s="446">
        <f t="shared" si="9"/>
        <v>783</v>
      </c>
      <c r="N32" s="446">
        <f t="shared" si="9"/>
        <v>6</v>
      </c>
      <c r="O32" s="446">
        <f t="shared" si="9"/>
        <v>0</v>
      </c>
      <c r="P32" s="446">
        <f t="shared" si="9"/>
        <v>871</v>
      </c>
      <c r="Q32" s="441">
        <f t="shared" si="9"/>
        <v>2289</v>
      </c>
      <c r="R32" s="553">
        <f t="shared" si="9"/>
        <v>783</v>
      </c>
      <c r="S32" s="446">
        <f t="shared" si="9"/>
        <v>3166</v>
      </c>
      <c r="T32" s="446">
        <f t="shared" si="9"/>
        <v>0</v>
      </c>
      <c r="U32" s="446">
        <f t="shared" si="9"/>
        <v>6</v>
      </c>
      <c r="V32" s="446">
        <f t="shared" si="9"/>
        <v>0</v>
      </c>
      <c r="W32" s="446">
        <f t="shared" si="9"/>
        <v>871</v>
      </c>
      <c r="X32" s="485">
        <f t="shared" si="9"/>
        <v>2289</v>
      </c>
    </row>
    <row r="33" spans="1:24" ht="18.75" customHeight="1">
      <c r="A33" s="98"/>
      <c r="B33" s="107" t="s">
        <v>98</v>
      </c>
      <c r="C33" s="442">
        <f t="shared" si="1"/>
        <v>15</v>
      </c>
      <c r="D33" s="687">
        <v>1</v>
      </c>
      <c r="E33" s="687">
        <v>0</v>
      </c>
      <c r="F33" s="687">
        <v>14</v>
      </c>
      <c r="G33" s="688">
        <v>6</v>
      </c>
      <c r="H33" s="449">
        <f>I33+J33</f>
        <v>166</v>
      </c>
      <c r="I33" s="687">
        <v>13</v>
      </c>
      <c r="J33" s="688">
        <v>153</v>
      </c>
      <c r="K33" s="689">
        <v>115</v>
      </c>
      <c r="L33" s="439">
        <f>SUM(M33:Q33)</f>
        <v>2942</v>
      </c>
      <c r="M33" s="687">
        <v>425</v>
      </c>
      <c r="N33" s="688">
        <v>6</v>
      </c>
      <c r="O33" s="690">
        <v>0</v>
      </c>
      <c r="P33" s="693">
        <v>770</v>
      </c>
      <c r="Q33" s="100">
        <v>1741</v>
      </c>
      <c r="R33" s="691">
        <v>425</v>
      </c>
      <c r="S33" s="449">
        <f>SUM(T33:X33)</f>
        <v>2517</v>
      </c>
      <c r="T33" s="156">
        <v>0</v>
      </c>
      <c r="U33" s="688">
        <v>6</v>
      </c>
      <c r="V33" s="687">
        <v>0</v>
      </c>
      <c r="W33" s="687">
        <v>770</v>
      </c>
      <c r="X33" s="692">
        <v>1741</v>
      </c>
    </row>
    <row r="34" spans="1:24" ht="18.75" customHeight="1">
      <c r="A34" s="98"/>
      <c r="B34" s="107" t="s">
        <v>491</v>
      </c>
      <c r="C34" s="442">
        <f t="shared" si="1"/>
        <v>2</v>
      </c>
      <c r="D34" s="685">
        <v>0</v>
      </c>
      <c r="E34" s="687">
        <v>0</v>
      </c>
      <c r="F34" s="687">
        <v>2</v>
      </c>
      <c r="G34" s="688">
        <v>1</v>
      </c>
      <c r="H34" s="449">
        <f>I34+J34</f>
        <v>76</v>
      </c>
      <c r="I34" s="687">
        <v>6</v>
      </c>
      <c r="J34" s="688">
        <v>70</v>
      </c>
      <c r="K34" s="689">
        <v>37</v>
      </c>
      <c r="L34" s="439">
        <f>SUM(M34:Q34)</f>
        <v>549</v>
      </c>
      <c r="M34" s="687">
        <v>0</v>
      </c>
      <c r="N34" s="688">
        <v>0</v>
      </c>
      <c r="O34" s="690">
        <v>0</v>
      </c>
      <c r="P34" s="688">
        <v>51</v>
      </c>
      <c r="Q34" s="100">
        <v>498</v>
      </c>
      <c r="R34" s="691">
        <v>0</v>
      </c>
      <c r="S34" s="449">
        <f>SUM(T34:X34)</f>
        <v>549</v>
      </c>
      <c r="T34" s="156">
        <v>0</v>
      </c>
      <c r="U34" s="688">
        <v>0</v>
      </c>
      <c r="V34" s="687">
        <v>0</v>
      </c>
      <c r="W34" s="687">
        <v>51</v>
      </c>
      <c r="X34" s="692">
        <v>498</v>
      </c>
    </row>
    <row r="35" spans="1:24" ht="18.75" customHeight="1">
      <c r="A35" s="98"/>
      <c r="B35" s="107" t="s">
        <v>492</v>
      </c>
      <c r="C35" s="442">
        <f t="shared" si="1"/>
        <v>2</v>
      </c>
      <c r="D35" s="151">
        <v>1</v>
      </c>
      <c r="E35" s="151">
        <v>0</v>
      </c>
      <c r="F35" s="151">
        <v>1</v>
      </c>
      <c r="G35" s="152">
        <v>1</v>
      </c>
      <c r="H35" s="449">
        <f>I35+J35</f>
        <v>18</v>
      </c>
      <c r="I35" s="151">
        <v>0</v>
      </c>
      <c r="J35" s="153">
        <v>18</v>
      </c>
      <c r="K35" s="154">
        <v>13</v>
      </c>
      <c r="L35" s="439">
        <f>SUM(M35:Q35)</f>
        <v>458</v>
      </c>
      <c r="M35" s="151">
        <v>358</v>
      </c>
      <c r="N35" s="152">
        <v>0</v>
      </c>
      <c r="O35" s="155">
        <v>0</v>
      </c>
      <c r="P35" s="152">
        <v>50</v>
      </c>
      <c r="Q35" s="108">
        <v>50</v>
      </c>
      <c r="R35" s="549">
        <v>358</v>
      </c>
      <c r="S35" s="449">
        <f>SUM(T35:X35)</f>
        <v>100</v>
      </c>
      <c r="T35" s="156">
        <v>0</v>
      </c>
      <c r="U35" s="152">
        <v>0</v>
      </c>
      <c r="V35" s="151">
        <v>0</v>
      </c>
      <c r="W35" s="151">
        <v>50</v>
      </c>
      <c r="X35" s="157">
        <v>50</v>
      </c>
    </row>
    <row r="36" spans="1:24" ht="18.75" customHeight="1">
      <c r="A36" s="101"/>
      <c r="B36" s="111" t="s">
        <v>493</v>
      </c>
      <c r="C36" s="442">
        <f t="shared" si="1"/>
        <v>0</v>
      </c>
      <c r="D36" s="687">
        <v>0</v>
      </c>
      <c r="E36" s="687">
        <v>0</v>
      </c>
      <c r="F36" s="687">
        <v>0</v>
      </c>
      <c r="G36" s="688">
        <v>0</v>
      </c>
      <c r="H36" s="449">
        <f>I36+J36</f>
        <v>25</v>
      </c>
      <c r="I36" s="687">
        <v>2</v>
      </c>
      <c r="J36" s="688">
        <v>23</v>
      </c>
      <c r="K36" s="689">
        <v>13</v>
      </c>
      <c r="L36" s="439">
        <f>SUM(M36:Q36)</f>
        <v>0</v>
      </c>
      <c r="M36" s="687">
        <v>0</v>
      </c>
      <c r="N36" s="688">
        <v>0</v>
      </c>
      <c r="O36" s="690">
        <v>0</v>
      </c>
      <c r="P36" s="688">
        <v>0</v>
      </c>
      <c r="Q36" s="100">
        <v>0</v>
      </c>
      <c r="R36" s="691">
        <v>0</v>
      </c>
      <c r="S36" s="449">
        <f>SUM(T36:X36)</f>
        <v>0</v>
      </c>
      <c r="T36" s="156">
        <v>0</v>
      </c>
      <c r="U36" s="688">
        <v>0</v>
      </c>
      <c r="V36" s="687">
        <v>0</v>
      </c>
      <c r="W36" s="687">
        <v>0</v>
      </c>
      <c r="X36" s="692">
        <v>0</v>
      </c>
    </row>
    <row r="37" spans="1:24" ht="18.75" customHeight="1">
      <c r="A37" s="105" t="s">
        <v>234</v>
      </c>
      <c r="B37" s="107"/>
      <c r="C37" s="476">
        <f t="shared" si="1"/>
        <v>22</v>
      </c>
      <c r="D37" s="446">
        <f aca="true" t="shared" si="10" ref="D37:X37">SUM(D38:D43)</f>
        <v>2</v>
      </c>
      <c r="E37" s="446">
        <f t="shared" si="10"/>
        <v>0</v>
      </c>
      <c r="F37" s="446">
        <f t="shared" si="10"/>
        <v>20</v>
      </c>
      <c r="G37" s="446">
        <f t="shared" si="10"/>
        <v>9</v>
      </c>
      <c r="H37" s="446">
        <f t="shared" si="10"/>
        <v>208</v>
      </c>
      <c r="I37" s="446">
        <f t="shared" si="10"/>
        <v>21</v>
      </c>
      <c r="J37" s="446">
        <f t="shared" si="10"/>
        <v>187</v>
      </c>
      <c r="K37" s="446">
        <f t="shared" si="10"/>
        <v>131</v>
      </c>
      <c r="L37" s="446">
        <f t="shared" si="10"/>
        <v>4471</v>
      </c>
      <c r="M37" s="446">
        <f t="shared" si="10"/>
        <v>847</v>
      </c>
      <c r="N37" s="446">
        <f t="shared" si="10"/>
        <v>6</v>
      </c>
      <c r="O37" s="446">
        <f t="shared" si="10"/>
        <v>50</v>
      </c>
      <c r="P37" s="446">
        <f t="shared" si="10"/>
        <v>1242</v>
      </c>
      <c r="Q37" s="441">
        <f t="shared" si="10"/>
        <v>2326</v>
      </c>
      <c r="R37" s="553">
        <f t="shared" si="10"/>
        <v>847</v>
      </c>
      <c r="S37" s="446">
        <f t="shared" si="10"/>
        <v>3624</v>
      </c>
      <c r="T37" s="446">
        <f t="shared" si="10"/>
        <v>0</v>
      </c>
      <c r="U37" s="446">
        <f t="shared" si="10"/>
        <v>6</v>
      </c>
      <c r="V37" s="446">
        <f t="shared" si="10"/>
        <v>50</v>
      </c>
      <c r="W37" s="446">
        <f t="shared" si="10"/>
        <v>1242</v>
      </c>
      <c r="X37" s="485">
        <f t="shared" si="10"/>
        <v>2326</v>
      </c>
    </row>
    <row r="38" spans="1:24" ht="18.75" customHeight="1">
      <c r="A38" s="98"/>
      <c r="B38" s="107" t="s">
        <v>494</v>
      </c>
      <c r="C38" s="442">
        <f t="shared" si="1"/>
        <v>2</v>
      </c>
      <c r="D38" s="685">
        <v>0</v>
      </c>
      <c r="E38" s="688">
        <v>0</v>
      </c>
      <c r="F38" s="687">
        <v>2</v>
      </c>
      <c r="G38" s="688">
        <v>0</v>
      </c>
      <c r="H38" s="449">
        <f aca="true" t="shared" si="11" ref="H38:H43">I38+J38</f>
        <v>36</v>
      </c>
      <c r="I38" s="687">
        <v>7</v>
      </c>
      <c r="J38" s="688">
        <v>29</v>
      </c>
      <c r="K38" s="689">
        <v>18</v>
      </c>
      <c r="L38" s="439">
        <f aca="true" t="shared" si="12" ref="L38:L43">SUM(M38:Q38)</f>
        <v>430</v>
      </c>
      <c r="M38" s="687">
        <v>0</v>
      </c>
      <c r="N38" s="688">
        <v>0</v>
      </c>
      <c r="O38" s="690">
        <v>0</v>
      </c>
      <c r="P38" s="688">
        <v>0</v>
      </c>
      <c r="Q38" s="100">
        <v>430</v>
      </c>
      <c r="R38" s="691">
        <v>0</v>
      </c>
      <c r="S38" s="449">
        <f aca="true" t="shared" si="13" ref="S38:S43">SUM(T38:X38)</f>
        <v>430</v>
      </c>
      <c r="T38" s="156">
        <v>0</v>
      </c>
      <c r="U38" s="688">
        <v>0</v>
      </c>
      <c r="V38" s="687">
        <v>0</v>
      </c>
      <c r="W38" s="687">
        <v>0</v>
      </c>
      <c r="X38" s="692">
        <v>430</v>
      </c>
    </row>
    <row r="39" spans="1:24" ht="18.75" customHeight="1">
      <c r="A39" s="98"/>
      <c r="B39" s="107" t="s">
        <v>495</v>
      </c>
      <c r="C39" s="442">
        <f t="shared" si="1"/>
        <v>7</v>
      </c>
      <c r="D39" s="685">
        <v>1</v>
      </c>
      <c r="E39" s="688">
        <v>0</v>
      </c>
      <c r="F39" s="687">
        <v>6</v>
      </c>
      <c r="G39" s="688">
        <v>5</v>
      </c>
      <c r="H39" s="449">
        <f t="shared" si="11"/>
        <v>64</v>
      </c>
      <c r="I39" s="687">
        <v>3</v>
      </c>
      <c r="J39" s="688">
        <v>61</v>
      </c>
      <c r="K39" s="689">
        <v>47</v>
      </c>
      <c r="L39" s="439">
        <f t="shared" si="12"/>
        <v>1778</v>
      </c>
      <c r="M39" s="687">
        <v>445</v>
      </c>
      <c r="N39" s="688">
        <v>0</v>
      </c>
      <c r="O39" s="690">
        <v>0</v>
      </c>
      <c r="P39" s="688">
        <v>722</v>
      </c>
      <c r="Q39" s="100">
        <v>611</v>
      </c>
      <c r="R39" s="691">
        <v>445</v>
      </c>
      <c r="S39" s="449">
        <f t="shared" si="13"/>
        <v>1333</v>
      </c>
      <c r="T39" s="156">
        <v>0</v>
      </c>
      <c r="U39" s="688">
        <v>0</v>
      </c>
      <c r="V39" s="687">
        <v>0</v>
      </c>
      <c r="W39" s="687">
        <v>722</v>
      </c>
      <c r="X39" s="692">
        <v>611</v>
      </c>
    </row>
    <row r="40" spans="1:24" ht="18.75" customHeight="1">
      <c r="A40" s="98"/>
      <c r="B40" s="107" t="s">
        <v>496</v>
      </c>
      <c r="C40" s="442">
        <f t="shared" si="1"/>
        <v>4</v>
      </c>
      <c r="D40" s="687">
        <v>0</v>
      </c>
      <c r="E40" s="688">
        <v>0</v>
      </c>
      <c r="F40" s="687">
        <v>4</v>
      </c>
      <c r="G40" s="688">
        <v>2</v>
      </c>
      <c r="H40" s="449">
        <f t="shared" si="11"/>
        <v>37</v>
      </c>
      <c r="I40" s="687">
        <v>8</v>
      </c>
      <c r="J40" s="688">
        <v>29</v>
      </c>
      <c r="K40" s="689">
        <v>21</v>
      </c>
      <c r="L40" s="439">
        <f t="shared" si="12"/>
        <v>870</v>
      </c>
      <c r="M40" s="687">
        <v>0</v>
      </c>
      <c r="N40" s="688">
        <v>0</v>
      </c>
      <c r="O40" s="690">
        <v>50</v>
      </c>
      <c r="P40" s="688">
        <v>340</v>
      </c>
      <c r="Q40" s="100">
        <v>480</v>
      </c>
      <c r="R40" s="691">
        <v>0</v>
      </c>
      <c r="S40" s="449">
        <f t="shared" si="13"/>
        <v>870</v>
      </c>
      <c r="T40" s="156">
        <v>0</v>
      </c>
      <c r="U40" s="688">
        <v>0</v>
      </c>
      <c r="V40" s="687">
        <v>50</v>
      </c>
      <c r="W40" s="687">
        <v>340</v>
      </c>
      <c r="X40" s="692">
        <v>480</v>
      </c>
    </row>
    <row r="41" spans="1:24" ht="18.75" customHeight="1">
      <c r="A41" s="113"/>
      <c r="B41" s="107" t="s">
        <v>497</v>
      </c>
      <c r="C41" s="442">
        <f t="shared" si="1"/>
        <v>4</v>
      </c>
      <c r="D41" s="151">
        <v>0</v>
      </c>
      <c r="E41" s="714">
        <v>0</v>
      </c>
      <c r="F41" s="151">
        <v>4</v>
      </c>
      <c r="G41" s="152">
        <v>1</v>
      </c>
      <c r="H41" s="449">
        <f t="shared" si="11"/>
        <v>32</v>
      </c>
      <c r="I41" s="151">
        <v>1</v>
      </c>
      <c r="J41" s="153">
        <v>31</v>
      </c>
      <c r="K41" s="154">
        <v>18</v>
      </c>
      <c r="L41" s="439">
        <f t="shared" si="12"/>
        <v>554</v>
      </c>
      <c r="M41" s="151">
        <v>0</v>
      </c>
      <c r="N41" s="152">
        <v>6</v>
      </c>
      <c r="O41" s="155">
        <v>0</v>
      </c>
      <c r="P41" s="152">
        <v>120</v>
      </c>
      <c r="Q41" s="108">
        <v>428</v>
      </c>
      <c r="R41" s="549">
        <v>0</v>
      </c>
      <c r="S41" s="449">
        <f t="shared" si="13"/>
        <v>554</v>
      </c>
      <c r="T41" s="156">
        <v>0</v>
      </c>
      <c r="U41" s="152">
        <v>6</v>
      </c>
      <c r="V41" s="151">
        <v>0</v>
      </c>
      <c r="W41" s="151">
        <v>120</v>
      </c>
      <c r="X41" s="157">
        <v>428</v>
      </c>
    </row>
    <row r="42" spans="1:24" ht="18.75" customHeight="1">
      <c r="A42" s="98"/>
      <c r="B42" s="107" t="s">
        <v>498</v>
      </c>
      <c r="C42" s="442">
        <f aca="true" t="shared" si="14" ref="C42:C70">D42+E42+F42</f>
        <v>3</v>
      </c>
      <c r="D42" s="687">
        <v>1</v>
      </c>
      <c r="E42" s="688">
        <v>0</v>
      </c>
      <c r="F42" s="687">
        <v>2</v>
      </c>
      <c r="G42" s="688">
        <v>0</v>
      </c>
      <c r="H42" s="449">
        <f t="shared" si="11"/>
        <v>28</v>
      </c>
      <c r="I42" s="687">
        <v>2</v>
      </c>
      <c r="J42" s="688">
        <v>26</v>
      </c>
      <c r="K42" s="689">
        <v>20</v>
      </c>
      <c r="L42" s="439">
        <f t="shared" si="12"/>
        <v>669</v>
      </c>
      <c r="M42" s="687">
        <v>402</v>
      </c>
      <c r="N42" s="688">
        <v>0</v>
      </c>
      <c r="O42" s="690">
        <v>0</v>
      </c>
      <c r="P42" s="688">
        <v>0</v>
      </c>
      <c r="Q42" s="100">
        <v>267</v>
      </c>
      <c r="R42" s="691">
        <v>402</v>
      </c>
      <c r="S42" s="449">
        <f t="shared" si="13"/>
        <v>267</v>
      </c>
      <c r="T42" s="156">
        <v>0</v>
      </c>
      <c r="U42" s="688">
        <v>0</v>
      </c>
      <c r="V42" s="687">
        <v>0</v>
      </c>
      <c r="W42" s="687">
        <v>0</v>
      </c>
      <c r="X42" s="692">
        <v>267</v>
      </c>
    </row>
    <row r="43" spans="1:24" ht="18.75" customHeight="1">
      <c r="A43" s="114"/>
      <c r="B43" s="111" t="s">
        <v>499</v>
      </c>
      <c r="C43" s="445">
        <f t="shared" si="14"/>
        <v>2</v>
      </c>
      <c r="D43" s="704">
        <v>0</v>
      </c>
      <c r="E43" s="715">
        <v>0</v>
      </c>
      <c r="F43" s="704">
        <v>2</v>
      </c>
      <c r="G43" s="715">
        <v>1</v>
      </c>
      <c r="H43" s="451">
        <f t="shared" si="11"/>
        <v>11</v>
      </c>
      <c r="I43" s="704">
        <v>0</v>
      </c>
      <c r="J43" s="715">
        <v>11</v>
      </c>
      <c r="K43" s="706">
        <v>7</v>
      </c>
      <c r="L43" s="443">
        <f t="shared" si="12"/>
        <v>170</v>
      </c>
      <c r="M43" s="704">
        <v>0</v>
      </c>
      <c r="N43" s="715">
        <v>0</v>
      </c>
      <c r="O43" s="707">
        <v>0</v>
      </c>
      <c r="P43" s="715">
        <v>60</v>
      </c>
      <c r="Q43" s="703">
        <v>110</v>
      </c>
      <c r="R43" s="708">
        <v>0</v>
      </c>
      <c r="S43" s="451">
        <f t="shared" si="13"/>
        <v>170</v>
      </c>
      <c r="T43" s="694">
        <v>0</v>
      </c>
      <c r="U43" s="715">
        <v>0</v>
      </c>
      <c r="V43" s="704">
        <v>0</v>
      </c>
      <c r="W43" s="704">
        <v>60</v>
      </c>
      <c r="X43" s="709">
        <v>110</v>
      </c>
    </row>
    <row r="44" spans="1:24" ht="18.75" customHeight="1">
      <c r="A44" s="98" t="s">
        <v>100</v>
      </c>
      <c r="B44" s="107"/>
      <c r="C44" s="442">
        <f t="shared" si="14"/>
        <v>15</v>
      </c>
      <c r="D44" s="453">
        <f aca="true" t="shared" si="15" ref="D44:X44">SUM(D45:D48)</f>
        <v>1</v>
      </c>
      <c r="E44" s="453">
        <f t="shared" si="15"/>
        <v>0</v>
      </c>
      <c r="F44" s="453">
        <f t="shared" si="15"/>
        <v>14</v>
      </c>
      <c r="G44" s="453">
        <f t="shared" si="15"/>
        <v>7</v>
      </c>
      <c r="H44" s="453">
        <f t="shared" si="15"/>
        <v>109</v>
      </c>
      <c r="I44" s="453">
        <f t="shared" si="15"/>
        <v>13</v>
      </c>
      <c r="J44" s="453">
        <f t="shared" si="15"/>
        <v>96</v>
      </c>
      <c r="K44" s="453">
        <f t="shared" si="15"/>
        <v>67</v>
      </c>
      <c r="L44" s="442">
        <f t="shared" si="15"/>
        <v>1825</v>
      </c>
      <c r="M44" s="453">
        <f t="shared" si="15"/>
        <v>360</v>
      </c>
      <c r="N44" s="453">
        <f t="shared" si="15"/>
        <v>0</v>
      </c>
      <c r="O44" s="453">
        <f t="shared" si="15"/>
        <v>0</v>
      </c>
      <c r="P44" s="453">
        <f t="shared" si="15"/>
        <v>402</v>
      </c>
      <c r="Q44" s="449">
        <f t="shared" si="15"/>
        <v>1063</v>
      </c>
      <c r="R44" s="554">
        <f t="shared" si="15"/>
        <v>360</v>
      </c>
      <c r="S44" s="453">
        <f t="shared" si="15"/>
        <v>1465</v>
      </c>
      <c r="T44" s="453">
        <f t="shared" si="15"/>
        <v>0</v>
      </c>
      <c r="U44" s="453">
        <f t="shared" si="15"/>
        <v>0</v>
      </c>
      <c r="V44" s="453">
        <f t="shared" si="15"/>
        <v>0</v>
      </c>
      <c r="W44" s="453">
        <f t="shared" si="15"/>
        <v>402</v>
      </c>
      <c r="X44" s="487">
        <f t="shared" si="15"/>
        <v>1063</v>
      </c>
    </row>
    <row r="45" spans="1:24" ht="18.75" customHeight="1">
      <c r="A45" s="98"/>
      <c r="B45" s="107" t="s">
        <v>500</v>
      </c>
      <c r="C45" s="442">
        <f t="shared" si="14"/>
        <v>1</v>
      </c>
      <c r="D45" s="689">
        <v>0</v>
      </c>
      <c r="E45" s="688">
        <v>0</v>
      </c>
      <c r="F45" s="687">
        <v>1</v>
      </c>
      <c r="G45" s="688">
        <v>0</v>
      </c>
      <c r="H45" s="449">
        <f>I45+J45</f>
        <v>33</v>
      </c>
      <c r="I45" s="687">
        <v>3</v>
      </c>
      <c r="J45" s="688">
        <v>30</v>
      </c>
      <c r="K45" s="689">
        <v>18</v>
      </c>
      <c r="L45" s="439">
        <f>SUM(M45:Q45)</f>
        <v>205</v>
      </c>
      <c r="M45" s="687">
        <v>0</v>
      </c>
      <c r="N45" s="688">
        <v>0</v>
      </c>
      <c r="O45" s="690">
        <v>0</v>
      </c>
      <c r="P45" s="688">
        <v>0</v>
      </c>
      <c r="Q45" s="100">
        <v>205</v>
      </c>
      <c r="R45" s="691">
        <v>0</v>
      </c>
      <c r="S45" s="449">
        <f>SUM(T45:X45)</f>
        <v>205</v>
      </c>
      <c r="T45" s="156">
        <v>0</v>
      </c>
      <c r="U45" s="688">
        <v>0</v>
      </c>
      <c r="V45" s="687">
        <v>0</v>
      </c>
      <c r="W45" s="687">
        <v>0</v>
      </c>
      <c r="X45" s="692">
        <v>205</v>
      </c>
    </row>
    <row r="46" spans="1:24" ht="18.75" customHeight="1">
      <c r="A46" s="98"/>
      <c r="B46" s="107" t="s">
        <v>501</v>
      </c>
      <c r="C46" s="442">
        <f t="shared" si="14"/>
        <v>9</v>
      </c>
      <c r="D46" s="689">
        <v>1</v>
      </c>
      <c r="E46" s="688">
        <v>0</v>
      </c>
      <c r="F46" s="687">
        <v>8</v>
      </c>
      <c r="G46" s="688">
        <v>3</v>
      </c>
      <c r="H46" s="449">
        <f>I46+J46</f>
        <v>42</v>
      </c>
      <c r="I46" s="687">
        <v>5</v>
      </c>
      <c r="J46" s="688">
        <v>37</v>
      </c>
      <c r="K46" s="689">
        <v>29</v>
      </c>
      <c r="L46" s="439">
        <f>SUM(M46:Q46)</f>
        <v>1126</v>
      </c>
      <c r="M46" s="687">
        <v>360</v>
      </c>
      <c r="N46" s="688">
        <v>0</v>
      </c>
      <c r="O46" s="690">
        <v>0</v>
      </c>
      <c r="P46" s="688">
        <v>168</v>
      </c>
      <c r="Q46" s="100">
        <v>598</v>
      </c>
      <c r="R46" s="691">
        <v>360</v>
      </c>
      <c r="S46" s="449">
        <f>SUM(T46:X46)</f>
        <v>766</v>
      </c>
      <c r="T46" s="156">
        <v>0</v>
      </c>
      <c r="U46" s="688">
        <v>0</v>
      </c>
      <c r="V46" s="687">
        <v>0</v>
      </c>
      <c r="W46" s="687">
        <v>168</v>
      </c>
      <c r="X46" s="692">
        <v>598</v>
      </c>
    </row>
    <row r="47" spans="1:24" ht="18.75" customHeight="1">
      <c r="A47" s="98"/>
      <c r="B47" s="107" t="s">
        <v>502</v>
      </c>
      <c r="C47" s="442">
        <f t="shared" si="14"/>
        <v>1</v>
      </c>
      <c r="D47" s="689">
        <v>0</v>
      </c>
      <c r="E47" s="688">
        <v>0</v>
      </c>
      <c r="F47" s="687">
        <v>1</v>
      </c>
      <c r="G47" s="688">
        <v>1</v>
      </c>
      <c r="H47" s="449">
        <f>I47+J47</f>
        <v>20</v>
      </c>
      <c r="I47" s="687">
        <v>5</v>
      </c>
      <c r="J47" s="688">
        <v>15</v>
      </c>
      <c r="K47" s="689">
        <v>14</v>
      </c>
      <c r="L47" s="439">
        <f>SUM(M47:Q47)</f>
        <v>132</v>
      </c>
      <c r="M47" s="687">
        <v>0</v>
      </c>
      <c r="N47" s="688">
        <v>0</v>
      </c>
      <c r="O47" s="690">
        <v>0</v>
      </c>
      <c r="P47" s="688">
        <v>91</v>
      </c>
      <c r="Q47" s="100">
        <v>41</v>
      </c>
      <c r="R47" s="691">
        <v>0</v>
      </c>
      <c r="S47" s="449">
        <f>SUM(T47:X47)</f>
        <v>132</v>
      </c>
      <c r="T47" s="156">
        <v>0</v>
      </c>
      <c r="U47" s="688">
        <v>0</v>
      </c>
      <c r="V47" s="687">
        <v>0</v>
      </c>
      <c r="W47" s="687">
        <v>91</v>
      </c>
      <c r="X47" s="692">
        <v>41</v>
      </c>
    </row>
    <row r="48" spans="1:24" ht="18.75" customHeight="1">
      <c r="A48" s="114"/>
      <c r="B48" s="111" t="s">
        <v>149</v>
      </c>
      <c r="C48" s="445">
        <f t="shared" si="14"/>
        <v>4</v>
      </c>
      <c r="D48" s="716">
        <v>0</v>
      </c>
      <c r="E48" s="715">
        <v>0</v>
      </c>
      <c r="F48" s="704">
        <v>4</v>
      </c>
      <c r="G48" s="715">
        <v>3</v>
      </c>
      <c r="H48" s="451">
        <f>I48+J48</f>
        <v>14</v>
      </c>
      <c r="I48" s="704">
        <v>0</v>
      </c>
      <c r="J48" s="715">
        <v>14</v>
      </c>
      <c r="K48" s="706">
        <v>6</v>
      </c>
      <c r="L48" s="443">
        <f>SUM(M48:Q48)</f>
        <v>362</v>
      </c>
      <c r="M48" s="704">
        <v>0</v>
      </c>
      <c r="N48" s="715">
        <v>0</v>
      </c>
      <c r="O48" s="707">
        <v>0</v>
      </c>
      <c r="P48" s="715">
        <v>143</v>
      </c>
      <c r="Q48" s="703">
        <v>219</v>
      </c>
      <c r="R48" s="708">
        <v>0</v>
      </c>
      <c r="S48" s="451">
        <f>SUM(T48:X48)</f>
        <v>362</v>
      </c>
      <c r="T48" s="694">
        <v>0</v>
      </c>
      <c r="U48" s="715">
        <v>0</v>
      </c>
      <c r="V48" s="704">
        <v>0</v>
      </c>
      <c r="W48" s="704">
        <v>143</v>
      </c>
      <c r="X48" s="709">
        <v>219</v>
      </c>
    </row>
    <row r="49" spans="1:24" ht="18.75" customHeight="1">
      <c r="A49" s="98" t="s">
        <v>104</v>
      </c>
      <c r="B49" s="107"/>
      <c r="C49" s="442">
        <f t="shared" si="14"/>
        <v>10</v>
      </c>
      <c r="D49" s="447">
        <f aca="true" t="shared" si="16" ref="D49:X49">SUM(D50:D52)</f>
        <v>1</v>
      </c>
      <c r="E49" s="447">
        <f t="shared" si="16"/>
        <v>0</v>
      </c>
      <c r="F49" s="447">
        <f t="shared" si="16"/>
        <v>9</v>
      </c>
      <c r="G49" s="447">
        <f t="shared" si="16"/>
        <v>5</v>
      </c>
      <c r="H49" s="447">
        <f t="shared" si="16"/>
        <v>78</v>
      </c>
      <c r="I49" s="447">
        <f t="shared" si="16"/>
        <v>15</v>
      </c>
      <c r="J49" s="447">
        <f t="shared" si="16"/>
        <v>63</v>
      </c>
      <c r="K49" s="447">
        <f t="shared" si="16"/>
        <v>43</v>
      </c>
      <c r="L49" s="447">
        <f t="shared" si="16"/>
        <v>1821</v>
      </c>
      <c r="M49" s="447">
        <f t="shared" si="16"/>
        <v>558</v>
      </c>
      <c r="N49" s="447">
        <f t="shared" si="16"/>
        <v>4</v>
      </c>
      <c r="O49" s="447">
        <f t="shared" si="16"/>
        <v>0</v>
      </c>
      <c r="P49" s="447">
        <f t="shared" si="16"/>
        <v>250</v>
      </c>
      <c r="Q49" s="444">
        <f t="shared" si="16"/>
        <v>1009</v>
      </c>
      <c r="R49" s="555">
        <f t="shared" si="16"/>
        <v>247</v>
      </c>
      <c r="S49" s="447">
        <f t="shared" si="16"/>
        <v>1574</v>
      </c>
      <c r="T49" s="447">
        <f t="shared" si="16"/>
        <v>311</v>
      </c>
      <c r="U49" s="447">
        <f t="shared" si="16"/>
        <v>4</v>
      </c>
      <c r="V49" s="447">
        <f t="shared" si="16"/>
        <v>0</v>
      </c>
      <c r="W49" s="447">
        <f t="shared" si="16"/>
        <v>250</v>
      </c>
      <c r="X49" s="486">
        <f t="shared" si="16"/>
        <v>1009</v>
      </c>
    </row>
    <row r="50" spans="1:24" ht="18.75" customHeight="1">
      <c r="A50" s="98"/>
      <c r="B50" s="107" t="s">
        <v>503</v>
      </c>
      <c r="C50" s="442">
        <f t="shared" si="14"/>
        <v>4</v>
      </c>
      <c r="D50" s="687">
        <v>0</v>
      </c>
      <c r="E50" s="688">
        <v>0</v>
      </c>
      <c r="F50" s="687">
        <v>4</v>
      </c>
      <c r="G50" s="688">
        <v>2</v>
      </c>
      <c r="H50" s="449">
        <f>I50+J50</f>
        <v>24</v>
      </c>
      <c r="I50" s="687">
        <v>3</v>
      </c>
      <c r="J50" s="688">
        <v>21</v>
      </c>
      <c r="K50" s="689">
        <v>16</v>
      </c>
      <c r="L50" s="439">
        <f>SUM(M50:Q50)</f>
        <v>757</v>
      </c>
      <c r="M50" s="687">
        <v>311</v>
      </c>
      <c r="N50" s="688">
        <v>0</v>
      </c>
      <c r="O50" s="690">
        <v>0</v>
      </c>
      <c r="P50" s="688">
        <v>78</v>
      </c>
      <c r="Q50" s="100">
        <v>368</v>
      </c>
      <c r="R50" s="691">
        <v>0</v>
      </c>
      <c r="S50" s="449">
        <f>SUM(T50:X50)</f>
        <v>757</v>
      </c>
      <c r="T50" s="156">
        <v>311</v>
      </c>
      <c r="U50" s="688">
        <v>0</v>
      </c>
      <c r="V50" s="687">
        <v>0</v>
      </c>
      <c r="W50" s="687">
        <v>78</v>
      </c>
      <c r="X50" s="692">
        <v>368</v>
      </c>
    </row>
    <row r="51" spans="1:24" ht="18.75" customHeight="1">
      <c r="A51" s="98"/>
      <c r="B51" s="107" t="s">
        <v>504</v>
      </c>
      <c r="C51" s="442">
        <f t="shared" si="14"/>
        <v>5</v>
      </c>
      <c r="D51" s="687">
        <v>1</v>
      </c>
      <c r="E51" s="688">
        <v>0</v>
      </c>
      <c r="F51" s="687">
        <v>4</v>
      </c>
      <c r="G51" s="688">
        <v>2</v>
      </c>
      <c r="H51" s="449">
        <f>I51+J51</f>
        <v>42</v>
      </c>
      <c r="I51" s="687">
        <v>9</v>
      </c>
      <c r="J51" s="688">
        <v>33</v>
      </c>
      <c r="K51" s="689">
        <v>19</v>
      </c>
      <c r="L51" s="439">
        <f>SUM(M51:Q51)</f>
        <v>1034</v>
      </c>
      <c r="M51" s="687">
        <v>247</v>
      </c>
      <c r="N51" s="688">
        <v>4</v>
      </c>
      <c r="O51" s="690">
        <v>0</v>
      </c>
      <c r="P51" s="688">
        <v>142</v>
      </c>
      <c r="Q51" s="100">
        <v>641</v>
      </c>
      <c r="R51" s="691">
        <v>247</v>
      </c>
      <c r="S51" s="449">
        <f>SUM(T51:X51)</f>
        <v>787</v>
      </c>
      <c r="T51" s="156">
        <v>0</v>
      </c>
      <c r="U51" s="688">
        <v>4</v>
      </c>
      <c r="V51" s="687">
        <v>0</v>
      </c>
      <c r="W51" s="687">
        <v>142</v>
      </c>
      <c r="X51" s="692">
        <v>641</v>
      </c>
    </row>
    <row r="52" spans="1:24" ht="18.75" customHeight="1">
      <c r="A52" s="101"/>
      <c r="B52" s="109" t="s">
        <v>505</v>
      </c>
      <c r="C52" s="442">
        <f t="shared" si="14"/>
        <v>1</v>
      </c>
      <c r="D52" s="687">
        <v>0</v>
      </c>
      <c r="E52" s="688">
        <v>0</v>
      </c>
      <c r="F52" s="687">
        <v>1</v>
      </c>
      <c r="G52" s="688">
        <v>1</v>
      </c>
      <c r="H52" s="449">
        <f>I52+J52</f>
        <v>12</v>
      </c>
      <c r="I52" s="687">
        <v>3</v>
      </c>
      <c r="J52" s="688">
        <v>9</v>
      </c>
      <c r="K52" s="689">
        <v>8</v>
      </c>
      <c r="L52" s="439">
        <f>SUM(M52:Q52)</f>
        <v>30</v>
      </c>
      <c r="M52" s="687">
        <v>0</v>
      </c>
      <c r="N52" s="688">
        <v>0</v>
      </c>
      <c r="O52" s="690">
        <v>0</v>
      </c>
      <c r="P52" s="688">
        <v>30</v>
      </c>
      <c r="Q52" s="100">
        <v>0</v>
      </c>
      <c r="R52" s="691">
        <v>0</v>
      </c>
      <c r="S52" s="449">
        <f>SUM(T52:X52)</f>
        <v>30</v>
      </c>
      <c r="T52" s="156">
        <v>0</v>
      </c>
      <c r="U52" s="688">
        <v>0</v>
      </c>
      <c r="V52" s="687">
        <v>0</v>
      </c>
      <c r="W52" s="687">
        <v>30</v>
      </c>
      <c r="X52" s="692">
        <v>0</v>
      </c>
    </row>
    <row r="53" spans="1:24" ht="18.75" customHeight="1">
      <c r="A53" s="105" t="s">
        <v>105</v>
      </c>
      <c r="B53" s="106"/>
      <c r="C53" s="476">
        <f t="shared" si="14"/>
        <v>3</v>
      </c>
      <c r="D53" s="446">
        <f aca="true" t="shared" si="17" ref="D53:X53">SUM(D54:D56)</f>
        <v>1</v>
      </c>
      <c r="E53" s="446">
        <f t="shared" si="17"/>
        <v>0</v>
      </c>
      <c r="F53" s="446">
        <f t="shared" si="17"/>
        <v>2</v>
      </c>
      <c r="G53" s="446">
        <f t="shared" si="17"/>
        <v>1</v>
      </c>
      <c r="H53" s="446">
        <f t="shared" si="17"/>
        <v>31</v>
      </c>
      <c r="I53" s="446">
        <f t="shared" si="17"/>
        <v>3</v>
      </c>
      <c r="J53" s="446">
        <f t="shared" si="17"/>
        <v>28</v>
      </c>
      <c r="K53" s="446">
        <f t="shared" si="17"/>
        <v>17</v>
      </c>
      <c r="L53" s="446">
        <f t="shared" si="17"/>
        <v>586</v>
      </c>
      <c r="M53" s="446">
        <f t="shared" si="17"/>
        <v>329</v>
      </c>
      <c r="N53" s="446">
        <f t="shared" si="17"/>
        <v>0</v>
      </c>
      <c r="O53" s="446">
        <f t="shared" si="17"/>
        <v>0</v>
      </c>
      <c r="P53" s="446">
        <f t="shared" si="17"/>
        <v>102</v>
      </c>
      <c r="Q53" s="441">
        <f t="shared" si="17"/>
        <v>155</v>
      </c>
      <c r="R53" s="553">
        <f t="shared" si="17"/>
        <v>329</v>
      </c>
      <c r="S53" s="446">
        <f t="shared" si="17"/>
        <v>257</v>
      </c>
      <c r="T53" s="446">
        <f t="shared" si="17"/>
        <v>0</v>
      </c>
      <c r="U53" s="446">
        <f t="shared" si="17"/>
        <v>0</v>
      </c>
      <c r="V53" s="446">
        <f t="shared" si="17"/>
        <v>0</v>
      </c>
      <c r="W53" s="446">
        <f t="shared" si="17"/>
        <v>102</v>
      </c>
      <c r="X53" s="485">
        <f t="shared" si="17"/>
        <v>155</v>
      </c>
    </row>
    <row r="54" spans="1:24" ht="18.75" customHeight="1">
      <c r="A54" s="98"/>
      <c r="B54" s="107" t="s">
        <v>106</v>
      </c>
      <c r="C54" s="442">
        <f t="shared" si="14"/>
        <v>0</v>
      </c>
      <c r="D54" s="687">
        <v>0</v>
      </c>
      <c r="E54" s="688">
        <v>0</v>
      </c>
      <c r="F54" s="687">
        <v>0</v>
      </c>
      <c r="G54" s="688">
        <v>0</v>
      </c>
      <c r="H54" s="449">
        <f>I54+J54</f>
        <v>6</v>
      </c>
      <c r="I54" s="687">
        <v>0</v>
      </c>
      <c r="J54" s="688">
        <v>6</v>
      </c>
      <c r="K54" s="687">
        <v>4</v>
      </c>
      <c r="L54" s="439">
        <f>SUM(M54:Q54)</f>
        <v>0</v>
      </c>
      <c r="M54" s="151">
        <v>0</v>
      </c>
      <c r="N54" s="152">
        <v>0</v>
      </c>
      <c r="O54" s="155">
        <v>0</v>
      </c>
      <c r="P54" s="152">
        <v>0</v>
      </c>
      <c r="Q54" s="108">
        <v>0</v>
      </c>
      <c r="R54" s="717">
        <v>0</v>
      </c>
      <c r="S54" s="449">
        <f>SUM(T54:X54)</f>
        <v>0</v>
      </c>
      <c r="T54" s="156">
        <v>0</v>
      </c>
      <c r="U54" s="688">
        <v>0</v>
      </c>
      <c r="V54" s="687">
        <v>0</v>
      </c>
      <c r="W54" s="687">
        <v>0</v>
      </c>
      <c r="X54" s="692">
        <v>0</v>
      </c>
    </row>
    <row r="55" spans="1:24" ht="18.75" customHeight="1">
      <c r="A55" s="98"/>
      <c r="B55" s="107" t="s">
        <v>107</v>
      </c>
      <c r="C55" s="442">
        <f t="shared" si="14"/>
        <v>2</v>
      </c>
      <c r="D55" s="687">
        <v>1</v>
      </c>
      <c r="E55" s="688">
        <v>0</v>
      </c>
      <c r="F55" s="687">
        <v>1</v>
      </c>
      <c r="G55" s="688">
        <v>1</v>
      </c>
      <c r="H55" s="449">
        <f>I55+J55</f>
        <v>16</v>
      </c>
      <c r="I55" s="687">
        <v>3</v>
      </c>
      <c r="J55" s="688">
        <v>13</v>
      </c>
      <c r="K55" s="689">
        <v>10</v>
      </c>
      <c r="L55" s="439">
        <f>SUM(M55:Q55)</f>
        <v>431</v>
      </c>
      <c r="M55" s="687">
        <v>329</v>
      </c>
      <c r="N55" s="688">
        <v>0</v>
      </c>
      <c r="O55" s="690">
        <v>0</v>
      </c>
      <c r="P55" s="688">
        <v>102</v>
      </c>
      <c r="Q55" s="100">
        <v>0</v>
      </c>
      <c r="R55" s="691">
        <v>329</v>
      </c>
      <c r="S55" s="449">
        <f>SUM(T55:X55)</f>
        <v>102</v>
      </c>
      <c r="T55" s="156">
        <v>0</v>
      </c>
      <c r="U55" s="688">
        <v>0</v>
      </c>
      <c r="V55" s="687">
        <v>0</v>
      </c>
      <c r="W55" s="687">
        <v>102</v>
      </c>
      <c r="X55" s="692">
        <v>0</v>
      </c>
    </row>
    <row r="56" spans="1:24" ht="18.75" customHeight="1">
      <c r="A56" s="114"/>
      <c r="B56" s="415" t="s">
        <v>506</v>
      </c>
      <c r="C56" s="445">
        <f t="shared" si="14"/>
        <v>1</v>
      </c>
      <c r="D56" s="704">
        <v>0</v>
      </c>
      <c r="E56" s="715">
        <v>0</v>
      </c>
      <c r="F56" s="704">
        <v>1</v>
      </c>
      <c r="G56" s="715">
        <v>0</v>
      </c>
      <c r="H56" s="451">
        <f>I56+J56</f>
        <v>9</v>
      </c>
      <c r="I56" s="704">
        <v>0</v>
      </c>
      <c r="J56" s="715">
        <v>9</v>
      </c>
      <c r="K56" s="706">
        <v>3</v>
      </c>
      <c r="L56" s="443">
        <f>SUM(M56:Q56)</f>
        <v>155</v>
      </c>
      <c r="M56" s="704">
        <v>0</v>
      </c>
      <c r="N56" s="715">
        <v>0</v>
      </c>
      <c r="O56" s="707">
        <v>0</v>
      </c>
      <c r="P56" s="715">
        <v>0</v>
      </c>
      <c r="Q56" s="703">
        <v>155</v>
      </c>
      <c r="R56" s="708">
        <v>0</v>
      </c>
      <c r="S56" s="451">
        <f>SUM(T56:X56)</f>
        <v>155</v>
      </c>
      <c r="T56" s="694">
        <v>0</v>
      </c>
      <c r="U56" s="715">
        <v>0</v>
      </c>
      <c r="V56" s="704">
        <v>0</v>
      </c>
      <c r="W56" s="704">
        <v>0</v>
      </c>
      <c r="X56" s="709">
        <v>155</v>
      </c>
    </row>
    <row r="57" spans="1:24" ht="18.75" customHeight="1">
      <c r="A57" s="98" t="s">
        <v>507</v>
      </c>
      <c r="B57" s="107"/>
      <c r="C57" s="442">
        <f t="shared" si="14"/>
        <v>8</v>
      </c>
      <c r="D57" s="447">
        <f aca="true" t="shared" si="18" ref="D57:X57">SUM(D58:D60)</f>
        <v>0</v>
      </c>
      <c r="E57" s="447">
        <f t="shared" si="18"/>
        <v>0</v>
      </c>
      <c r="F57" s="447">
        <f t="shared" si="18"/>
        <v>8</v>
      </c>
      <c r="G57" s="447">
        <f t="shared" si="18"/>
        <v>3</v>
      </c>
      <c r="H57" s="447">
        <f t="shared" si="18"/>
        <v>94</v>
      </c>
      <c r="I57" s="447">
        <f t="shared" si="18"/>
        <v>5</v>
      </c>
      <c r="J57" s="447">
        <f t="shared" si="18"/>
        <v>89</v>
      </c>
      <c r="K57" s="447">
        <f t="shared" si="18"/>
        <v>49</v>
      </c>
      <c r="L57" s="447">
        <f t="shared" si="18"/>
        <v>1134</v>
      </c>
      <c r="M57" s="447">
        <f t="shared" si="18"/>
        <v>65</v>
      </c>
      <c r="N57" s="447">
        <f t="shared" si="18"/>
        <v>4</v>
      </c>
      <c r="O57" s="447">
        <f t="shared" si="18"/>
        <v>0</v>
      </c>
      <c r="P57" s="447">
        <f t="shared" si="18"/>
        <v>210</v>
      </c>
      <c r="Q57" s="444">
        <f t="shared" si="18"/>
        <v>855</v>
      </c>
      <c r="R57" s="555">
        <f t="shared" si="18"/>
        <v>0</v>
      </c>
      <c r="S57" s="447">
        <f t="shared" si="18"/>
        <v>1134</v>
      </c>
      <c r="T57" s="447">
        <f t="shared" si="18"/>
        <v>65</v>
      </c>
      <c r="U57" s="447">
        <f t="shared" si="18"/>
        <v>4</v>
      </c>
      <c r="V57" s="447">
        <f t="shared" si="18"/>
        <v>0</v>
      </c>
      <c r="W57" s="447">
        <f t="shared" si="18"/>
        <v>210</v>
      </c>
      <c r="X57" s="486">
        <f t="shared" si="18"/>
        <v>855</v>
      </c>
    </row>
    <row r="58" spans="1:24" ht="18.75" customHeight="1">
      <c r="A58" s="98"/>
      <c r="B58" s="107" t="s">
        <v>508</v>
      </c>
      <c r="C58" s="442">
        <f t="shared" si="14"/>
        <v>3</v>
      </c>
      <c r="D58" s="687">
        <v>0</v>
      </c>
      <c r="E58" s="685">
        <v>0</v>
      </c>
      <c r="F58" s="685">
        <v>3</v>
      </c>
      <c r="G58" s="685">
        <v>1</v>
      </c>
      <c r="H58" s="449">
        <f>I58+J58</f>
        <v>66</v>
      </c>
      <c r="I58" s="685">
        <v>4</v>
      </c>
      <c r="J58" s="685">
        <v>62</v>
      </c>
      <c r="K58" s="685">
        <v>36</v>
      </c>
      <c r="L58" s="439">
        <f>SUM(M58:Q58)</f>
        <v>705</v>
      </c>
      <c r="M58" s="685">
        <v>65</v>
      </c>
      <c r="N58" s="685">
        <v>4</v>
      </c>
      <c r="O58" s="685">
        <v>0</v>
      </c>
      <c r="P58" s="685">
        <v>40</v>
      </c>
      <c r="Q58" s="718">
        <v>596</v>
      </c>
      <c r="R58" s="719">
        <v>0</v>
      </c>
      <c r="S58" s="449">
        <f>SUM(T58:X58)</f>
        <v>705</v>
      </c>
      <c r="T58" s="156">
        <v>65</v>
      </c>
      <c r="U58" s="685">
        <v>4</v>
      </c>
      <c r="V58" s="685">
        <v>0</v>
      </c>
      <c r="W58" s="685">
        <v>40</v>
      </c>
      <c r="X58" s="720">
        <v>596</v>
      </c>
    </row>
    <row r="59" spans="1:24" ht="18.75" customHeight="1">
      <c r="A59" s="98"/>
      <c r="B59" s="107" t="s">
        <v>509</v>
      </c>
      <c r="C59" s="442">
        <f t="shared" si="14"/>
        <v>2</v>
      </c>
      <c r="D59" s="687">
        <v>0</v>
      </c>
      <c r="E59" s="685">
        <v>0</v>
      </c>
      <c r="F59" s="685">
        <v>2</v>
      </c>
      <c r="G59" s="685">
        <v>0</v>
      </c>
      <c r="H59" s="449">
        <f>I59+J59</f>
        <v>15</v>
      </c>
      <c r="I59" s="685">
        <v>1</v>
      </c>
      <c r="J59" s="685">
        <v>14</v>
      </c>
      <c r="K59" s="685">
        <v>7</v>
      </c>
      <c r="L59" s="439">
        <f>SUM(M59:Q59)</f>
        <v>149</v>
      </c>
      <c r="M59" s="685">
        <v>0</v>
      </c>
      <c r="N59" s="685">
        <v>0</v>
      </c>
      <c r="O59" s="685">
        <v>0</v>
      </c>
      <c r="P59" s="685">
        <v>0</v>
      </c>
      <c r="Q59" s="718">
        <v>149</v>
      </c>
      <c r="R59" s="719">
        <v>0</v>
      </c>
      <c r="S59" s="449">
        <f>SUM(T59:X59)</f>
        <v>149</v>
      </c>
      <c r="T59" s="156">
        <v>0</v>
      </c>
      <c r="U59" s="685">
        <v>0</v>
      </c>
      <c r="V59" s="685">
        <v>0</v>
      </c>
      <c r="W59" s="685">
        <v>0</v>
      </c>
      <c r="X59" s="720">
        <v>149</v>
      </c>
    </row>
    <row r="60" spans="1:24" ht="18.75" customHeight="1">
      <c r="A60" s="101"/>
      <c r="B60" s="109" t="s">
        <v>510</v>
      </c>
      <c r="C60" s="445">
        <f t="shared" si="14"/>
        <v>3</v>
      </c>
      <c r="D60" s="687">
        <v>0</v>
      </c>
      <c r="E60" s="685">
        <v>0</v>
      </c>
      <c r="F60" s="685">
        <v>3</v>
      </c>
      <c r="G60" s="685">
        <v>2</v>
      </c>
      <c r="H60" s="449">
        <f>I60+J60</f>
        <v>13</v>
      </c>
      <c r="I60" s="685">
        <v>0</v>
      </c>
      <c r="J60" s="685">
        <v>13</v>
      </c>
      <c r="K60" s="685">
        <v>6</v>
      </c>
      <c r="L60" s="439">
        <f>SUM(M60:Q60)</f>
        <v>280</v>
      </c>
      <c r="M60" s="685">
        <v>0</v>
      </c>
      <c r="N60" s="685">
        <v>0</v>
      </c>
      <c r="O60" s="685">
        <v>0</v>
      </c>
      <c r="P60" s="685">
        <v>170</v>
      </c>
      <c r="Q60" s="718">
        <v>110</v>
      </c>
      <c r="R60" s="719">
        <v>0</v>
      </c>
      <c r="S60" s="449">
        <f>SUM(T60:X60)</f>
        <v>280</v>
      </c>
      <c r="T60" s="694">
        <v>0</v>
      </c>
      <c r="U60" s="685">
        <v>0</v>
      </c>
      <c r="V60" s="685">
        <v>0</v>
      </c>
      <c r="W60" s="685">
        <v>170</v>
      </c>
      <c r="X60" s="720">
        <v>110</v>
      </c>
    </row>
    <row r="61" spans="1:24" ht="18.75" customHeight="1">
      <c r="A61" s="105" t="s">
        <v>110</v>
      </c>
      <c r="B61" s="106"/>
      <c r="C61" s="442">
        <f t="shared" si="14"/>
        <v>5</v>
      </c>
      <c r="D61" s="446">
        <f aca="true" t="shared" si="19" ref="D61:X61">SUM(D62:D63)</f>
        <v>2</v>
      </c>
      <c r="E61" s="446">
        <f t="shared" si="19"/>
        <v>0</v>
      </c>
      <c r="F61" s="446">
        <f t="shared" si="19"/>
        <v>3</v>
      </c>
      <c r="G61" s="446">
        <f t="shared" si="19"/>
        <v>2</v>
      </c>
      <c r="H61" s="446">
        <f t="shared" si="19"/>
        <v>45</v>
      </c>
      <c r="I61" s="446">
        <f t="shared" si="19"/>
        <v>2</v>
      </c>
      <c r="J61" s="446">
        <f t="shared" si="19"/>
        <v>43</v>
      </c>
      <c r="K61" s="446">
        <f t="shared" si="19"/>
        <v>27</v>
      </c>
      <c r="L61" s="446">
        <f t="shared" si="19"/>
        <v>1146</v>
      </c>
      <c r="M61" s="446">
        <f t="shared" si="19"/>
        <v>537</v>
      </c>
      <c r="N61" s="446">
        <f t="shared" si="19"/>
        <v>0</v>
      </c>
      <c r="O61" s="446">
        <f t="shared" si="19"/>
        <v>7</v>
      </c>
      <c r="P61" s="446">
        <f t="shared" si="19"/>
        <v>91</v>
      </c>
      <c r="Q61" s="441">
        <f t="shared" si="19"/>
        <v>511</v>
      </c>
      <c r="R61" s="553">
        <f t="shared" si="19"/>
        <v>537</v>
      </c>
      <c r="S61" s="446">
        <f t="shared" si="19"/>
        <v>609</v>
      </c>
      <c r="T61" s="446">
        <f t="shared" si="19"/>
        <v>0</v>
      </c>
      <c r="U61" s="446">
        <f t="shared" si="19"/>
        <v>0</v>
      </c>
      <c r="V61" s="446">
        <f t="shared" si="19"/>
        <v>7</v>
      </c>
      <c r="W61" s="446">
        <f t="shared" si="19"/>
        <v>91</v>
      </c>
      <c r="X61" s="485">
        <f t="shared" si="19"/>
        <v>511</v>
      </c>
    </row>
    <row r="62" spans="1:24" ht="18.75" customHeight="1">
      <c r="A62" s="98"/>
      <c r="B62" s="107" t="s">
        <v>511</v>
      </c>
      <c r="C62" s="442">
        <f t="shared" si="14"/>
        <v>2</v>
      </c>
      <c r="D62" s="687">
        <v>1</v>
      </c>
      <c r="E62" s="685">
        <v>0</v>
      </c>
      <c r="F62" s="685">
        <v>1</v>
      </c>
      <c r="G62" s="685">
        <v>1</v>
      </c>
      <c r="H62" s="442">
        <f>I62+J62</f>
        <v>18</v>
      </c>
      <c r="I62" s="685">
        <v>1</v>
      </c>
      <c r="J62" s="685">
        <v>17</v>
      </c>
      <c r="K62" s="685">
        <v>10</v>
      </c>
      <c r="L62" s="442">
        <f>SUM(M62:Q62)</f>
        <v>707</v>
      </c>
      <c r="M62" s="685">
        <v>287</v>
      </c>
      <c r="N62" s="685">
        <v>0</v>
      </c>
      <c r="O62" s="685">
        <v>7</v>
      </c>
      <c r="P62" s="685">
        <v>55</v>
      </c>
      <c r="Q62" s="718">
        <v>358</v>
      </c>
      <c r="R62" s="719">
        <v>287</v>
      </c>
      <c r="S62" s="442">
        <f>SUM(T62:X62)</f>
        <v>420</v>
      </c>
      <c r="T62" s="156">
        <v>0</v>
      </c>
      <c r="U62" s="685">
        <v>0</v>
      </c>
      <c r="V62" s="685">
        <v>7</v>
      </c>
      <c r="W62" s="685">
        <v>55</v>
      </c>
      <c r="X62" s="720">
        <v>358</v>
      </c>
    </row>
    <row r="63" spans="1:24" ht="18.75" customHeight="1">
      <c r="A63" s="101"/>
      <c r="B63" s="109" t="s">
        <v>512</v>
      </c>
      <c r="C63" s="442">
        <f t="shared" si="14"/>
        <v>3</v>
      </c>
      <c r="D63" s="687">
        <v>1</v>
      </c>
      <c r="E63" s="721">
        <v>0</v>
      </c>
      <c r="F63" s="721">
        <v>2</v>
      </c>
      <c r="G63" s="721">
        <v>1</v>
      </c>
      <c r="H63" s="445">
        <f>I63+J63</f>
        <v>27</v>
      </c>
      <c r="I63" s="721">
        <v>1</v>
      </c>
      <c r="J63" s="721">
        <v>26</v>
      </c>
      <c r="K63" s="721">
        <v>17</v>
      </c>
      <c r="L63" s="445">
        <f>SUM(M63:Q63)</f>
        <v>439</v>
      </c>
      <c r="M63" s="721">
        <v>250</v>
      </c>
      <c r="N63" s="721">
        <v>0</v>
      </c>
      <c r="O63" s="721">
        <v>0</v>
      </c>
      <c r="P63" s="721">
        <v>36</v>
      </c>
      <c r="Q63" s="722">
        <v>153</v>
      </c>
      <c r="R63" s="723">
        <v>250</v>
      </c>
      <c r="S63" s="445">
        <f>SUM(T63:X63)</f>
        <v>189</v>
      </c>
      <c r="T63" s="156">
        <v>0</v>
      </c>
      <c r="U63" s="721">
        <v>0</v>
      </c>
      <c r="V63" s="721">
        <v>0</v>
      </c>
      <c r="W63" s="721">
        <v>36</v>
      </c>
      <c r="X63" s="724">
        <v>153</v>
      </c>
    </row>
    <row r="64" spans="1:24" ht="18.75" customHeight="1">
      <c r="A64" s="105" t="s">
        <v>513</v>
      </c>
      <c r="B64" s="106"/>
      <c r="C64" s="476">
        <f t="shared" si="14"/>
        <v>8</v>
      </c>
      <c r="D64" s="446">
        <f aca="true" t="shared" si="20" ref="D64:X64">SUM(D65:D66)</f>
        <v>1</v>
      </c>
      <c r="E64" s="446">
        <f t="shared" si="20"/>
        <v>0</v>
      </c>
      <c r="F64" s="446">
        <f t="shared" si="20"/>
        <v>7</v>
      </c>
      <c r="G64" s="446">
        <f t="shared" si="20"/>
        <v>4</v>
      </c>
      <c r="H64" s="446">
        <f t="shared" si="20"/>
        <v>85</v>
      </c>
      <c r="I64" s="446">
        <f t="shared" si="20"/>
        <v>8</v>
      </c>
      <c r="J64" s="446">
        <f t="shared" si="20"/>
        <v>77</v>
      </c>
      <c r="K64" s="446">
        <f t="shared" si="20"/>
        <v>47</v>
      </c>
      <c r="L64" s="446">
        <f t="shared" si="20"/>
        <v>1563</v>
      </c>
      <c r="M64" s="446">
        <f t="shared" si="20"/>
        <v>266</v>
      </c>
      <c r="N64" s="446">
        <f t="shared" si="20"/>
        <v>4</v>
      </c>
      <c r="O64" s="446">
        <f t="shared" si="20"/>
        <v>0</v>
      </c>
      <c r="P64" s="446">
        <f t="shared" si="20"/>
        <v>493</v>
      </c>
      <c r="Q64" s="441">
        <f t="shared" si="20"/>
        <v>800</v>
      </c>
      <c r="R64" s="553">
        <f t="shared" si="20"/>
        <v>266</v>
      </c>
      <c r="S64" s="446">
        <f t="shared" si="20"/>
        <v>1297</v>
      </c>
      <c r="T64" s="446">
        <f t="shared" si="20"/>
        <v>0</v>
      </c>
      <c r="U64" s="446">
        <f t="shared" si="20"/>
        <v>4</v>
      </c>
      <c r="V64" s="446">
        <f t="shared" si="20"/>
        <v>0</v>
      </c>
      <c r="W64" s="446">
        <f t="shared" si="20"/>
        <v>493</v>
      </c>
      <c r="X64" s="485">
        <f t="shared" si="20"/>
        <v>800</v>
      </c>
    </row>
    <row r="65" spans="1:24" ht="18.75" customHeight="1">
      <c r="A65" s="98"/>
      <c r="B65" s="107" t="s">
        <v>514</v>
      </c>
      <c r="C65" s="442">
        <f t="shared" si="14"/>
        <v>4</v>
      </c>
      <c r="D65" s="687">
        <v>0</v>
      </c>
      <c r="E65" s="685">
        <v>0</v>
      </c>
      <c r="F65" s="685">
        <v>4</v>
      </c>
      <c r="G65" s="685">
        <v>3</v>
      </c>
      <c r="H65" s="449">
        <f>I65+J65</f>
        <v>33</v>
      </c>
      <c r="I65" s="685">
        <v>4</v>
      </c>
      <c r="J65" s="685">
        <v>29</v>
      </c>
      <c r="K65" s="685">
        <v>15</v>
      </c>
      <c r="L65" s="439">
        <f>SUM(M65:Q65)</f>
        <v>447</v>
      </c>
      <c r="M65" s="685">
        <v>0</v>
      </c>
      <c r="N65" s="685">
        <v>0</v>
      </c>
      <c r="O65" s="685">
        <v>0</v>
      </c>
      <c r="P65" s="685">
        <v>173</v>
      </c>
      <c r="Q65" s="718">
        <v>274</v>
      </c>
      <c r="R65" s="719">
        <v>0</v>
      </c>
      <c r="S65" s="449">
        <f>SUM(T65:X65)</f>
        <v>447</v>
      </c>
      <c r="T65" s="156">
        <v>0</v>
      </c>
      <c r="U65" s="685">
        <v>0</v>
      </c>
      <c r="V65" s="685">
        <v>0</v>
      </c>
      <c r="W65" s="685">
        <v>173</v>
      </c>
      <c r="X65" s="720">
        <v>274</v>
      </c>
    </row>
    <row r="66" spans="1:24" ht="18.75" customHeight="1">
      <c r="A66" s="101"/>
      <c r="B66" s="109" t="s">
        <v>515</v>
      </c>
      <c r="C66" s="442">
        <f t="shared" si="14"/>
        <v>4</v>
      </c>
      <c r="D66" s="687">
        <v>1</v>
      </c>
      <c r="E66" s="685">
        <v>0</v>
      </c>
      <c r="F66" s="685">
        <v>3</v>
      </c>
      <c r="G66" s="685">
        <v>1</v>
      </c>
      <c r="H66" s="449">
        <f>I66+J66</f>
        <v>52</v>
      </c>
      <c r="I66" s="685">
        <v>4</v>
      </c>
      <c r="J66" s="685">
        <v>48</v>
      </c>
      <c r="K66" s="685">
        <v>32</v>
      </c>
      <c r="L66" s="439">
        <f>SUM(M66:Q66)</f>
        <v>1116</v>
      </c>
      <c r="M66" s="685">
        <v>266</v>
      </c>
      <c r="N66" s="685">
        <v>4</v>
      </c>
      <c r="O66" s="685">
        <v>0</v>
      </c>
      <c r="P66" s="685">
        <v>320</v>
      </c>
      <c r="Q66" s="718">
        <v>526</v>
      </c>
      <c r="R66" s="719">
        <v>266</v>
      </c>
      <c r="S66" s="449">
        <f>SUM(T66:X66)</f>
        <v>850</v>
      </c>
      <c r="T66" s="156">
        <v>0</v>
      </c>
      <c r="U66" s="685">
        <v>4</v>
      </c>
      <c r="V66" s="685">
        <v>0</v>
      </c>
      <c r="W66" s="685">
        <v>320</v>
      </c>
      <c r="X66" s="724">
        <v>526</v>
      </c>
    </row>
    <row r="67" spans="1:24" ht="18.75" customHeight="1">
      <c r="A67" s="105" t="s">
        <v>516</v>
      </c>
      <c r="B67" s="106"/>
      <c r="C67" s="476">
        <f t="shared" si="14"/>
        <v>12</v>
      </c>
      <c r="D67" s="446">
        <f aca="true" t="shared" si="21" ref="D67:X67">SUM(D68:D70)</f>
        <v>1</v>
      </c>
      <c r="E67" s="446">
        <f t="shared" si="21"/>
        <v>0</v>
      </c>
      <c r="F67" s="446">
        <f t="shared" si="21"/>
        <v>11</v>
      </c>
      <c r="G67" s="446">
        <f t="shared" si="21"/>
        <v>10</v>
      </c>
      <c r="H67" s="446">
        <f t="shared" si="21"/>
        <v>141</v>
      </c>
      <c r="I67" s="446">
        <f t="shared" si="21"/>
        <v>16</v>
      </c>
      <c r="J67" s="446">
        <f t="shared" si="21"/>
        <v>125</v>
      </c>
      <c r="K67" s="446">
        <f t="shared" si="21"/>
        <v>76</v>
      </c>
      <c r="L67" s="446">
        <f t="shared" si="21"/>
        <v>2077</v>
      </c>
      <c r="M67" s="446">
        <f t="shared" si="21"/>
        <v>393</v>
      </c>
      <c r="N67" s="446">
        <f t="shared" si="21"/>
        <v>4</v>
      </c>
      <c r="O67" s="446">
        <f t="shared" si="21"/>
        <v>26</v>
      </c>
      <c r="P67" s="446">
        <f t="shared" si="21"/>
        <v>976</v>
      </c>
      <c r="Q67" s="441">
        <f t="shared" si="21"/>
        <v>678</v>
      </c>
      <c r="R67" s="553">
        <f t="shared" si="21"/>
        <v>263</v>
      </c>
      <c r="S67" s="446">
        <f t="shared" si="21"/>
        <v>1814</v>
      </c>
      <c r="T67" s="446">
        <f t="shared" si="21"/>
        <v>130</v>
      </c>
      <c r="U67" s="446">
        <f t="shared" si="21"/>
        <v>4</v>
      </c>
      <c r="V67" s="446">
        <f t="shared" si="21"/>
        <v>26</v>
      </c>
      <c r="W67" s="446">
        <f t="shared" si="21"/>
        <v>976</v>
      </c>
      <c r="X67" s="485">
        <f t="shared" si="21"/>
        <v>678</v>
      </c>
    </row>
    <row r="68" spans="1:24" ht="18.75" customHeight="1">
      <c r="A68" s="98"/>
      <c r="B68" s="107" t="s">
        <v>517</v>
      </c>
      <c r="C68" s="442">
        <f t="shared" si="14"/>
        <v>3</v>
      </c>
      <c r="D68" s="687">
        <v>1</v>
      </c>
      <c r="E68" s="685">
        <v>0</v>
      </c>
      <c r="F68" s="685">
        <v>2</v>
      </c>
      <c r="G68" s="685">
        <v>1</v>
      </c>
      <c r="H68" s="449">
        <f>I68+J68</f>
        <v>56</v>
      </c>
      <c r="I68" s="685">
        <v>10</v>
      </c>
      <c r="J68" s="685">
        <v>46</v>
      </c>
      <c r="K68" s="685">
        <v>27</v>
      </c>
      <c r="L68" s="439">
        <f>SUM(M68:Q68)</f>
        <v>865</v>
      </c>
      <c r="M68" s="685">
        <v>308</v>
      </c>
      <c r="N68" s="685">
        <v>4</v>
      </c>
      <c r="O68" s="685">
        <v>26</v>
      </c>
      <c r="P68" s="685">
        <v>100</v>
      </c>
      <c r="Q68" s="718">
        <v>427</v>
      </c>
      <c r="R68" s="719">
        <v>263</v>
      </c>
      <c r="S68" s="449">
        <f>SUM(T68:X68)</f>
        <v>602</v>
      </c>
      <c r="T68" s="156">
        <v>45</v>
      </c>
      <c r="U68" s="685">
        <v>4</v>
      </c>
      <c r="V68" s="685">
        <v>26</v>
      </c>
      <c r="W68" s="685">
        <v>100</v>
      </c>
      <c r="X68" s="720">
        <v>427</v>
      </c>
    </row>
    <row r="69" spans="1:24" ht="18.75" customHeight="1">
      <c r="A69" s="98"/>
      <c r="B69" s="107" t="s">
        <v>113</v>
      </c>
      <c r="C69" s="442">
        <f t="shared" si="14"/>
        <v>5</v>
      </c>
      <c r="D69" s="687">
        <v>0</v>
      </c>
      <c r="E69" s="685">
        <v>0</v>
      </c>
      <c r="F69" s="685">
        <v>5</v>
      </c>
      <c r="G69" s="685">
        <v>5</v>
      </c>
      <c r="H69" s="449">
        <f>I69+J69</f>
        <v>41</v>
      </c>
      <c r="I69" s="685">
        <v>2</v>
      </c>
      <c r="J69" s="685">
        <v>39</v>
      </c>
      <c r="K69" s="685">
        <v>27</v>
      </c>
      <c r="L69" s="439">
        <f>SUM(M69:Q69)</f>
        <v>630</v>
      </c>
      <c r="M69" s="685">
        <v>85</v>
      </c>
      <c r="N69" s="685">
        <v>0</v>
      </c>
      <c r="O69" s="685">
        <v>0</v>
      </c>
      <c r="P69" s="685">
        <v>504</v>
      </c>
      <c r="Q69" s="718">
        <v>41</v>
      </c>
      <c r="R69" s="719">
        <v>0</v>
      </c>
      <c r="S69" s="449">
        <f>SUM(T69:X69)</f>
        <v>630</v>
      </c>
      <c r="T69" s="156">
        <v>85</v>
      </c>
      <c r="U69" s="685">
        <v>0</v>
      </c>
      <c r="V69" s="685">
        <v>0</v>
      </c>
      <c r="W69" s="685">
        <v>504</v>
      </c>
      <c r="X69" s="720">
        <v>41</v>
      </c>
    </row>
    <row r="70" spans="1:24" ht="18.75" customHeight="1" thickBot="1">
      <c r="A70" s="117"/>
      <c r="B70" s="118" t="s">
        <v>114</v>
      </c>
      <c r="C70" s="477">
        <f t="shared" si="14"/>
        <v>4</v>
      </c>
      <c r="D70" s="725">
        <v>0</v>
      </c>
      <c r="E70" s="726">
        <v>0</v>
      </c>
      <c r="F70" s="726">
        <v>4</v>
      </c>
      <c r="G70" s="726">
        <v>4</v>
      </c>
      <c r="H70" s="454">
        <f>I70+J70</f>
        <v>44</v>
      </c>
      <c r="I70" s="726">
        <v>4</v>
      </c>
      <c r="J70" s="726">
        <v>40</v>
      </c>
      <c r="K70" s="726">
        <v>22</v>
      </c>
      <c r="L70" s="448">
        <f>SUM(M70:Q70)</f>
        <v>582</v>
      </c>
      <c r="M70" s="726">
        <v>0</v>
      </c>
      <c r="N70" s="726">
        <v>0</v>
      </c>
      <c r="O70" s="726">
        <v>0</v>
      </c>
      <c r="P70" s="726">
        <v>372</v>
      </c>
      <c r="Q70" s="727">
        <v>210</v>
      </c>
      <c r="R70" s="728">
        <v>0</v>
      </c>
      <c r="S70" s="454">
        <f>SUM(T70:X70)</f>
        <v>582</v>
      </c>
      <c r="T70" s="729">
        <v>0</v>
      </c>
      <c r="U70" s="726">
        <v>0</v>
      </c>
      <c r="V70" s="726">
        <v>0</v>
      </c>
      <c r="W70" s="726">
        <v>372</v>
      </c>
      <c r="X70" s="730">
        <v>210</v>
      </c>
    </row>
  </sheetData>
  <mergeCells count="10">
    <mergeCell ref="C2:K2"/>
    <mergeCell ref="L2:X2"/>
    <mergeCell ref="A3:A4"/>
    <mergeCell ref="B3:B4"/>
    <mergeCell ref="C3:F4"/>
    <mergeCell ref="H3:J4"/>
    <mergeCell ref="K3:K5"/>
    <mergeCell ref="L3:Q4"/>
    <mergeCell ref="R3:R5"/>
    <mergeCell ref="S3:X4"/>
  </mergeCells>
  <printOptions/>
  <pageMargins left="0.75" right="0.75" top="0.65" bottom="0.55" header="0.512" footer="0.512"/>
  <pageSetup horizontalDpi="1200" verticalDpi="12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4.25"/>
  <cols>
    <col min="1" max="1" width="8.625" style="343" customWidth="1"/>
    <col min="2" max="2" width="10.625" style="343" customWidth="1"/>
    <col min="3" max="3" width="9.625" style="343" customWidth="1"/>
    <col min="4" max="4" width="8.625" style="343" customWidth="1"/>
    <col min="5" max="5" width="6.625" style="343" customWidth="1"/>
    <col min="6" max="6" width="5.625" style="343" customWidth="1"/>
    <col min="7" max="8" width="8.625" style="343" customWidth="1"/>
    <col min="9" max="9" width="7.625" style="343" customWidth="1"/>
    <col min="10" max="10" width="11.50390625" style="343" customWidth="1"/>
    <col min="11" max="11" width="9.75390625" style="343" customWidth="1"/>
    <col min="12" max="12" width="6.625" style="343" customWidth="1"/>
    <col min="13" max="13" width="8.125" style="343" customWidth="1"/>
    <col min="14" max="14" width="9.75390625" style="343" customWidth="1"/>
    <col min="15" max="15" width="10.25390625" style="343" customWidth="1"/>
    <col min="16" max="16" width="7.625" style="343" customWidth="1"/>
    <col min="17" max="17" width="3.125" style="421" customWidth="1"/>
    <col min="18" max="18" width="14.50390625" style="69" hidden="1" customWidth="1"/>
    <col min="19" max="16384" width="10.75390625" style="343" customWidth="1"/>
  </cols>
  <sheetData>
    <row r="1" spans="1:16" ht="39.75" customHeight="1" thickBot="1">
      <c r="A1" s="158" t="s">
        <v>129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8" ht="24" customHeight="1">
      <c r="A2" s="159"/>
      <c r="B2" s="81"/>
      <c r="C2" s="838" t="s">
        <v>130</v>
      </c>
      <c r="D2" s="839"/>
      <c r="E2" s="839"/>
      <c r="F2" s="839"/>
      <c r="G2" s="839"/>
      <c r="H2" s="839"/>
      <c r="I2" s="840"/>
      <c r="J2" s="838" t="s">
        <v>131</v>
      </c>
      <c r="K2" s="839"/>
      <c r="L2" s="839"/>
      <c r="M2" s="839"/>
      <c r="N2" s="839"/>
      <c r="O2" s="839"/>
      <c r="P2" s="868"/>
      <c r="Q2" s="344"/>
      <c r="R2" s="344"/>
    </row>
    <row r="3" spans="1:18" ht="17.25" customHeight="1">
      <c r="A3" s="869" t="s">
        <v>132</v>
      </c>
      <c r="B3" s="870" t="s">
        <v>133</v>
      </c>
      <c r="C3" s="125" t="s">
        <v>134</v>
      </c>
      <c r="D3" s="161"/>
      <c r="E3" s="161"/>
      <c r="F3" s="161"/>
      <c r="G3" s="161"/>
      <c r="H3" s="161"/>
      <c r="I3" s="871" t="s">
        <v>135</v>
      </c>
      <c r="J3" s="125" t="s">
        <v>134</v>
      </c>
      <c r="K3" s="127"/>
      <c r="L3" s="127"/>
      <c r="M3" s="127"/>
      <c r="N3" s="127"/>
      <c r="O3" s="127"/>
      <c r="P3" s="874" t="s">
        <v>135</v>
      </c>
      <c r="Q3" s="344"/>
      <c r="R3" s="344"/>
    </row>
    <row r="4" spans="1:18" s="355" customFormat="1" ht="15.75" customHeight="1">
      <c r="A4" s="869"/>
      <c r="B4" s="870"/>
      <c r="C4" s="125"/>
      <c r="D4" s="162" t="s">
        <v>364</v>
      </c>
      <c r="E4" s="23" t="s">
        <v>128</v>
      </c>
      <c r="F4" s="162" t="s">
        <v>136</v>
      </c>
      <c r="G4" s="123" t="s">
        <v>137</v>
      </c>
      <c r="H4" s="162" t="s">
        <v>138</v>
      </c>
      <c r="I4" s="872"/>
      <c r="J4" s="125"/>
      <c r="K4" s="162" t="s">
        <v>364</v>
      </c>
      <c r="L4" s="23" t="s">
        <v>128</v>
      </c>
      <c r="M4" s="162" t="s">
        <v>136</v>
      </c>
      <c r="N4" s="123" t="s">
        <v>137</v>
      </c>
      <c r="O4" s="162" t="s">
        <v>138</v>
      </c>
      <c r="P4" s="875"/>
      <c r="Q4" s="344"/>
      <c r="R4" s="422" t="s">
        <v>139</v>
      </c>
    </row>
    <row r="5" spans="1:18" ht="24" customHeight="1" thickBot="1">
      <c r="A5" s="163"/>
      <c r="B5" s="164"/>
      <c r="C5" s="165"/>
      <c r="D5" s="164" t="s">
        <v>140</v>
      </c>
      <c r="E5" s="165" t="s">
        <v>141</v>
      </c>
      <c r="F5" s="164" t="s">
        <v>142</v>
      </c>
      <c r="G5" s="166" t="s">
        <v>143</v>
      </c>
      <c r="H5" s="164" t="s">
        <v>143</v>
      </c>
      <c r="I5" s="873"/>
      <c r="J5" s="165"/>
      <c r="K5" s="164" t="s">
        <v>140</v>
      </c>
      <c r="L5" s="165" t="s">
        <v>141</v>
      </c>
      <c r="M5" s="164" t="s">
        <v>142</v>
      </c>
      <c r="N5" s="166" t="s">
        <v>143</v>
      </c>
      <c r="O5" s="164" t="s">
        <v>143</v>
      </c>
      <c r="P5" s="876"/>
      <c r="Q5" s="344"/>
      <c r="R5" s="344"/>
    </row>
    <row r="6" spans="1:18" ht="18.75" customHeight="1">
      <c r="A6" s="160"/>
      <c r="B6" s="71" t="s">
        <v>534</v>
      </c>
      <c r="C6" s="167">
        <v>64908</v>
      </c>
      <c r="D6" s="168">
        <v>11955</v>
      </c>
      <c r="E6" s="169">
        <v>44</v>
      </c>
      <c r="F6" s="168">
        <v>452</v>
      </c>
      <c r="G6" s="170">
        <v>14668</v>
      </c>
      <c r="H6" s="168">
        <v>37789</v>
      </c>
      <c r="I6" s="171">
        <v>4403</v>
      </c>
      <c r="J6" s="172">
        <v>1161.0200763746152</v>
      </c>
      <c r="K6" s="172">
        <v>213.84105215163808</v>
      </c>
      <c r="L6" s="172">
        <v>0.7870352400394877</v>
      </c>
      <c r="M6" s="173">
        <v>8.0849983749511</v>
      </c>
      <c r="N6" s="173">
        <v>262.36892956589105</v>
      </c>
      <c r="O6" s="173">
        <v>675.9380610420955</v>
      </c>
      <c r="P6" s="174">
        <v>78.75718549758783</v>
      </c>
      <c r="Q6" s="344"/>
      <c r="R6" s="344"/>
    </row>
    <row r="7" spans="1:18" ht="18.75" customHeight="1">
      <c r="A7" s="160"/>
      <c r="B7" s="71">
        <v>18</v>
      </c>
      <c r="C7" s="175">
        <v>64972</v>
      </c>
      <c r="D7" s="176">
        <v>11883</v>
      </c>
      <c r="E7" s="169">
        <v>44</v>
      </c>
      <c r="F7" s="176">
        <v>441</v>
      </c>
      <c r="G7" s="177">
        <v>14608</v>
      </c>
      <c r="H7" s="176">
        <v>37996</v>
      </c>
      <c r="I7" s="178">
        <v>4221</v>
      </c>
      <c r="J7" s="179">
        <v>1162.2898032200358</v>
      </c>
      <c r="K7" s="179">
        <v>212.57602862254024</v>
      </c>
      <c r="L7" s="179">
        <v>0.7871198568872987</v>
      </c>
      <c r="M7" s="180">
        <v>7.889087656529518</v>
      </c>
      <c r="N7" s="180">
        <v>261.3237924865832</v>
      </c>
      <c r="O7" s="180">
        <v>679.7137745974956</v>
      </c>
      <c r="P7" s="174">
        <v>75.5098389982111</v>
      </c>
      <c r="Q7" s="344"/>
      <c r="R7" s="344"/>
    </row>
    <row r="8" spans="1:18" s="356" customFormat="1" ht="22.5" customHeight="1">
      <c r="A8" s="181"/>
      <c r="B8" s="149">
        <v>19</v>
      </c>
      <c r="C8" s="607">
        <f aca="true" t="shared" si="0" ref="C8:I8">SUM(C10,C20,C21,C22,C23,C24,C28,C31,C32,C37,C44,C49,C53,C57,C61,C64,C67)</f>
        <v>64767</v>
      </c>
      <c r="D8" s="607">
        <f t="shared" si="0"/>
        <v>11859</v>
      </c>
      <c r="E8" s="607">
        <f t="shared" si="0"/>
        <v>52</v>
      </c>
      <c r="F8" s="607">
        <f t="shared" si="0"/>
        <v>391</v>
      </c>
      <c r="G8" s="607">
        <f t="shared" si="0"/>
        <v>14352</v>
      </c>
      <c r="H8" s="607">
        <f t="shared" si="0"/>
        <v>38113</v>
      </c>
      <c r="I8" s="607">
        <f t="shared" si="0"/>
        <v>4190</v>
      </c>
      <c r="J8" s="608">
        <f aca="true" t="shared" si="1" ref="J8:P8">C8/$R8*100000</f>
        <v>1158.8298443370907</v>
      </c>
      <c r="K8" s="609">
        <f t="shared" si="1"/>
        <v>212.18464841653247</v>
      </c>
      <c r="L8" s="610">
        <f t="shared" si="1"/>
        <v>0.9303989980318483</v>
      </c>
      <c r="M8" s="611">
        <f t="shared" si="1"/>
        <v>6.995884773662551</v>
      </c>
      <c r="N8" s="611">
        <f t="shared" si="1"/>
        <v>256.7901234567901</v>
      </c>
      <c r="O8" s="611">
        <f t="shared" si="1"/>
        <v>681.9287886920737</v>
      </c>
      <c r="P8" s="612">
        <f t="shared" si="1"/>
        <v>74.96868849525855</v>
      </c>
      <c r="Q8" s="361"/>
      <c r="R8" s="182">
        <v>5589000</v>
      </c>
    </row>
    <row r="9" spans="1:18" ht="16.5" customHeight="1">
      <c r="A9" s="183"/>
      <c r="B9" s="184"/>
      <c r="C9" s="357"/>
      <c r="D9" s="357"/>
      <c r="E9" s="358"/>
      <c r="F9" s="357"/>
      <c r="G9" s="359"/>
      <c r="H9" s="357"/>
      <c r="I9" s="360"/>
      <c r="J9" s="613"/>
      <c r="K9" s="614"/>
      <c r="L9" s="615"/>
      <c r="M9" s="616"/>
      <c r="N9" s="616"/>
      <c r="O9" s="613"/>
      <c r="P9" s="617"/>
      <c r="Q9" s="344"/>
      <c r="R9" s="189">
        <f>SUM(R10,R20:R23,R24,R28,R31,R32,R37,R44,R49,R53,R57,R61,R64,R67)</f>
        <v>5594249</v>
      </c>
    </row>
    <row r="10" spans="1:18" ht="18.75" customHeight="1">
      <c r="A10" s="185" t="s">
        <v>87</v>
      </c>
      <c r="B10" s="186" t="s">
        <v>472</v>
      </c>
      <c r="C10" s="490">
        <f aca="true" t="shared" si="2" ref="C10:C67">SUM(D10:H10)</f>
        <v>18877</v>
      </c>
      <c r="D10" s="490">
        <f aca="true" t="shared" si="3" ref="D10:I10">SUM(D11:D19)</f>
        <v>3653</v>
      </c>
      <c r="E10" s="491">
        <f t="shared" si="3"/>
        <v>10</v>
      </c>
      <c r="F10" s="490">
        <f t="shared" si="3"/>
        <v>100</v>
      </c>
      <c r="G10" s="492">
        <f>SUM(G11:G19)</f>
        <v>3340</v>
      </c>
      <c r="H10" s="490">
        <f t="shared" si="3"/>
        <v>11774</v>
      </c>
      <c r="I10" s="493">
        <f t="shared" si="3"/>
        <v>865</v>
      </c>
      <c r="J10" s="618">
        <f aca="true" t="shared" si="4" ref="J10:J41">C10/$R10*100000</f>
        <v>1233.6553894735741</v>
      </c>
      <c r="K10" s="619">
        <f aca="true" t="shared" si="5" ref="K10:K41">D10/$R10*100000</f>
        <v>238.73195622964275</v>
      </c>
      <c r="L10" s="620">
        <f aca="true" t="shared" si="6" ref="L10:L41">E10/$R10*100000</f>
        <v>0.6535230118522933</v>
      </c>
      <c r="M10" s="621">
        <f aca="true" t="shared" si="7" ref="M10:M41">F10/$R10*100000</f>
        <v>6.535230118522934</v>
      </c>
      <c r="N10" s="622">
        <f aca="true" t="shared" si="8" ref="N10:N41">G10/$R10*100000</f>
        <v>218.27668595866598</v>
      </c>
      <c r="O10" s="622">
        <f aca="true" t="shared" si="9" ref="O10:O41">H10/$R10*100000</f>
        <v>769.4579941548902</v>
      </c>
      <c r="P10" s="623">
        <f aca="true" t="shared" si="10" ref="P10:P41">I10/$R10*100000</f>
        <v>56.529740525223374</v>
      </c>
      <c r="Q10" s="344"/>
      <c r="R10" s="189">
        <f>SUM(R11:R19)</f>
        <v>1530168</v>
      </c>
    </row>
    <row r="11" spans="1:18" ht="18.75" customHeight="1">
      <c r="A11" s="187"/>
      <c r="B11" s="188" t="s">
        <v>473</v>
      </c>
      <c r="C11" s="490">
        <f t="shared" si="2"/>
        <v>1072</v>
      </c>
      <c r="D11" s="624">
        <v>0</v>
      </c>
      <c r="E11" s="575">
        <v>0</v>
      </c>
      <c r="F11" s="625">
        <v>0</v>
      </c>
      <c r="G11" s="575">
        <v>223</v>
      </c>
      <c r="H11" s="625">
        <v>849</v>
      </c>
      <c r="I11" s="626">
        <v>108</v>
      </c>
      <c r="J11" s="618">
        <f t="shared" si="4"/>
        <v>517.204778354594</v>
      </c>
      <c r="K11" s="312">
        <f t="shared" si="5"/>
        <v>0</v>
      </c>
      <c r="L11" s="627">
        <f t="shared" si="6"/>
        <v>0</v>
      </c>
      <c r="M11" s="180">
        <f t="shared" si="7"/>
        <v>0</v>
      </c>
      <c r="N11" s="616">
        <f t="shared" si="8"/>
        <v>107.59017310921126</v>
      </c>
      <c r="O11" s="616">
        <f t="shared" si="9"/>
        <v>409.6146052453828</v>
      </c>
      <c r="P11" s="628">
        <f t="shared" si="10"/>
        <v>52.1064515506494</v>
      </c>
      <c r="Q11" s="344"/>
      <c r="R11" s="189">
        <v>207268</v>
      </c>
    </row>
    <row r="12" spans="1:18" ht="18.75" customHeight="1">
      <c r="A12" s="187"/>
      <c r="B12" s="188" t="s">
        <v>474</v>
      </c>
      <c r="C12" s="490">
        <f t="shared" si="2"/>
        <v>945</v>
      </c>
      <c r="D12" s="624">
        <v>0</v>
      </c>
      <c r="E12" s="575">
        <v>0</v>
      </c>
      <c r="F12" s="625">
        <v>0</v>
      </c>
      <c r="G12" s="575">
        <v>350</v>
      </c>
      <c r="H12" s="625">
        <v>595</v>
      </c>
      <c r="I12" s="626">
        <v>75</v>
      </c>
      <c r="J12" s="618">
        <f t="shared" si="4"/>
        <v>731.0167708397797</v>
      </c>
      <c r="K12" s="312">
        <f t="shared" si="5"/>
        <v>0</v>
      </c>
      <c r="L12" s="627">
        <f t="shared" si="6"/>
        <v>0</v>
      </c>
      <c r="M12" s="180">
        <f t="shared" si="7"/>
        <v>0</v>
      </c>
      <c r="N12" s="616">
        <f t="shared" si="8"/>
        <v>270.74695216288137</v>
      </c>
      <c r="O12" s="616">
        <f t="shared" si="9"/>
        <v>460.26981867689835</v>
      </c>
      <c r="P12" s="628">
        <f t="shared" si="10"/>
        <v>58.01720403490315</v>
      </c>
      <c r="Q12" s="344"/>
      <c r="R12" s="189">
        <v>129272</v>
      </c>
    </row>
    <row r="13" spans="1:18" ht="18.75" customHeight="1">
      <c r="A13" s="187"/>
      <c r="B13" s="188" t="s">
        <v>475</v>
      </c>
      <c r="C13" s="490">
        <f t="shared" si="2"/>
        <v>1670</v>
      </c>
      <c r="D13" s="624">
        <v>300</v>
      </c>
      <c r="E13" s="575">
        <v>0</v>
      </c>
      <c r="F13" s="625">
        <v>0</v>
      </c>
      <c r="G13" s="575">
        <v>186</v>
      </c>
      <c r="H13" s="625">
        <v>1184</v>
      </c>
      <c r="I13" s="626">
        <v>44</v>
      </c>
      <c r="J13" s="618">
        <f t="shared" si="4"/>
        <v>1558.8100771937684</v>
      </c>
      <c r="K13" s="312">
        <f t="shared" si="5"/>
        <v>280.02576237013807</v>
      </c>
      <c r="L13" s="627">
        <f t="shared" si="6"/>
        <v>0</v>
      </c>
      <c r="M13" s="180">
        <f t="shared" si="7"/>
        <v>0</v>
      </c>
      <c r="N13" s="616">
        <f t="shared" si="8"/>
        <v>173.6159726694856</v>
      </c>
      <c r="O13" s="616">
        <f t="shared" si="9"/>
        <v>1105.168342154145</v>
      </c>
      <c r="P13" s="628">
        <f t="shared" si="10"/>
        <v>41.07044514762025</v>
      </c>
      <c r="Q13" s="344"/>
      <c r="R13" s="189">
        <v>107133</v>
      </c>
    </row>
    <row r="14" spans="1:18" ht="18.75" customHeight="1">
      <c r="A14" s="187"/>
      <c r="B14" s="188" t="s">
        <v>476</v>
      </c>
      <c r="C14" s="490">
        <f t="shared" si="2"/>
        <v>1226</v>
      </c>
      <c r="D14" s="624">
        <v>0</v>
      </c>
      <c r="E14" s="575">
        <v>0</v>
      </c>
      <c r="F14" s="625">
        <v>0</v>
      </c>
      <c r="G14" s="575">
        <v>368</v>
      </c>
      <c r="H14" s="625">
        <v>858</v>
      </c>
      <c r="I14" s="626">
        <v>54</v>
      </c>
      <c r="J14" s="618">
        <f t="shared" si="4"/>
        <v>1192.2706629452782</v>
      </c>
      <c r="K14" s="312">
        <f t="shared" si="5"/>
        <v>0</v>
      </c>
      <c r="L14" s="627">
        <f t="shared" si="6"/>
        <v>0</v>
      </c>
      <c r="M14" s="180">
        <f t="shared" si="7"/>
        <v>0</v>
      </c>
      <c r="N14" s="616">
        <f t="shared" si="8"/>
        <v>357.875696544749</v>
      </c>
      <c r="O14" s="616">
        <f t="shared" si="9"/>
        <v>834.394966400529</v>
      </c>
      <c r="P14" s="628">
        <f t="shared" si="10"/>
        <v>52.51436851471861</v>
      </c>
      <c r="Q14" s="344"/>
      <c r="R14" s="189">
        <v>102829</v>
      </c>
    </row>
    <row r="15" spans="1:18" ht="18.75" customHeight="1">
      <c r="A15" s="187"/>
      <c r="B15" s="188" t="s">
        <v>477</v>
      </c>
      <c r="C15" s="490">
        <f t="shared" si="2"/>
        <v>1678</v>
      </c>
      <c r="D15" s="624">
        <v>0</v>
      </c>
      <c r="E15" s="575">
        <v>0</v>
      </c>
      <c r="F15" s="625">
        <v>0</v>
      </c>
      <c r="G15" s="575">
        <v>506</v>
      </c>
      <c r="H15" s="625">
        <v>1172</v>
      </c>
      <c r="I15" s="626">
        <v>152</v>
      </c>
      <c r="J15" s="618">
        <f t="shared" si="4"/>
        <v>994.2171872778121</v>
      </c>
      <c r="K15" s="312">
        <f t="shared" si="5"/>
        <v>0</v>
      </c>
      <c r="L15" s="627">
        <f t="shared" si="6"/>
        <v>0</v>
      </c>
      <c r="M15" s="180">
        <f t="shared" si="7"/>
        <v>0</v>
      </c>
      <c r="N15" s="616">
        <f t="shared" si="8"/>
        <v>299.8056595724511</v>
      </c>
      <c r="O15" s="616">
        <f t="shared" si="9"/>
        <v>694.411527705361</v>
      </c>
      <c r="P15" s="628">
        <f t="shared" si="10"/>
        <v>90.06019813243589</v>
      </c>
      <c r="Q15" s="344"/>
      <c r="R15" s="189">
        <v>168776</v>
      </c>
    </row>
    <row r="16" spans="1:18" ht="18.75" customHeight="1">
      <c r="A16" s="187"/>
      <c r="B16" s="188" t="s">
        <v>478</v>
      </c>
      <c r="C16" s="490">
        <f t="shared" si="2"/>
        <v>1023</v>
      </c>
      <c r="D16" s="624">
        <v>0</v>
      </c>
      <c r="E16" s="575">
        <v>0</v>
      </c>
      <c r="F16" s="625">
        <v>0</v>
      </c>
      <c r="G16" s="629">
        <v>197</v>
      </c>
      <c r="H16" s="625">
        <v>826</v>
      </c>
      <c r="I16" s="626">
        <v>79</v>
      </c>
      <c r="J16" s="618">
        <f t="shared" si="4"/>
        <v>463.8488115857917</v>
      </c>
      <c r="K16" s="312">
        <f t="shared" si="5"/>
        <v>0</v>
      </c>
      <c r="L16" s="627">
        <f t="shared" si="6"/>
        <v>0</v>
      </c>
      <c r="M16" s="180">
        <f t="shared" si="7"/>
        <v>0</v>
      </c>
      <c r="N16" s="616">
        <f t="shared" si="8"/>
        <v>89.32376919100777</v>
      </c>
      <c r="O16" s="616">
        <f t="shared" si="9"/>
        <v>374.52504239478384</v>
      </c>
      <c r="P16" s="628">
        <f t="shared" si="10"/>
        <v>35.82019170603865</v>
      </c>
      <c r="Q16" s="344"/>
      <c r="R16" s="189">
        <v>220546</v>
      </c>
    </row>
    <row r="17" spans="1:18" ht="18.75" customHeight="1">
      <c r="A17" s="187"/>
      <c r="B17" s="188" t="s">
        <v>479</v>
      </c>
      <c r="C17" s="490">
        <f t="shared" si="2"/>
        <v>3687</v>
      </c>
      <c r="D17" s="624">
        <v>1484</v>
      </c>
      <c r="E17" s="575">
        <v>0</v>
      </c>
      <c r="F17" s="625">
        <v>0</v>
      </c>
      <c r="G17" s="575">
        <v>856</v>
      </c>
      <c r="H17" s="625">
        <v>1347</v>
      </c>
      <c r="I17" s="626">
        <v>154</v>
      </c>
      <c r="J17" s="618">
        <f t="shared" si="4"/>
        <v>1628.2458929517754</v>
      </c>
      <c r="K17" s="312">
        <f t="shared" si="5"/>
        <v>655.3612435965377</v>
      </c>
      <c r="L17" s="627">
        <f t="shared" si="6"/>
        <v>0</v>
      </c>
      <c r="M17" s="180">
        <f t="shared" si="7"/>
        <v>0</v>
      </c>
      <c r="N17" s="616">
        <f t="shared" si="8"/>
        <v>378.02508390743685</v>
      </c>
      <c r="O17" s="616">
        <f t="shared" si="9"/>
        <v>594.8595654478007</v>
      </c>
      <c r="P17" s="628">
        <f t="shared" si="10"/>
        <v>68.00918565624448</v>
      </c>
      <c r="Q17" s="344"/>
      <c r="R17" s="189">
        <v>226440</v>
      </c>
    </row>
    <row r="18" spans="1:18" ht="18.75" customHeight="1">
      <c r="A18" s="187"/>
      <c r="B18" s="188" t="s">
        <v>480</v>
      </c>
      <c r="C18" s="490">
        <f t="shared" si="2"/>
        <v>3901</v>
      </c>
      <c r="D18" s="624">
        <v>46</v>
      </c>
      <c r="E18" s="575">
        <v>10</v>
      </c>
      <c r="F18" s="625">
        <v>0</v>
      </c>
      <c r="G18" s="575">
        <v>291</v>
      </c>
      <c r="H18" s="625">
        <v>3554</v>
      </c>
      <c r="I18" s="626">
        <v>64</v>
      </c>
      <c r="J18" s="618">
        <f t="shared" si="4"/>
        <v>3257.8104774391827</v>
      </c>
      <c r="K18" s="312">
        <f t="shared" si="5"/>
        <v>38.4156067578063</v>
      </c>
      <c r="L18" s="627">
        <f t="shared" si="6"/>
        <v>8.351218860392674</v>
      </c>
      <c r="M18" s="180">
        <f t="shared" si="7"/>
        <v>0</v>
      </c>
      <c r="N18" s="616">
        <f t="shared" si="8"/>
        <v>243.02046883742682</v>
      </c>
      <c r="O18" s="616">
        <f t="shared" si="9"/>
        <v>2968.0231829835566</v>
      </c>
      <c r="P18" s="628">
        <f t="shared" si="10"/>
        <v>53.447800706513114</v>
      </c>
      <c r="Q18" s="344"/>
      <c r="R18" s="189">
        <v>119743</v>
      </c>
    </row>
    <row r="19" spans="1:18" ht="18.75" customHeight="1">
      <c r="A19" s="190"/>
      <c r="B19" s="191" t="s">
        <v>481</v>
      </c>
      <c r="C19" s="490">
        <f t="shared" si="2"/>
        <v>3675</v>
      </c>
      <c r="D19" s="624">
        <v>1823</v>
      </c>
      <c r="E19" s="575">
        <v>0</v>
      </c>
      <c r="F19" s="625">
        <v>100</v>
      </c>
      <c r="G19" s="575">
        <v>363</v>
      </c>
      <c r="H19" s="625">
        <v>1389</v>
      </c>
      <c r="I19" s="626">
        <v>135</v>
      </c>
      <c r="J19" s="618">
        <f t="shared" si="4"/>
        <v>1480.893452234638</v>
      </c>
      <c r="K19" s="312">
        <f t="shared" si="5"/>
        <v>734.6037451493183</v>
      </c>
      <c r="L19" s="627">
        <f t="shared" si="6"/>
        <v>0</v>
      </c>
      <c r="M19" s="180">
        <f t="shared" si="7"/>
        <v>40.296420468969735</v>
      </c>
      <c r="N19" s="630">
        <f t="shared" si="8"/>
        <v>146.27600630236014</v>
      </c>
      <c r="O19" s="631">
        <f t="shared" si="9"/>
        <v>559.7172803139897</v>
      </c>
      <c r="P19" s="628">
        <f t="shared" si="10"/>
        <v>54.40016763310915</v>
      </c>
      <c r="Q19" s="344"/>
      <c r="R19" s="189">
        <v>248161</v>
      </c>
    </row>
    <row r="20" spans="1:18" ht="18.75" customHeight="1">
      <c r="A20" s="192" t="s">
        <v>91</v>
      </c>
      <c r="B20" s="193" t="s">
        <v>482</v>
      </c>
      <c r="C20" s="526">
        <f t="shared" si="2"/>
        <v>6111</v>
      </c>
      <c r="D20" s="632">
        <v>982</v>
      </c>
      <c r="E20" s="632">
        <v>6</v>
      </c>
      <c r="F20" s="632">
        <v>0</v>
      </c>
      <c r="G20" s="633">
        <v>1274</v>
      </c>
      <c r="H20" s="632">
        <v>3849</v>
      </c>
      <c r="I20" s="632">
        <v>596</v>
      </c>
      <c r="J20" s="634">
        <f t="shared" si="4"/>
        <v>1139.5676691729323</v>
      </c>
      <c r="K20" s="635">
        <f t="shared" si="5"/>
        <v>183.12149421171978</v>
      </c>
      <c r="L20" s="635">
        <f t="shared" si="6"/>
        <v>1.1188686000716077</v>
      </c>
      <c r="M20" s="635">
        <f t="shared" si="7"/>
        <v>0</v>
      </c>
      <c r="N20" s="636">
        <f t="shared" si="8"/>
        <v>237.57309941520467</v>
      </c>
      <c r="O20" s="637">
        <f t="shared" si="9"/>
        <v>717.7542069459363</v>
      </c>
      <c r="P20" s="638">
        <f t="shared" si="10"/>
        <v>111.14094760711302</v>
      </c>
      <c r="Q20" s="344"/>
      <c r="R20" s="189">
        <v>536256</v>
      </c>
    </row>
    <row r="21" spans="1:18" ht="18.75" customHeight="1">
      <c r="A21" s="192" t="s">
        <v>92</v>
      </c>
      <c r="B21" s="193" t="s">
        <v>483</v>
      </c>
      <c r="C21" s="526">
        <f t="shared" si="2"/>
        <v>4005</v>
      </c>
      <c r="D21" s="632">
        <v>0</v>
      </c>
      <c r="E21" s="632">
        <v>8</v>
      </c>
      <c r="F21" s="632">
        <v>0</v>
      </c>
      <c r="G21" s="633">
        <v>1185</v>
      </c>
      <c r="H21" s="632">
        <v>2812</v>
      </c>
      <c r="I21" s="632">
        <v>302</v>
      </c>
      <c r="J21" s="634">
        <f t="shared" si="4"/>
        <v>868.75413498769</v>
      </c>
      <c r="K21" s="635">
        <f t="shared" si="5"/>
        <v>0</v>
      </c>
      <c r="L21" s="635">
        <f t="shared" si="6"/>
        <v>1.7353390961052484</v>
      </c>
      <c r="M21" s="635">
        <f t="shared" si="7"/>
        <v>0</v>
      </c>
      <c r="N21" s="636">
        <f t="shared" si="8"/>
        <v>257.0471036105899</v>
      </c>
      <c r="O21" s="637">
        <f t="shared" si="9"/>
        <v>609.9716922809948</v>
      </c>
      <c r="P21" s="638">
        <f t="shared" si="10"/>
        <v>65.50905087797312</v>
      </c>
      <c r="Q21" s="344"/>
      <c r="R21" s="189">
        <v>461005</v>
      </c>
    </row>
    <row r="22" spans="1:18" ht="18.75" customHeight="1">
      <c r="A22" s="192" t="s">
        <v>93</v>
      </c>
      <c r="B22" s="193" t="s">
        <v>484</v>
      </c>
      <c r="C22" s="526">
        <f t="shared" si="2"/>
        <v>4976</v>
      </c>
      <c r="D22" s="632">
        <v>796</v>
      </c>
      <c r="E22" s="632">
        <v>0</v>
      </c>
      <c r="F22" s="632">
        <v>60</v>
      </c>
      <c r="G22" s="633">
        <v>1106</v>
      </c>
      <c r="H22" s="632">
        <v>3014</v>
      </c>
      <c r="I22" s="632">
        <v>280</v>
      </c>
      <c r="J22" s="634">
        <f t="shared" si="4"/>
        <v>1044.686814398035</v>
      </c>
      <c r="K22" s="635">
        <f t="shared" si="5"/>
        <v>167.11629908778855</v>
      </c>
      <c r="L22" s="635">
        <f t="shared" si="6"/>
        <v>0</v>
      </c>
      <c r="M22" s="635">
        <f t="shared" si="7"/>
        <v>12.596705961391097</v>
      </c>
      <c r="N22" s="636">
        <f t="shared" si="8"/>
        <v>232.19927988830923</v>
      </c>
      <c r="O22" s="637">
        <f t="shared" si="9"/>
        <v>632.7745294605461</v>
      </c>
      <c r="P22" s="638">
        <f t="shared" si="10"/>
        <v>58.78462781982512</v>
      </c>
      <c r="Q22" s="344"/>
      <c r="R22" s="189">
        <v>476315</v>
      </c>
    </row>
    <row r="23" spans="1:18" ht="18.75" customHeight="1">
      <c r="A23" s="192" t="s">
        <v>94</v>
      </c>
      <c r="B23" s="193" t="s">
        <v>485</v>
      </c>
      <c r="C23" s="526">
        <f t="shared" si="2"/>
        <v>412</v>
      </c>
      <c r="D23" s="639">
        <v>0</v>
      </c>
      <c r="E23" s="639">
        <v>0</v>
      </c>
      <c r="F23" s="639">
        <v>0</v>
      </c>
      <c r="G23" s="640">
        <v>0</v>
      </c>
      <c r="H23" s="639">
        <v>412</v>
      </c>
      <c r="I23" s="639">
        <v>65</v>
      </c>
      <c r="J23" s="641">
        <f t="shared" si="4"/>
        <v>445.61737475123306</v>
      </c>
      <c r="K23" s="642">
        <f t="shared" si="5"/>
        <v>0</v>
      </c>
      <c r="L23" s="642">
        <f t="shared" si="6"/>
        <v>0</v>
      </c>
      <c r="M23" s="642">
        <f t="shared" si="7"/>
        <v>0</v>
      </c>
      <c r="N23" s="643">
        <f t="shared" si="8"/>
        <v>0</v>
      </c>
      <c r="O23" s="644">
        <f t="shared" si="9"/>
        <v>445.61737475123306</v>
      </c>
      <c r="P23" s="645">
        <f t="shared" si="10"/>
        <v>70.3037120359955</v>
      </c>
      <c r="Q23" s="344"/>
      <c r="R23" s="189">
        <v>92456</v>
      </c>
    </row>
    <row r="24" spans="1:18" ht="18.75" customHeight="1">
      <c r="A24" s="194" t="s">
        <v>486</v>
      </c>
      <c r="B24" s="195"/>
      <c r="C24" s="494">
        <f t="shared" si="2"/>
        <v>4019</v>
      </c>
      <c r="D24" s="495">
        <f aca="true" t="shared" si="11" ref="D24:I24">SUM(D25:D27)</f>
        <v>256</v>
      </c>
      <c r="E24" s="495">
        <f t="shared" si="11"/>
        <v>0</v>
      </c>
      <c r="F24" s="495">
        <f t="shared" si="11"/>
        <v>0</v>
      </c>
      <c r="G24" s="495">
        <f t="shared" si="11"/>
        <v>1352</v>
      </c>
      <c r="H24" s="495">
        <f t="shared" si="11"/>
        <v>2411</v>
      </c>
      <c r="I24" s="495">
        <f t="shared" si="11"/>
        <v>171</v>
      </c>
      <c r="J24" s="641">
        <f t="shared" si="4"/>
        <v>1049.9448772408316</v>
      </c>
      <c r="K24" s="641">
        <f t="shared" si="5"/>
        <v>66.87879785360859</v>
      </c>
      <c r="L24" s="641">
        <f t="shared" si="6"/>
        <v>0</v>
      </c>
      <c r="M24" s="641">
        <f t="shared" si="7"/>
        <v>0</v>
      </c>
      <c r="N24" s="646">
        <f t="shared" si="8"/>
        <v>353.20365116437034</v>
      </c>
      <c r="O24" s="646">
        <f t="shared" si="9"/>
        <v>629.8624282228527</v>
      </c>
      <c r="P24" s="647">
        <f t="shared" si="10"/>
        <v>44.67294700377761</v>
      </c>
      <c r="Q24" s="344"/>
      <c r="R24" s="189">
        <v>382782</v>
      </c>
    </row>
    <row r="25" spans="1:18" ht="18.75" customHeight="1">
      <c r="A25" s="187"/>
      <c r="B25" s="196" t="s">
        <v>487</v>
      </c>
      <c r="C25" s="490">
        <f t="shared" si="2"/>
        <v>1567</v>
      </c>
      <c r="D25" s="648">
        <v>232</v>
      </c>
      <c r="E25" s="648">
        <v>0</v>
      </c>
      <c r="F25" s="648">
        <v>0</v>
      </c>
      <c r="G25" s="648">
        <v>186</v>
      </c>
      <c r="H25" s="648">
        <v>1149</v>
      </c>
      <c r="I25" s="648">
        <v>144</v>
      </c>
      <c r="J25" s="618">
        <f t="shared" si="4"/>
        <v>807.0871211145735</v>
      </c>
      <c r="K25" s="179">
        <f t="shared" si="5"/>
        <v>119.49215832710979</v>
      </c>
      <c r="L25" s="179">
        <f t="shared" si="6"/>
        <v>0</v>
      </c>
      <c r="M25" s="179">
        <f t="shared" si="7"/>
        <v>0</v>
      </c>
      <c r="N25" s="613">
        <f t="shared" si="8"/>
        <v>95.79974762432077</v>
      </c>
      <c r="O25" s="613">
        <f t="shared" si="9"/>
        <v>591.7952151631429</v>
      </c>
      <c r="P25" s="628">
        <f t="shared" si="10"/>
        <v>74.16754654786125</v>
      </c>
      <c r="Q25" s="344"/>
      <c r="R25" s="189">
        <v>194155</v>
      </c>
    </row>
    <row r="26" spans="1:18" ht="18.75" customHeight="1">
      <c r="A26" s="187"/>
      <c r="B26" s="196" t="s">
        <v>488</v>
      </c>
      <c r="C26" s="490">
        <f t="shared" si="2"/>
        <v>1883</v>
      </c>
      <c r="D26" s="648">
        <v>24</v>
      </c>
      <c r="E26" s="648">
        <v>0</v>
      </c>
      <c r="F26" s="648">
        <v>0</v>
      </c>
      <c r="G26" s="648">
        <v>597</v>
      </c>
      <c r="H26" s="648">
        <v>1262</v>
      </c>
      <c r="I26" s="648">
        <v>27</v>
      </c>
      <c r="J26" s="618">
        <f t="shared" si="4"/>
        <v>1196.7180816920563</v>
      </c>
      <c r="K26" s="179">
        <f t="shared" si="5"/>
        <v>15.252912352952393</v>
      </c>
      <c r="L26" s="179">
        <f t="shared" si="6"/>
        <v>0</v>
      </c>
      <c r="M26" s="179">
        <f t="shared" si="7"/>
        <v>0</v>
      </c>
      <c r="N26" s="613">
        <f t="shared" si="8"/>
        <v>379.4161947796908</v>
      </c>
      <c r="O26" s="613">
        <f t="shared" si="9"/>
        <v>802.0489745594132</v>
      </c>
      <c r="P26" s="628">
        <f t="shared" si="10"/>
        <v>17.15952639707144</v>
      </c>
      <c r="Q26" s="344"/>
      <c r="R26" s="189">
        <v>157347</v>
      </c>
    </row>
    <row r="27" spans="1:18" ht="18.75" customHeight="1">
      <c r="A27" s="190"/>
      <c r="B27" s="196" t="s">
        <v>95</v>
      </c>
      <c r="C27" s="490">
        <f t="shared" si="2"/>
        <v>569</v>
      </c>
      <c r="D27" s="648">
        <v>0</v>
      </c>
      <c r="E27" s="648">
        <v>0</v>
      </c>
      <c r="F27" s="648">
        <v>0</v>
      </c>
      <c r="G27" s="648">
        <v>569</v>
      </c>
      <c r="H27" s="648">
        <v>0</v>
      </c>
      <c r="I27" s="648">
        <v>0</v>
      </c>
      <c r="J27" s="618">
        <f t="shared" si="4"/>
        <v>1819.0537084398977</v>
      </c>
      <c r="K27" s="179">
        <f t="shared" si="5"/>
        <v>0</v>
      </c>
      <c r="L27" s="179">
        <f t="shared" si="6"/>
        <v>0</v>
      </c>
      <c r="M27" s="179">
        <f t="shared" si="7"/>
        <v>0</v>
      </c>
      <c r="N27" s="613">
        <f t="shared" si="8"/>
        <v>1819.0537084398977</v>
      </c>
      <c r="O27" s="613">
        <f t="shared" si="9"/>
        <v>0</v>
      </c>
      <c r="P27" s="628">
        <f t="shared" si="10"/>
        <v>0</v>
      </c>
      <c r="Q27" s="344"/>
      <c r="R27" s="189">
        <v>31280</v>
      </c>
    </row>
    <row r="28" spans="1:18" ht="18.75" customHeight="1">
      <c r="A28" s="194" t="s">
        <v>489</v>
      </c>
      <c r="B28" s="197"/>
      <c r="C28" s="496">
        <f t="shared" si="2"/>
        <v>4130</v>
      </c>
      <c r="D28" s="497">
        <f aca="true" t="shared" si="12" ref="D28:I28">SUM(D29:D30)</f>
        <v>1326</v>
      </c>
      <c r="E28" s="497">
        <f t="shared" si="12"/>
        <v>0</v>
      </c>
      <c r="F28" s="497">
        <f t="shared" si="12"/>
        <v>148</v>
      </c>
      <c r="G28" s="497">
        <f t="shared" si="12"/>
        <v>769</v>
      </c>
      <c r="H28" s="497">
        <f t="shared" si="12"/>
        <v>1887</v>
      </c>
      <c r="I28" s="497">
        <f t="shared" si="12"/>
        <v>247</v>
      </c>
      <c r="J28" s="649">
        <f t="shared" si="4"/>
        <v>1232.9462339911036</v>
      </c>
      <c r="K28" s="649">
        <f t="shared" si="5"/>
        <v>395.85634534435917</v>
      </c>
      <c r="L28" s="649">
        <f t="shared" si="6"/>
        <v>0</v>
      </c>
      <c r="M28" s="649">
        <f t="shared" si="7"/>
        <v>44.18306116965699</v>
      </c>
      <c r="N28" s="650">
        <f t="shared" si="8"/>
        <v>229.57279756396096</v>
      </c>
      <c r="O28" s="650">
        <f t="shared" si="9"/>
        <v>563.3340299131265</v>
      </c>
      <c r="P28" s="651">
        <f t="shared" si="10"/>
        <v>73.7379466817924</v>
      </c>
      <c r="Q28" s="344"/>
      <c r="R28" s="189">
        <v>334970</v>
      </c>
    </row>
    <row r="29" spans="1:18" ht="18.75" customHeight="1">
      <c r="A29" s="187"/>
      <c r="B29" s="198" t="s">
        <v>232</v>
      </c>
      <c r="C29" s="500">
        <f t="shared" si="2"/>
        <v>1180</v>
      </c>
      <c r="D29" s="652">
        <v>0</v>
      </c>
      <c r="E29" s="652">
        <v>0</v>
      </c>
      <c r="F29" s="652">
        <v>0</v>
      </c>
      <c r="G29" s="652">
        <v>127</v>
      </c>
      <c r="H29" s="652">
        <v>1053</v>
      </c>
      <c r="I29" s="652">
        <v>173</v>
      </c>
      <c r="J29" s="653">
        <f t="shared" si="4"/>
        <v>532.6616379796776</v>
      </c>
      <c r="K29" s="654">
        <f t="shared" si="5"/>
        <v>0</v>
      </c>
      <c r="L29" s="654">
        <f t="shared" si="6"/>
        <v>0</v>
      </c>
      <c r="M29" s="654">
        <f t="shared" si="7"/>
        <v>0</v>
      </c>
      <c r="N29" s="655">
        <f t="shared" si="8"/>
        <v>57.32883730798225</v>
      </c>
      <c r="O29" s="655">
        <f t="shared" si="9"/>
        <v>475.33280067169534</v>
      </c>
      <c r="P29" s="656">
        <f t="shared" si="10"/>
        <v>78.09361302583409</v>
      </c>
      <c r="Q29" s="344"/>
      <c r="R29" s="189">
        <v>221529</v>
      </c>
    </row>
    <row r="30" spans="1:18" ht="18.75" customHeight="1">
      <c r="A30" s="190"/>
      <c r="B30" s="199" t="s">
        <v>233</v>
      </c>
      <c r="C30" s="500">
        <f t="shared" si="2"/>
        <v>2950</v>
      </c>
      <c r="D30" s="657">
        <v>1326</v>
      </c>
      <c r="E30" s="657">
        <v>0</v>
      </c>
      <c r="F30" s="657">
        <v>148</v>
      </c>
      <c r="G30" s="657">
        <v>642</v>
      </c>
      <c r="H30" s="657">
        <v>834</v>
      </c>
      <c r="I30" s="657">
        <v>74</v>
      </c>
      <c r="J30" s="658">
        <f t="shared" si="4"/>
        <v>2600.4707292777744</v>
      </c>
      <c r="K30" s="659">
        <f t="shared" si="5"/>
        <v>1168.8895549228234</v>
      </c>
      <c r="L30" s="659">
        <f t="shared" si="6"/>
        <v>0</v>
      </c>
      <c r="M30" s="659">
        <f t="shared" si="7"/>
        <v>130.46429421461374</v>
      </c>
      <c r="N30" s="660">
        <f t="shared" si="8"/>
        <v>565.9329519309597</v>
      </c>
      <c r="O30" s="660">
        <f t="shared" si="9"/>
        <v>735.1839282093775</v>
      </c>
      <c r="P30" s="661">
        <f t="shared" si="10"/>
        <v>65.23214710730687</v>
      </c>
      <c r="Q30" s="344"/>
      <c r="R30" s="189">
        <v>113441</v>
      </c>
    </row>
    <row r="31" spans="1:18" ht="18.75" customHeight="1">
      <c r="A31" s="192" t="s">
        <v>96</v>
      </c>
      <c r="B31" s="200" t="s">
        <v>490</v>
      </c>
      <c r="C31" s="526">
        <f t="shared" si="2"/>
        <v>3665</v>
      </c>
      <c r="D31" s="662">
        <v>708</v>
      </c>
      <c r="E31" s="662">
        <v>0</v>
      </c>
      <c r="F31" s="662">
        <v>0</v>
      </c>
      <c r="G31" s="662">
        <v>689</v>
      </c>
      <c r="H31" s="662">
        <v>2268</v>
      </c>
      <c r="I31" s="662">
        <v>292</v>
      </c>
      <c r="J31" s="663">
        <f t="shared" si="4"/>
        <v>1256.0704359061358</v>
      </c>
      <c r="K31" s="664">
        <f t="shared" si="5"/>
        <v>242.6460760222494</v>
      </c>
      <c r="L31" s="664">
        <f t="shared" si="6"/>
        <v>0</v>
      </c>
      <c r="M31" s="664">
        <f t="shared" si="7"/>
        <v>0</v>
      </c>
      <c r="N31" s="630">
        <f t="shared" si="8"/>
        <v>236.13438754142632</v>
      </c>
      <c r="O31" s="631">
        <f t="shared" si="9"/>
        <v>777.2899723424599</v>
      </c>
      <c r="P31" s="665">
        <f t="shared" si="10"/>
        <v>100.07437033685991</v>
      </c>
      <c r="Q31" s="344"/>
      <c r="R31" s="189">
        <v>291783</v>
      </c>
    </row>
    <row r="32" spans="1:18" ht="18.75" customHeight="1">
      <c r="A32" s="194" t="s">
        <v>97</v>
      </c>
      <c r="B32" s="201"/>
      <c r="C32" s="498">
        <f t="shared" si="2"/>
        <v>3949</v>
      </c>
      <c r="D32" s="499">
        <f aca="true" t="shared" si="13" ref="D32:I32">SUM(D33:D36)</f>
        <v>783</v>
      </c>
      <c r="E32" s="499">
        <f t="shared" si="13"/>
        <v>6</v>
      </c>
      <c r="F32" s="499">
        <f t="shared" si="13"/>
        <v>0</v>
      </c>
      <c r="G32" s="499">
        <f t="shared" si="13"/>
        <v>871</v>
      </c>
      <c r="H32" s="499">
        <f t="shared" si="13"/>
        <v>2289</v>
      </c>
      <c r="I32" s="499">
        <f t="shared" si="13"/>
        <v>318</v>
      </c>
      <c r="J32" s="666">
        <f t="shared" si="4"/>
        <v>925.6372692645766</v>
      </c>
      <c r="K32" s="666">
        <f t="shared" si="5"/>
        <v>183.53354819806623</v>
      </c>
      <c r="L32" s="666">
        <f t="shared" si="6"/>
        <v>1.4063873425139175</v>
      </c>
      <c r="M32" s="666">
        <f t="shared" si="7"/>
        <v>0</v>
      </c>
      <c r="N32" s="667">
        <f t="shared" si="8"/>
        <v>204.16056255493703</v>
      </c>
      <c r="O32" s="667">
        <f t="shared" si="9"/>
        <v>536.5367711690594</v>
      </c>
      <c r="P32" s="668">
        <f t="shared" si="10"/>
        <v>74.53852915323762</v>
      </c>
      <c r="Q32" s="344"/>
      <c r="R32" s="189">
        <v>426625</v>
      </c>
    </row>
    <row r="33" spans="1:18" ht="18.75" customHeight="1">
      <c r="A33" s="187"/>
      <c r="B33" s="198" t="s">
        <v>98</v>
      </c>
      <c r="C33" s="500">
        <f t="shared" si="2"/>
        <v>2942</v>
      </c>
      <c r="D33" s="652">
        <v>425</v>
      </c>
      <c r="E33" s="652">
        <v>6</v>
      </c>
      <c r="F33" s="652">
        <v>0</v>
      </c>
      <c r="G33" s="652">
        <v>770</v>
      </c>
      <c r="H33" s="652">
        <v>1741</v>
      </c>
      <c r="I33" s="652">
        <v>171</v>
      </c>
      <c r="J33" s="653">
        <f t="shared" si="4"/>
        <v>1100.6730492235054</v>
      </c>
      <c r="K33" s="654">
        <f t="shared" si="5"/>
        <v>159.00273484703936</v>
      </c>
      <c r="L33" s="654">
        <f t="shared" si="6"/>
        <v>2.244744491958203</v>
      </c>
      <c r="M33" s="654">
        <f t="shared" si="7"/>
        <v>0</v>
      </c>
      <c r="N33" s="655">
        <f t="shared" si="8"/>
        <v>288.075543134636</v>
      </c>
      <c r="O33" s="655">
        <f t="shared" si="9"/>
        <v>651.3500267498719</v>
      </c>
      <c r="P33" s="656">
        <f t="shared" si="10"/>
        <v>63.975218020808775</v>
      </c>
      <c r="Q33" s="344"/>
      <c r="R33" s="189">
        <v>267291</v>
      </c>
    </row>
    <row r="34" spans="1:18" ht="18.75" customHeight="1">
      <c r="A34" s="187"/>
      <c r="B34" s="198" t="s">
        <v>491</v>
      </c>
      <c r="C34" s="500">
        <f t="shared" si="2"/>
        <v>549</v>
      </c>
      <c r="D34" s="652">
        <v>0</v>
      </c>
      <c r="E34" s="652">
        <v>0</v>
      </c>
      <c r="F34" s="652">
        <v>0</v>
      </c>
      <c r="G34" s="652">
        <v>51</v>
      </c>
      <c r="H34" s="652">
        <v>498</v>
      </c>
      <c r="I34" s="652">
        <v>109</v>
      </c>
      <c r="J34" s="653">
        <f t="shared" si="4"/>
        <v>582.9263113187513</v>
      </c>
      <c r="K34" s="654">
        <f t="shared" si="5"/>
        <v>0</v>
      </c>
      <c r="L34" s="654">
        <f t="shared" si="6"/>
        <v>0</v>
      </c>
      <c r="M34" s="654">
        <f t="shared" si="7"/>
        <v>0</v>
      </c>
      <c r="N34" s="655">
        <f t="shared" si="8"/>
        <v>54.151624548736464</v>
      </c>
      <c r="O34" s="655">
        <f t="shared" si="9"/>
        <v>528.7746867700149</v>
      </c>
      <c r="P34" s="656">
        <f t="shared" si="10"/>
        <v>115.73582501592695</v>
      </c>
      <c r="Q34" s="344"/>
      <c r="R34" s="189">
        <v>94180</v>
      </c>
    </row>
    <row r="35" spans="1:18" ht="18.75" customHeight="1">
      <c r="A35" s="187"/>
      <c r="B35" s="198" t="s">
        <v>492</v>
      </c>
      <c r="C35" s="500">
        <f t="shared" si="2"/>
        <v>458</v>
      </c>
      <c r="D35" s="652">
        <v>358</v>
      </c>
      <c r="E35" s="652">
        <v>0</v>
      </c>
      <c r="F35" s="652">
        <v>0</v>
      </c>
      <c r="G35" s="652">
        <v>50</v>
      </c>
      <c r="H35" s="652">
        <v>50</v>
      </c>
      <c r="I35" s="652">
        <v>0</v>
      </c>
      <c r="J35" s="653">
        <f t="shared" si="4"/>
        <v>1449.0919445674872</v>
      </c>
      <c r="K35" s="654">
        <f t="shared" si="5"/>
        <v>1132.6963234828831</v>
      </c>
      <c r="L35" s="654">
        <f t="shared" si="6"/>
        <v>0</v>
      </c>
      <c r="M35" s="654">
        <f t="shared" si="7"/>
        <v>0</v>
      </c>
      <c r="N35" s="655">
        <f t="shared" si="8"/>
        <v>158.1978105423021</v>
      </c>
      <c r="O35" s="655">
        <f t="shared" si="9"/>
        <v>158.1978105423021</v>
      </c>
      <c r="P35" s="656">
        <f t="shared" si="10"/>
        <v>0</v>
      </c>
      <c r="Q35" s="344"/>
      <c r="R35" s="189">
        <v>31606</v>
      </c>
    </row>
    <row r="36" spans="1:18" ht="18.75" customHeight="1">
      <c r="A36" s="190"/>
      <c r="B36" s="199" t="s">
        <v>493</v>
      </c>
      <c r="C36" s="527">
        <f t="shared" si="2"/>
        <v>0</v>
      </c>
      <c r="D36" s="657">
        <v>0</v>
      </c>
      <c r="E36" s="657">
        <v>0</v>
      </c>
      <c r="F36" s="657">
        <v>0</v>
      </c>
      <c r="G36" s="657">
        <v>0</v>
      </c>
      <c r="H36" s="657">
        <v>0</v>
      </c>
      <c r="I36" s="657">
        <v>38</v>
      </c>
      <c r="J36" s="658">
        <f t="shared" si="4"/>
        <v>0</v>
      </c>
      <c r="K36" s="659">
        <f t="shared" si="5"/>
        <v>0</v>
      </c>
      <c r="L36" s="659">
        <f t="shared" si="6"/>
        <v>0</v>
      </c>
      <c r="M36" s="659">
        <f t="shared" si="7"/>
        <v>0</v>
      </c>
      <c r="N36" s="660">
        <f t="shared" si="8"/>
        <v>0</v>
      </c>
      <c r="O36" s="660">
        <f t="shared" si="9"/>
        <v>0</v>
      </c>
      <c r="P36" s="661">
        <f t="shared" si="10"/>
        <v>113.27053773697389</v>
      </c>
      <c r="Q36" s="344"/>
      <c r="R36" s="189">
        <v>33548</v>
      </c>
    </row>
    <row r="37" spans="1:18" ht="18.75" customHeight="1">
      <c r="A37" s="194" t="s">
        <v>234</v>
      </c>
      <c r="B37" s="197"/>
      <c r="C37" s="496">
        <f t="shared" si="2"/>
        <v>4471</v>
      </c>
      <c r="D37" s="497">
        <f aca="true" t="shared" si="14" ref="D37:I37">SUM(D38:D43)</f>
        <v>847</v>
      </c>
      <c r="E37" s="497">
        <f t="shared" si="14"/>
        <v>6</v>
      </c>
      <c r="F37" s="497">
        <f t="shared" si="14"/>
        <v>50</v>
      </c>
      <c r="G37" s="497">
        <f t="shared" si="14"/>
        <v>1242</v>
      </c>
      <c r="H37" s="497">
        <f t="shared" si="14"/>
        <v>2326</v>
      </c>
      <c r="I37" s="497">
        <f t="shared" si="14"/>
        <v>249</v>
      </c>
      <c r="J37" s="649">
        <f t="shared" si="4"/>
        <v>1550.4709325713336</v>
      </c>
      <c r="K37" s="649">
        <f t="shared" si="5"/>
        <v>293.7259852131334</v>
      </c>
      <c r="L37" s="649">
        <f t="shared" si="6"/>
        <v>2.080703555228808</v>
      </c>
      <c r="M37" s="649">
        <f t="shared" si="7"/>
        <v>17.3391962935734</v>
      </c>
      <c r="N37" s="650">
        <f t="shared" si="8"/>
        <v>430.70563593236324</v>
      </c>
      <c r="O37" s="650">
        <f t="shared" si="9"/>
        <v>806.6194115770345</v>
      </c>
      <c r="P37" s="651">
        <f t="shared" si="10"/>
        <v>86.34919754199552</v>
      </c>
      <c r="Q37" s="344"/>
      <c r="R37" s="189">
        <v>288364</v>
      </c>
    </row>
    <row r="38" spans="1:18" ht="18.75" customHeight="1">
      <c r="A38" s="187"/>
      <c r="B38" s="198" t="s">
        <v>494</v>
      </c>
      <c r="C38" s="500">
        <f t="shared" si="2"/>
        <v>430</v>
      </c>
      <c r="D38" s="652">
        <v>0</v>
      </c>
      <c r="E38" s="652">
        <v>0</v>
      </c>
      <c r="F38" s="652">
        <v>0</v>
      </c>
      <c r="G38" s="652">
        <v>0</v>
      </c>
      <c r="H38" s="652">
        <v>430</v>
      </c>
      <c r="I38" s="652">
        <v>73</v>
      </c>
      <c r="J38" s="653">
        <f t="shared" si="4"/>
        <v>995.9467284308049</v>
      </c>
      <c r="K38" s="654">
        <f t="shared" si="5"/>
        <v>0</v>
      </c>
      <c r="L38" s="654">
        <f t="shared" si="6"/>
        <v>0</v>
      </c>
      <c r="M38" s="654">
        <f t="shared" si="7"/>
        <v>0</v>
      </c>
      <c r="N38" s="655">
        <f t="shared" si="8"/>
        <v>0</v>
      </c>
      <c r="O38" s="655">
        <f t="shared" si="9"/>
        <v>995.9467284308049</v>
      </c>
      <c r="P38" s="656">
        <f t="shared" si="10"/>
        <v>169.0793283149971</v>
      </c>
      <c r="Q38" s="344"/>
      <c r="R38" s="189">
        <v>43175</v>
      </c>
    </row>
    <row r="39" spans="1:18" ht="18.75" customHeight="1">
      <c r="A39" s="187"/>
      <c r="B39" s="198" t="s">
        <v>495</v>
      </c>
      <c r="C39" s="500">
        <f t="shared" si="2"/>
        <v>1778</v>
      </c>
      <c r="D39" s="652">
        <v>445</v>
      </c>
      <c r="E39" s="652">
        <v>0</v>
      </c>
      <c r="F39" s="652">
        <v>0</v>
      </c>
      <c r="G39" s="652">
        <v>722</v>
      </c>
      <c r="H39" s="652">
        <v>611</v>
      </c>
      <c r="I39" s="652">
        <v>31</v>
      </c>
      <c r="J39" s="653">
        <f t="shared" si="4"/>
        <v>2132.661628883291</v>
      </c>
      <c r="K39" s="654">
        <f t="shared" si="5"/>
        <v>533.7651433369317</v>
      </c>
      <c r="L39" s="654">
        <f t="shared" si="6"/>
        <v>0</v>
      </c>
      <c r="M39" s="654">
        <f t="shared" si="7"/>
        <v>0</v>
      </c>
      <c r="N39" s="655">
        <f t="shared" si="8"/>
        <v>866.018951661269</v>
      </c>
      <c r="O39" s="655">
        <f t="shared" si="9"/>
        <v>732.8775338850905</v>
      </c>
      <c r="P39" s="656">
        <f t="shared" si="10"/>
        <v>37.18363919875255</v>
      </c>
      <c r="Q39" s="344"/>
      <c r="R39" s="189">
        <v>83370</v>
      </c>
    </row>
    <row r="40" spans="1:18" ht="18.75" customHeight="1">
      <c r="A40" s="187"/>
      <c r="B40" s="198" t="s">
        <v>496</v>
      </c>
      <c r="C40" s="500">
        <f t="shared" si="2"/>
        <v>870</v>
      </c>
      <c r="D40" s="652">
        <v>0</v>
      </c>
      <c r="E40" s="652">
        <v>0</v>
      </c>
      <c r="F40" s="652">
        <v>50</v>
      </c>
      <c r="G40" s="652">
        <v>340</v>
      </c>
      <c r="H40" s="652">
        <v>480</v>
      </c>
      <c r="I40" s="652">
        <v>91</v>
      </c>
      <c r="J40" s="653">
        <f t="shared" si="4"/>
        <v>1754.0676223310954</v>
      </c>
      <c r="K40" s="654">
        <f t="shared" si="5"/>
        <v>0</v>
      </c>
      <c r="L40" s="654">
        <f t="shared" si="6"/>
        <v>0</v>
      </c>
      <c r="M40" s="654">
        <f t="shared" si="7"/>
        <v>100.80848404201697</v>
      </c>
      <c r="N40" s="655">
        <f t="shared" si="8"/>
        <v>685.4976914857154</v>
      </c>
      <c r="O40" s="655">
        <f t="shared" si="9"/>
        <v>967.761446803363</v>
      </c>
      <c r="P40" s="656">
        <f t="shared" si="10"/>
        <v>183.4714409564709</v>
      </c>
      <c r="Q40" s="344"/>
      <c r="R40" s="189">
        <v>49599</v>
      </c>
    </row>
    <row r="41" spans="1:18" ht="18.75" customHeight="1">
      <c r="A41" s="202"/>
      <c r="B41" s="198" t="s">
        <v>497</v>
      </c>
      <c r="C41" s="500">
        <f t="shared" si="2"/>
        <v>554</v>
      </c>
      <c r="D41" s="652">
        <v>0</v>
      </c>
      <c r="E41" s="652">
        <v>6</v>
      </c>
      <c r="F41" s="652">
        <v>0</v>
      </c>
      <c r="G41" s="652">
        <v>120</v>
      </c>
      <c r="H41" s="652">
        <v>428</v>
      </c>
      <c r="I41" s="652">
        <v>19</v>
      </c>
      <c r="J41" s="653">
        <f t="shared" si="4"/>
        <v>1142.5978633007467</v>
      </c>
      <c r="K41" s="654">
        <f t="shared" si="5"/>
        <v>0</v>
      </c>
      <c r="L41" s="654">
        <f t="shared" si="6"/>
        <v>12.374706100730108</v>
      </c>
      <c r="M41" s="654">
        <f t="shared" si="7"/>
        <v>0</v>
      </c>
      <c r="N41" s="655">
        <f t="shared" si="8"/>
        <v>247.49412201460217</v>
      </c>
      <c r="O41" s="655">
        <f t="shared" si="9"/>
        <v>882.7290351854143</v>
      </c>
      <c r="P41" s="656">
        <f t="shared" si="10"/>
        <v>39.18656931897868</v>
      </c>
      <c r="Q41" s="344"/>
      <c r="R41" s="189">
        <v>48486</v>
      </c>
    </row>
    <row r="42" spans="1:18" ht="18.75" customHeight="1">
      <c r="A42" s="187"/>
      <c r="B42" s="196" t="s">
        <v>498</v>
      </c>
      <c r="C42" s="500">
        <f>SUM(D42:H42)</f>
        <v>669</v>
      </c>
      <c r="D42" s="652">
        <v>402</v>
      </c>
      <c r="E42" s="652">
        <v>0</v>
      </c>
      <c r="F42" s="652">
        <v>0</v>
      </c>
      <c r="G42" s="652">
        <v>0</v>
      </c>
      <c r="H42" s="652">
        <v>267</v>
      </c>
      <c r="I42" s="652">
        <v>35</v>
      </c>
      <c r="J42" s="653">
        <f aca="true" t="shared" si="15" ref="J42:J70">C42/$R42*100000</f>
        <v>1677.6588008124986</v>
      </c>
      <c r="K42" s="654">
        <f aca="true" t="shared" si="16" ref="K42:K70">D42/$R42*100000</f>
        <v>1008.0999072146851</v>
      </c>
      <c r="L42" s="654">
        <f aca="true" t="shared" si="17" ref="L42:L70">E42/$R42*100000</f>
        <v>0</v>
      </c>
      <c r="M42" s="654">
        <f aca="true" t="shared" si="18" ref="M42:M70">F42/$R42*100000</f>
        <v>0</v>
      </c>
      <c r="N42" s="655">
        <f aca="true" t="shared" si="19" ref="N42:N70">G42/$R42*100000</f>
        <v>0</v>
      </c>
      <c r="O42" s="655">
        <f aca="true" t="shared" si="20" ref="O42:O70">H42/$R42*100000</f>
        <v>669.5588935978133</v>
      </c>
      <c r="P42" s="656">
        <f aca="true" t="shared" si="21" ref="P42:P70">I42/$R42*100000</f>
        <v>87.769892419189</v>
      </c>
      <c r="Q42" s="344"/>
      <c r="R42" s="189">
        <v>39877</v>
      </c>
    </row>
    <row r="43" spans="1:18" ht="18.75" customHeight="1">
      <c r="A43" s="203"/>
      <c r="B43" s="416" t="s">
        <v>499</v>
      </c>
      <c r="C43" s="528">
        <f t="shared" si="2"/>
        <v>170</v>
      </c>
      <c r="D43" s="669">
        <v>0</v>
      </c>
      <c r="E43" s="669">
        <v>0</v>
      </c>
      <c r="F43" s="669">
        <v>0</v>
      </c>
      <c r="G43" s="669">
        <v>60</v>
      </c>
      <c r="H43" s="669">
        <v>110</v>
      </c>
      <c r="I43" s="669">
        <v>0</v>
      </c>
      <c r="J43" s="670">
        <f t="shared" si="15"/>
        <v>712.579117240223</v>
      </c>
      <c r="K43" s="671">
        <f t="shared" si="16"/>
        <v>0</v>
      </c>
      <c r="L43" s="671">
        <f t="shared" si="17"/>
        <v>0</v>
      </c>
      <c r="M43" s="671">
        <f t="shared" si="18"/>
        <v>0</v>
      </c>
      <c r="N43" s="672">
        <f t="shared" si="19"/>
        <v>251.49851196713752</v>
      </c>
      <c r="O43" s="672">
        <f t="shared" si="20"/>
        <v>461.0806052730855</v>
      </c>
      <c r="P43" s="673">
        <f t="shared" si="21"/>
        <v>0</v>
      </c>
      <c r="Q43" s="344"/>
      <c r="R43" s="189">
        <v>23857</v>
      </c>
    </row>
    <row r="44" spans="1:18" ht="18.75" customHeight="1">
      <c r="A44" s="187" t="s">
        <v>100</v>
      </c>
      <c r="B44" s="198"/>
      <c r="C44" s="500">
        <f t="shared" si="2"/>
        <v>1825</v>
      </c>
      <c r="D44" s="501">
        <f aca="true" t="shared" si="22" ref="D44:I44">SUM(D45:D48)</f>
        <v>360</v>
      </c>
      <c r="E44" s="501">
        <f t="shared" si="22"/>
        <v>0</v>
      </c>
      <c r="F44" s="501">
        <f t="shared" si="22"/>
        <v>0</v>
      </c>
      <c r="G44" s="501">
        <f t="shared" si="22"/>
        <v>402</v>
      </c>
      <c r="H44" s="501">
        <f t="shared" si="22"/>
        <v>1063</v>
      </c>
      <c r="I44" s="501">
        <f t="shared" si="22"/>
        <v>146</v>
      </c>
      <c r="J44" s="653">
        <f t="shared" si="15"/>
        <v>1031.516357305962</v>
      </c>
      <c r="K44" s="653">
        <f t="shared" si="16"/>
        <v>203.47719924939523</v>
      </c>
      <c r="L44" s="653">
        <f t="shared" si="17"/>
        <v>0</v>
      </c>
      <c r="M44" s="653">
        <f t="shared" si="18"/>
        <v>0</v>
      </c>
      <c r="N44" s="674">
        <f t="shared" si="19"/>
        <v>227.21620582849133</v>
      </c>
      <c r="O44" s="674">
        <f t="shared" si="20"/>
        <v>600.8229522280753</v>
      </c>
      <c r="P44" s="675">
        <f t="shared" si="21"/>
        <v>82.52130858447696</v>
      </c>
      <c r="Q44" s="344"/>
      <c r="R44" s="189">
        <v>176924</v>
      </c>
    </row>
    <row r="45" spans="1:18" ht="18.75" customHeight="1">
      <c r="A45" s="187"/>
      <c r="B45" s="198" t="s">
        <v>500</v>
      </c>
      <c r="C45" s="500">
        <f t="shared" si="2"/>
        <v>205</v>
      </c>
      <c r="D45" s="652">
        <v>0</v>
      </c>
      <c r="E45" s="652">
        <v>0</v>
      </c>
      <c r="F45" s="652">
        <v>0</v>
      </c>
      <c r="G45" s="652">
        <v>0</v>
      </c>
      <c r="H45" s="652">
        <v>205</v>
      </c>
      <c r="I45" s="652">
        <v>41</v>
      </c>
      <c r="J45" s="653">
        <f t="shared" si="15"/>
        <v>483.7529792104208</v>
      </c>
      <c r="K45" s="654">
        <f t="shared" si="16"/>
        <v>0</v>
      </c>
      <c r="L45" s="654">
        <f t="shared" si="17"/>
        <v>0</v>
      </c>
      <c r="M45" s="654">
        <f t="shared" si="18"/>
        <v>0</v>
      </c>
      <c r="N45" s="655">
        <f t="shared" si="19"/>
        <v>0</v>
      </c>
      <c r="O45" s="655">
        <f t="shared" si="20"/>
        <v>483.7529792104208</v>
      </c>
      <c r="P45" s="656">
        <f t="shared" si="21"/>
        <v>96.75059584208415</v>
      </c>
      <c r="Q45" s="344"/>
      <c r="R45" s="189">
        <v>42377</v>
      </c>
    </row>
    <row r="46" spans="1:18" ht="18.75" customHeight="1">
      <c r="A46" s="187"/>
      <c r="B46" s="198" t="s">
        <v>501</v>
      </c>
      <c r="C46" s="500">
        <f t="shared" si="2"/>
        <v>1126</v>
      </c>
      <c r="D46" s="652">
        <v>360</v>
      </c>
      <c r="E46" s="652">
        <v>0</v>
      </c>
      <c r="F46" s="652">
        <v>0</v>
      </c>
      <c r="G46" s="652">
        <v>168</v>
      </c>
      <c r="H46" s="652">
        <v>598</v>
      </c>
      <c r="I46" s="652">
        <v>47</v>
      </c>
      <c r="J46" s="653">
        <f t="shared" si="15"/>
        <v>1389.0602255064025</v>
      </c>
      <c r="K46" s="654">
        <f t="shared" si="16"/>
        <v>444.1045125952974</v>
      </c>
      <c r="L46" s="654">
        <f t="shared" si="17"/>
        <v>0</v>
      </c>
      <c r="M46" s="654">
        <f t="shared" si="18"/>
        <v>0</v>
      </c>
      <c r="N46" s="655">
        <f t="shared" si="19"/>
        <v>207.24877254447213</v>
      </c>
      <c r="O46" s="655">
        <f t="shared" si="20"/>
        <v>737.7069403666329</v>
      </c>
      <c r="P46" s="656">
        <f t="shared" si="21"/>
        <v>57.98031136660828</v>
      </c>
      <c r="Q46" s="344"/>
      <c r="R46" s="189">
        <v>81062</v>
      </c>
    </row>
    <row r="47" spans="1:18" ht="18.75" customHeight="1">
      <c r="A47" s="187"/>
      <c r="B47" s="198" t="s">
        <v>502</v>
      </c>
      <c r="C47" s="500">
        <f t="shared" si="2"/>
        <v>132</v>
      </c>
      <c r="D47" s="652">
        <v>0</v>
      </c>
      <c r="E47" s="652">
        <v>0</v>
      </c>
      <c r="F47" s="652">
        <v>0</v>
      </c>
      <c r="G47" s="652">
        <v>91</v>
      </c>
      <c r="H47" s="652">
        <v>41</v>
      </c>
      <c r="I47" s="652">
        <v>58</v>
      </c>
      <c r="J47" s="653">
        <f t="shared" si="15"/>
        <v>399.8424862932784</v>
      </c>
      <c r="K47" s="654">
        <f t="shared" si="16"/>
        <v>0</v>
      </c>
      <c r="L47" s="654">
        <f t="shared" si="17"/>
        <v>0</v>
      </c>
      <c r="M47" s="654">
        <f t="shared" si="18"/>
        <v>0</v>
      </c>
      <c r="N47" s="655">
        <f t="shared" si="19"/>
        <v>275.6489867627904</v>
      </c>
      <c r="O47" s="655">
        <f t="shared" si="20"/>
        <v>124.19349953048798</v>
      </c>
      <c r="P47" s="656">
        <f t="shared" si="21"/>
        <v>175.68836518947083</v>
      </c>
      <c r="Q47" s="344"/>
      <c r="R47" s="189">
        <v>33013</v>
      </c>
    </row>
    <row r="48" spans="1:18" ht="18.75" customHeight="1">
      <c r="A48" s="203"/>
      <c r="B48" s="416" t="s">
        <v>149</v>
      </c>
      <c r="C48" s="528">
        <f t="shared" si="2"/>
        <v>362</v>
      </c>
      <c r="D48" s="669">
        <v>0</v>
      </c>
      <c r="E48" s="669">
        <v>0</v>
      </c>
      <c r="F48" s="669">
        <v>0</v>
      </c>
      <c r="G48" s="669">
        <v>143</v>
      </c>
      <c r="H48" s="669">
        <v>219</v>
      </c>
      <c r="I48" s="669">
        <v>0</v>
      </c>
      <c r="J48" s="670">
        <f t="shared" si="15"/>
        <v>1768.2688550214928</v>
      </c>
      <c r="K48" s="671">
        <f t="shared" si="16"/>
        <v>0</v>
      </c>
      <c r="L48" s="671">
        <f t="shared" si="17"/>
        <v>0</v>
      </c>
      <c r="M48" s="671">
        <f t="shared" si="18"/>
        <v>0</v>
      </c>
      <c r="N48" s="672">
        <f t="shared" si="19"/>
        <v>698.5150449394295</v>
      </c>
      <c r="O48" s="672">
        <f t="shared" si="20"/>
        <v>1069.7538100820632</v>
      </c>
      <c r="P48" s="673">
        <f t="shared" si="21"/>
        <v>0</v>
      </c>
      <c r="Q48" s="344"/>
      <c r="R48" s="189">
        <v>20472</v>
      </c>
    </row>
    <row r="49" spans="1:18" ht="18.75" customHeight="1">
      <c r="A49" s="187" t="s">
        <v>104</v>
      </c>
      <c r="B49" s="198"/>
      <c r="C49" s="500">
        <f t="shared" si="2"/>
        <v>1821</v>
      </c>
      <c r="D49" s="501">
        <f aca="true" t="shared" si="23" ref="D49:I49">SUM(D50:D52)</f>
        <v>558</v>
      </c>
      <c r="E49" s="501">
        <f t="shared" si="23"/>
        <v>4</v>
      </c>
      <c r="F49" s="501">
        <f t="shared" si="23"/>
        <v>0</v>
      </c>
      <c r="G49" s="501">
        <f t="shared" si="23"/>
        <v>250</v>
      </c>
      <c r="H49" s="501">
        <f t="shared" si="23"/>
        <v>1009</v>
      </c>
      <c r="I49" s="501">
        <f t="shared" si="23"/>
        <v>209</v>
      </c>
      <c r="J49" s="653">
        <f t="shared" si="15"/>
        <v>1811.0212727869439</v>
      </c>
      <c r="K49" s="653">
        <f t="shared" si="16"/>
        <v>554.9422681027538</v>
      </c>
      <c r="L49" s="653">
        <f t="shared" si="17"/>
        <v>3.9780807749301346</v>
      </c>
      <c r="M49" s="653">
        <f t="shared" si="18"/>
        <v>0</v>
      </c>
      <c r="N49" s="674">
        <f t="shared" si="19"/>
        <v>248.63004843313345</v>
      </c>
      <c r="O49" s="674">
        <f t="shared" si="20"/>
        <v>1003.4708754761266</v>
      </c>
      <c r="P49" s="675">
        <f t="shared" si="21"/>
        <v>207.85472049009954</v>
      </c>
      <c r="Q49" s="344"/>
      <c r="R49" s="189">
        <v>100551</v>
      </c>
    </row>
    <row r="50" spans="1:18" ht="18.75" customHeight="1">
      <c r="A50" s="187"/>
      <c r="B50" s="198" t="s">
        <v>503</v>
      </c>
      <c r="C50" s="500">
        <f t="shared" si="2"/>
        <v>757</v>
      </c>
      <c r="D50" s="652">
        <v>311</v>
      </c>
      <c r="E50" s="652">
        <v>0</v>
      </c>
      <c r="F50" s="652">
        <v>0</v>
      </c>
      <c r="G50" s="652">
        <v>78</v>
      </c>
      <c r="H50" s="652">
        <v>368</v>
      </c>
      <c r="I50" s="652">
        <v>27</v>
      </c>
      <c r="J50" s="653">
        <f t="shared" si="15"/>
        <v>2361.050464724596</v>
      </c>
      <c r="K50" s="654">
        <f t="shared" si="16"/>
        <v>969.9956334601708</v>
      </c>
      <c r="L50" s="654">
        <f t="shared" si="17"/>
        <v>0</v>
      </c>
      <c r="M50" s="654">
        <f t="shared" si="18"/>
        <v>0</v>
      </c>
      <c r="N50" s="655">
        <f t="shared" si="19"/>
        <v>243.2786476202358</v>
      </c>
      <c r="O50" s="655">
        <f t="shared" si="20"/>
        <v>1147.7761836441894</v>
      </c>
      <c r="P50" s="656">
        <f t="shared" si="21"/>
        <v>84.21183956085085</v>
      </c>
      <c r="Q50" s="344"/>
      <c r="R50" s="189">
        <v>32062</v>
      </c>
    </row>
    <row r="51" spans="1:18" ht="18.75" customHeight="1">
      <c r="A51" s="187"/>
      <c r="B51" s="198" t="s">
        <v>504</v>
      </c>
      <c r="C51" s="500">
        <f t="shared" si="2"/>
        <v>1034</v>
      </c>
      <c r="D51" s="652">
        <v>247</v>
      </c>
      <c r="E51" s="652">
        <v>4</v>
      </c>
      <c r="F51" s="652">
        <v>0</v>
      </c>
      <c r="G51" s="652">
        <v>142</v>
      </c>
      <c r="H51" s="652">
        <v>641</v>
      </c>
      <c r="I51" s="652">
        <v>142</v>
      </c>
      <c r="J51" s="653">
        <f t="shared" si="15"/>
        <v>2015.5945419103311</v>
      </c>
      <c r="K51" s="654">
        <f t="shared" si="16"/>
        <v>481.4814814814815</v>
      </c>
      <c r="L51" s="654">
        <f t="shared" si="17"/>
        <v>7.7972709551656925</v>
      </c>
      <c r="M51" s="654">
        <f t="shared" si="18"/>
        <v>0</v>
      </c>
      <c r="N51" s="655">
        <f t="shared" si="19"/>
        <v>276.8031189083821</v>
      </c>
      <c r="O51" s="655">
        <f t="shared" si="20"/>
        <v>1249.5126705653022</v>
      </c>
      <c r="P51" s="656">
        <f t="shared" si="21"/>
        <v>276.8031189083821</v>
      </c>
      <c r="Q51" s="344"/>
      <c r="R51" s="189">
        <v>51300</v>
      </c>
    </row>
    <row r="52" spans="1:18" ht="18.75" customHeight="1">
      <c r="A52" s="190"/>
      <c r="B52" s="199" t="s">
        <v>505</v>
      </c>
      <c r="C52" s="527">
        <f t="shared" si="2"/>
        <v>30</v>
      </c>
      <c r="D52" s="657">
        <v>0</v>
      </c>
      <c r="E52" s="657">
        <v>0</v>
      </c>
      <c r="F52" s="657">
        <v>0</v>
      </c>
      <c r="G52" s="657">
        <v>30</v>
      </c>
      <c r="H52" s="657">
        <v>0</v>
      </c>
      <c r="I52" s="657">
        <v>40</v>
      </c>
      <c r="J52" s="658">
        <f t="shared" si="15"/>
        <v>174.5302228169178</v>
      </c>
      <c r="K52" s="659">
        <f t="shared" si="16"/>
        <v>0</v>
      </c>
      <c r="L52" s="659">
        <f t="shared" si="17"/>
        <v>0</v>
      </c>
      <c r="M52" s="659">
        <f t="shared" si="18"/>
        <v>0</v>
      </c>
      <c r="N52" s="660">
        <f t="shared" si="19"/>
        <v>174.5302228169178</v>
      </c>
      <c r="O52" s="660">
        <f t="shared" si="20"/>
        <v>0</v>
      </c>
      <c r="P52" s="661">
        <f t="shared" si="21"/>
        <v>232.7069637558904</v>
      </c>
      <c r="Q52" s="344"/>
      <c r="R52" s="189">
        <v>17189</v>
      </c>
    </row>
    <row r="53" spans="1:18" ht="18.75" customHeight="1">
      <c r="A53" s="194" t="s">
        <v>105</v>
      </c>
      <c r="B53" s="197"/>
      <c r="C53" s="496">
        <f t="shared" si="2"/>
        <v>586</v>
      </c>
      <c r="D53" s="497">
        <f aca="true" t="shared" si="24" ref="D53:I53">SUM(D54:D56)</f>
        <v>329</v>
      </c>
      <c r="E53" s="497">
        <f t="shared" si="24"/>
        <v>0</v>
      </c>
      <c r="F53" s="497">
        <f t="shared" si="24"/>
        <v>0</v>
      </c>
      <c r="G53" s="497">
        <f t="shared" si="24"/>
        <v>102</v>
      </c>
      <c r="H53" s="497">
        <f t="shared" si="24"/>
        <v>155</v>
      </c>
      <c r="I53" s="497">
        <f t="shared" si="24"/>
        <v>54</v>
      </c>
      <c r="J53" s="649">
        <f t="shared" si="15"/>
        <v>1240.5529563689481</v>
      </c>
      <c r="K53" s="649">
        <f t="shared" si="16"/>
        <v>696.4879226030442</v>
      </c>
      <c r="L53" s="649">
        <f t="shared" si="17"/>
        <v>0</v>
      </c>
      <c r="M53" s="649">
        <f t="shared" si="18"/>
        <v>0</v>
      </c>
      <c r="N53" s="650">
        <f t="shared" si="19"/>
        <v>215.93242585261552</v>
      </c>
      <c r="O53" s="650">
        <f t="shared" si="20"/>
        <v>328.1326079132883</v>
      </c>
      <c r="P53" s="651">
        <f t="shared" si="21"/>
        <v>114.31716662785529</v>
      </c>
      <c r="Q53" s="344"/>
      <c r="R53" s="189">
        <v>47237</v>
      </c>
    </row>
    <row r="54" spans="1:18" ht="18.75" customHeight="1">
      <c r="A54" s="187"/>
      <c r="B54" s="198" t="s">
        <v>106</v>
      </c>
      <c r="C54" s="500">
        <f t="shared" si="2"/>
        <v>0</v>
      </c>
      <c r="D54" s="652">
        <v>0</v>
      </c>
      <c r="E54" s="652">
        <v>0</v>
      </c>
      <c r="F54" s="652">
        <v>0</v>
      </c>
      <c r="G54" s="652">
        <v>0</v>
      </c>
      <c r="H54" s="652">
        <v>0</v>
      </c>
      <c r="I54" s="652">
        <v>0</v>
      </c>
      <c r="J54" s="653">
        <f t="shared" si="15"/>
        <v>0</v>
      </c>
      <c r="K54" s="654">
        <f t="shared" si="16"/>
        <v>0</v>
      </c>
      <c r="L54" s="654">
        <f t="shared" si="17"/>
        <v>0</v>
      </c>
      <c r="M54" s="654">
        <f t="shared" si="18"/>
        <v>0</v>
      </c>
      <c r="N54" s="655">
        <f t="shared" si="19"/>
        <v>0</v>
      </c>
      <c r="O54" s="655">
        <f t="shared" si="20"/>
        <v>0</v>
      </c>
      <c r="P54" s="656">
        <f t="shared" si="21"/>
        <v>0</v>
      </c>
      <c r="Q54" s="344"/>
      <c r="R54" s="189">
        <v>13821</v>
      </c>
    </row>
    <row r="55" spans="1:18" ht="18.75" customHeight="1">
      <c r="A55" s="187"/>
      <c r="B55" s="198" t="s">
        <v>107</v>
      </c>
      <c r="C55" s="500">
        <f t="shared" si="2"/>
        <v>431</v>
      </c>
      <c r="D55" s="652">
        <v>329</v>
      </c>
      <c r="E55" s="652">
        <v>0</v>
      </c>
      <c r="F55" s="652">
        <v>0</v>
      </c>
      <c r="G55" s="652">
        <v>102</v>
      </c>
      <c r="H55" s="652">
        <v>0</v>
      </c>
      <c r="I55" s="652">
        <v>54</v>
      </c>
      <c r="J55" s="653">
        <f t="shared" si="15"/>
        <v>2080.9192738509078</v>
      </c>
      <c r="K55" s="654">
        <f t="shared" si="16"/>
        <v>1588.4511394360757</v>
      </c>
      <c r="L55" s="654">
        <f t="shared" si="17"/>
        <v>0</v>
      </c>
      <c r="M55" s="654">
        <f t="shared" si="18"/>
        <v>0</v>
      </c>
      <c r="N55" s="655">
        <f t="shared" si="19"/>
        <v>492.4681344148319</v>
      </c>
      <c r="O55" s="655">
        <f t="shared" si="20"/>
        <v>0</v>
      </c>
      <c r="P55" s="656">
        <f t="shared" si="21"/>
        <v>260.7184241019699</v>
      </c>
      <c r="Q55" s="344"/>
      <c r="R55" s="189">
        <v>20712</v>
      </c>
    </row>
    <row r="56" spans="1:18" ht="18.75" customHeight="1">
      <c r="A56" s="203"/>
      <c r="B56" s="416" t="s">
        <v>506</v>
      </c>
      <c r="C56" s="528">
        <f>SUM(D56:H56)</f>
        <v>155</v>
      </c>
      <c r="D56" s="669">
        <v>0</v>
      </c>
      <c r="E56" s="669">
        <v>0</v>
      </c>
      <c r="F56" s="669">
        <v>0</v>
      </c>
      <c r="G56" s="669">
        <v>0</v>
      </c>
      <c r="H56" s="669">
        <v>155</v>
      </c>
      <c r="I56" s="669">
        <v>0</v>
      </c>
      <c r="J56" s="670">
        <f t="shared" si="15"/>
        <v>1220.088161209068</v>
      </c>
      <c r="K56" s="671">
        <f t="shared" si="16"/>
        <v>0</v>
      </c>
      <c r="L56" s="671">
        <f t="shared" si="17"/>
        <v>0</v>
      </c>
      <c r="M56" s="671">
        <f t="shared" si="18"/>
        <v>0</v>
      </c>
      <c r="N56" s="672">
        <f t="shared" si="19"/>
        <v>0</v>
      </c>
      <c r="O56" s="672">
        <f t="shared" si="20"/>
        <v>1220.088161209068</v>
      </c>
      <c r="P56" s="673">
        <f t="shared" si="21"/>
        <v>0</v>
      </c>
      <c r="Q56" s="344"/>
      <c r="R56" s="189">
        <v>12704</v>
      </c>
    </row>
    <row r="57" spans="1:18" ht="18.75" customHeight="1">
      <c r="A57" s="187" t="s">
        <v>507</v>
      </c>
      <c r="B57" s="198"/>
      <c r="C57" s="500">
        <f t="shared" si="2"/>
        <v>1134</v>
      </c>
      <c r="D57" s="501">
        <f aca="true" t="shared" si="25" ref="D57:I57">SUM(D58:D60)</f>
        <v>65</v>
      </c>
      <c r="E57" s="501">
        <f t="shared" si="25"/>
        <v>4</v>
      </c>
      <c r="F57" s="501">
        <f t="shared" si="25"/>
        <v>0</v>
      </c>
      <c r="G57" s="501">
        <f t="shared" si="25"/>
        <v>210</v>
      </c>
      <c r="H57" s="501">
        <f t="shared" si="25"/>
        <v>855</v>
      </c>
      <c r="I57" s="501">
        <f t="shared" si="25"/>
        <v>75</v>
      </c>
      <c r="J57" s="653">
        <f t="shared" si="15"/>
        <v>903.1538706594457</v>
      </c>
      <c r="K57" s="653">
        <f t="shared" si="16"/>
        <v>51.76807900605288</v>
      </c>
      <c r="L57" s="653">
        <f t="shared" si="17"/>
        <v>3.185727938834024</v>
      </c>
      <c r="M57" s="653">
        <f t="shared" si="18"/>
        <v>0</v>
      </c>
      <c r="N57" s="674">
        <f t="shared" si="19"/>
        <v>167.25071678878624</v>
      </c>
      <c r="O57" s="674">
        <f t="shared" si="20"/>
        <v>680.9493469257725</v>
      </c>
      <c r="P57" s="675">
        <f t="shared" si="21"/>
        <v>59.732398853137944</v>
      </c>
      <c r="Q57" s="344"/>
      <c r="R57" s="189">
        <v>125560</v>
      </c>
    </row>
    <row r="58" spans="1:18" ht="18.75" customHeight="1">
      <c r="A58" s="187"/>
      <c r="B58" s="198" t="s">
        <v>508</v>
      </c>
      <c r="C58" s="500">
        <f t="shared" si="2"/>
        <v>705</v>
      </c>
      <c r="D58" s="652">
        <v>65</v>
      </c>
      <c r="E58" s="652">
        <v>4</v>
      </c>
      <c r="F58" s="652">
        <v>0</v>
      </c>
      <c r="G58" s="652">
        <v>40</v>
      </c>
      <c r="H58" s="652">
        <v>596</v>
      </c>
      <c r="I58" s="652">
        <v>56</v>
      </c>
      <c r="J58" s="653">
        <f t="shared" si="15"/>
        <v>803.281490343531</v>
      </c>
      <c r="K58" s="654">
        <f t="shared" si="16"/>
        <v>74.06141400330428</v>
      </c>
      <c r="L58" s="654">
        <f t="shared" si="17"/>
        <v>4.557625477126417</v>
      </c>
      <c r="M58" s="654">
        <f t="shared" si="18"/>
        <v>0</v>
      </c>
      <c r="N58" s="655">
        <f t="shared" si="19"/>
        <v>45.57625477126417</v>
      </c>
      <c r="O58" s="655">
        <f t="shared" si="20"/>
        <v>679.0861960918362</v>
      </c>
      <c r="P58" s="656">
        <f t="shared" si="21"/>
        <v>63.80675667976984</v>
      </c>
      <c r="Q58" s="344"/>
      <c r="R58" s="189">
        <v>87765</v>
      </c>
    </row>
    <row r="59" spans="1:18" ht="18.75" customHeight="1">
      <c r="A59" s="187"/>
      <c r="B59" s="198" t="s">
        <v>509</v>
      </c>
      <c r="C59" s="500">
        <f t="shared" si="2"/>
        <v>149</v>
      </c>
      <c r="D59" s="652">
        <v>0</v>
      </c>
      <c r="E59" s="652">
        <v>0</v>
      </c>
      <c r="F59" s="652">
        <v>0</v>
      </c>
      <c r="G59" s="652">
        <v>0</v>
      </c>
      <c r="H59" s="652">
        <v>149</v>
      </c>
      <c r="I59" s="652">
        <v>19</v>
      </c>
      <c r="J59" s="653">
        <f t="shared" si="15"/>
        <v>713.3965335631524</v>
      </c>
      <c r="K59" s="654">
        <f t="shared" si="16"/>
        <v>0</v>
      </c>
      <c r="L59" s="654">
        <f t="shared" si="17"/>
        <v>0</v>
      </c>
      <c r="M59" s="654">
        <f t="shared" si="18"/>
        <v>0</v>
      </c>
      <c r="N59" s="655">
        <f t="shared" si="19"/>
        <v>0</v>
      </c>
      <c r="O59" s="655">
        <f t="shared" si="20"/>
        <v>713.3965335631524</v>
      </c>
      <c r="P59" s="656">
        <f t="shared" si="21"/>
        <v>90.97002776979795</v>
      </c>
      <c r="Q59" s="344"/>
      <c r="R59" s="189">
        <v>20886</v>
      </c>
    </row>
    <row r="60" spans="1:18" ht="18.75" customHeight="1">
      <c r="A60" s="190"/>
      <c r="B60" s="199" t="s">
        <v>510</v>
      </c>
      <c r="C60" s="527">
        <f t="shared" si="2"/>
        <v>280</v>
      </c>
      <c r="D60" s="657">
        <v>0</v>
      </c>
      <c r="E60" s="657">
        <v>0</v>
      </c>
      <c r="F60" s="657">
        <v>0</v>
      </c>
      <c r="G60" s="657">
        <v>170</v>
      </c>
      <c r="H60" s="657">
        <v>110</v>
      </c>
      <c r="I60" s="657">
        <v>0</v>
      </c>
      <c r="J60" s="658">
        <f t="shared" si="15"/>
        <v>1655.9228813058132</v>
      </c>
      <c r="K60" s="659">
        <f t="shared" si="16"/>
        <v>0</v>
      </c>
      <c r="L60" s="659">
        <f t="shared" si="17"/>
        <v>0</v>
      </c>
      <c r="M60" s="659">
        <f t="shared" si="18"/>
        <v>0</v>
      </c>
      <c r="N60" s="660">
        <f t="shared" si="19"/>
        <v>1005.3817493642439</v>
      </c>
      <c r="O60" s="660">
        <f t="shared" si="20"/>
        <v>650.5411319415696</v>
      </c>
      <c r="P60" s="661">
        <f t="shared" si="21"/>
        <v>0</v>
      </c>
      <c r="Q60" s="344"/>
      <c r="R60" s="189">
        <v>16909</v>
      </c>
    </row>
    <row r="61" spans="1:18" ht="18.75" customHeight="1">
      <c r="A61" s="194" t="s">
        <v>110</v>
      </c>
      <c r="B61" s="197"/>
      <c r="C61" s="496">
        <f t="shared" si="2"/>
        <v>1146</v>
      </c>
      <c r="D61" s="497">
        <f aca="true" t="shared" si="26" ref="D61:I61">SUM(D62:D63)</f>
        <v>537</v>
      </c>
      <c r="E61" s="497">
        <f t="shared" si="26"/>
        <v>0</v>
      </c>
      <c r="F61" s="497">
        <f t="shared" si="26"/>
        <v>7</v>
      </c>
      <c r="G61" s="497">
        <f t="shared" si="26"/>
        <v>91</v>
      </c>
      <c r="H61" s="497">
        <f t="shared" si="26"/>
        <v>511</v>
      </c>
      <c r="I61" s="497">
        <f t="shared" si="26"/>
        <v>24</v>
      </c>
      <c r="J61" s="649">
        <f t="shared" si="15"/>
        <v>1857.7959342476413</v>
      </c>
      <c r="K61" s="649">
        <f t="shared" si="16"/>
        <v>870.5378854197062</v>
      </c>
      <c r="L61" s="649">
        <f t="shared" si="17"/>
        <v>0</v>
      </c>
      <c r="M61" s="649">
        <f t="shared" si="18"/>
        <v>11.34779366468891</v>
      </c>
      <c r="N61" s="650">
        <f t="shared" si="19"/>
        <v>147.5213176409558</v>
      </c>
      <c r="O61" s="650">
        <f t="shared" si="20"/>
        <v>828.3889375222902</v>
      </c>
      <c r="P61" s="651">
        <f t="shared" si="21"/>
        <v>38.90672113607626</v>
      </c>
      <c r="Q61" s="344"/>
      <c r="R61" s="189">
        <v>61686</v>
      </c>
    </row>
    <row r="62" spans="1:18" ht="18.75" customHeight="1">
      <c r="A62" s="187"/>
      <c r="B62" s="198" t="s">
        <v>511</v>
      </c>
      <c r="C62" s="500">
        <f t="shared" si="2"/>
        <v>707</v>
      </c>
      <c r="D62" s="652">
        <v>287</v>
      </c>
      <c r="E62" s="652">
        <v>0</v>
      </c>
      <c r="F62" s="652">
        <v>7</v>
      </c>
      <c r="G62" s="652">
        <v>55</v>
      </c>
      <c r="H62" s="652">
        <v>358</v>
      </c>
      <c r="I62" s="652">
        <v>19</v>
      </c>
      <c r="J62" s="653">
        <f t="shared" si="15"/>
        <v>2572.031431897555</v>
      </c>
      <c r="K62" s="654">
        <f t="shared" si="16"/>
        <v>1044.091967403958</v>
      </c>
      <c r="L62" s="654">
        <f t="shared" si="17"/>
        <v>0</v>
      </c>
      <c r="M62" s="654">
        <f t="shared" si="18"/>
        <v>25.46565774155995</v>
      </c>
      <c r="N62" s="655">
        <f t="shared" si="19"/>
        <v>200.0873108265425</v>
      </c>
      <c r="O62" s="655">
        <f t="shared" si="20"/>
        <v>1302.3864959254947</v>
      </c>
      <c r="P62" s="656">
        <f t="shared" si="21"/>
        <v>69.12107101280559</v>
      </c>
      <c r="Q62" s="344"/>
      <c r="R62" s="189">
        <v>27488</v>
      </c>
    </row>
    <row r="63" spans="1:18" ht="18.75" customHeight="1">
      <c r="A63" s="190"/>
      <c r="B63" s="199" t="s">
        <v>512</v>
      </c>
      <c r="C63" s="527">
        <f t="shared" si="2"/>
        <v>439</v>
      </c>
      <c r="D63" s="657">
        <v>250</v>
      </c>
      <c r="E63" s="657">
        <v>0</v>
      </c>
      <c r="F63" s="657">
        <v>0</v>
      </c>
      <c r="G63" s="657">
        <v>36</v>
      </c>
      <c r="H63" s="657">
        <v>153</v>
      </c>
      <c r="I63" s="657">
        <v>5</v>
      </c>
      <c r="J63" s="658">
        <f t="shared" si="15"/>
        <v>1283.7008012164454</v>
      </c>
      <c r="K63" s="659">
        <f t="shared" si="16"/>
        <v>731.0369027428504</v>
      </c>
      <c r="L63" s="659">
        <f t="shared" si="17"/>
        <v>0</v>
      </c>
      <c r="M63" s="659">
        <f t="shared" si="18"/>
        <v>0</v>
      </c>
      <c r="N63" s="660">
        <f t="shared" si="19"/>
        <v>105.26931399497047</v>
      </c>
      <c r="O63" s="660">
        <f t="shared" si="20"/>
        <v>447.39458447862444</v>
      </c>
      <c r="P63" s="661">
        <f t="shared" si="21"/>
        <v>14.620738054857009</v>
      </c>
      <c r="Q63" s="344"/>
      <c r="R63" s="189">
        <v>34198</v>
      </c>
    </row>
    <row r="64" spans="1:18" ht="18.75" customHeight="1">
      <c r="A64" s="194" t="s">
        <v>513</v>
      </c>
      <c r="B64" s="197"/>
      <c r="C64" s="496">
        <f t="shared" si="2"/>
        <v>1563</v>
      </c>
      <c r="D64" s="497">
        <f aca="true" t="shared" si="27" ref="D64:I64">SUM(D65:D66)</f>
        <v>266</v>
      </c>
      <c r="E64" s="497">
        <f t="shared" si="27"/>
        <v>4</v>
      </c>
      <c r="F64" s="497">
        <f t="shared" si="27"/>
        <v>0</v>
      </c>
      <c r="G64" s="497">
        <f t="shared" si="27"/>
        <v>493</v>
      </c>
      <c r="H64" s="497">
        <f t="shared" si="27"/>
        <v>800</v>
      </c>
      <c r="I64" s="497">
        <f t="shared" si="27"/>
        <v>77</v>
      </c>
      <c r="J64" s="649">
        <f t="shared" si="15"/>
        <v>1373.6915653755898</v>
      </c>
      <c r="K64" s="649">
        <f t="shared" si="16"/>
        <v>233.7824417081938</v>
      </c>
      <c r="L64" s="649">
        <f t="shared" si="17"/>
        <v>3.5155254392209594</v>
      </c>
      <c r="M64" s="649">
        <f t="shared" si="18"/>
        <v>0</v>
      </c>
      <c r="N64" s="650">
        <f t="shared" si="19"/>
        <v>433.28851038398324</v>
      </c>
      <c r="O64" s="650">
        <f t="shared" si="20"/>
        <v>703.105087844192</v>
      </c>
      <c r="P64" s="651">
        <f t="shared" si="21"/>
        <v>67.67386470500347</v>
      </c>
      <c r="Q64" s="344"/>
      <c r="R64" s="189">
        <v>113781</v>
      </c>
    </row>
    <row r="65" spans="1:18" ht="18.75" customHeight="1">
      <c r="A65" s="187"/>
      <c r="B65" s="198" t="s">
        <v>514</v>
      </c>
      <c r="C65" s="500">
        <f t="shared" si="2"/>
        <v>447</v>
      </c>
      <c r="D65" s="652">
        <v>0</v>
      </c>
      <c r="E65" s="652">
        <v>0</v>
      </c>
      <c r="F65" s="652">
        <v>0</v>
      </c>
      <c r="G65" s="652">
        <v>173</v>
      </c>
      <c r="H65" s="652">
        <v>274</v>
      </c>
      <c r="I65" s="652">
        <v>47</v>
      </c>
      <c r="J65" s="653">
        <f t="shared" si="15"/>
        <v>1006.326121704676</v>
      </c>
      <c r="K65" s="654">
        <f t="shared" si="16"/>
        <v>0</v>
      </c>
      <c r="L65" s="654">
        <f t="shared" si="17"/>
        <v>0</v>
      </c>
      <c r="M65" s="654">
        <f t="shared" si="18"/>
        <v>0</v>
      </c>
      <c r="N65" s="655">
        <f t="shared" si="19"/>
        <v>389.47297327720116</v>
      </c>
      <c r="O65" s="655">
        <f t="shared" si="20"/>
        <v>616.8531484274747</v>
      </c>
      <c r="P65" s="656">
        <f t="shared" si="21"/>
        <v>105.81057655507779</v>
      </c>
      <c r="Q65" s="344"/>
      <c r="R65" s="189">
        <v>44419</v>
      </c>
    </row>
    <row r="66" spans="1:18" ht="18.75" customHeight="1">
      <c r="A66" s="190"/>
      <c r="B66" s="199" t="s">
        <v>515</v>
      </c>
      <c r="C66" s="527">
        <f t="shared" si="2"/>
        <v>1116</v>
      </c>
      <c r="D66" s="657">
        <v>266</v>
      </c>
      <c r="E66" s="657">
        <v>4</v>
      </c>
      <c r="F66" s="657">
        <v>0</v>
      </c>
      <c r="G66" s="657">
        <v>320</v>
      </c>
      <c r="H66" s="657">
        <v>526</v>
      </c>
      <c r="I66" s="657">
        <v>30</v>
      </c>
      <c r="J66" s="658">
        <f t="shared" si="15"/>
        <v>1608.9501456128717</v>
      </c>
      <c r="K66" s="659">
        <f t="shared" si="16"/>
        <v>383.49528560306794</v>
      </c>
      <c r="L66" s="659">
        <f t="shared" si="17"/>
        <v>5.766846400046135</v>
      </c>
      <c r="M66" s="659">
        <f t="shared" si="18"/>
        <v>0</v>
      </c>
      <c r="N66" s="660">
        <f t="shared" si="19"/>
        <v>461.3477120036908</v>
      </c>
      <c r="O66" s="660">
        <f t="shared" si="20"/>
        <v>758.3403016060668</v>
      </c>
      <c r="P66" s="661">
        <f t="shared" si="21"/>
        <v>43.251348000346006</v>
      </c>
      <c r="Q66" s="344"/>
      <c r="R66" s="189">
        <v>69362</v>
      </c>
    </row>
    <row r="67" spans="1:18" ht="18.75" customHeight="1">
      <c r="A67" s="204" t="s">
        <v>516</v>
      </c>
      <c r="B67" s="205"/>
      <c r="C67" s="502">
        <f t="shared" si="2"/>
        <v>2077</v>
      </c>
      <c r="D67" s="503">
        <f aca="true" t="shared" si="28" ref="D67:I67">SUM(D68:D70)</f>
        <v>393</v>
      </c>
      <c r="E67" s="503">
        <f t="shared" si="28"/>
        <v>4</v>
      </c>
      <c r="F67" s="503">
        <f t="shared" si="28"/>
        <v>26</v>
      </c>
      <c r="G67" s="503">
        <f t="shared" si="28"/>
        <v>976</v>
      </c>
      <c r="H67" s="503">
        <f t="shared" si="28"/>
        <v>678</v>
      </c>
      <c r="I67" s="503">
        <f t="shared" si="28"/>
        <v>220</v>
      </c>
      <c r="J67" s="676">
        <f t="shared" si="15"/>
        <v>1405.4105260308825</v>
      </c>
      <c r="K67" s="676">
        <f t="shared" si="16"/>
        <v>265.92505379399944</v>
      </c>
      <c r="L67" s="676">
        <f t="shared" si="17"/>
        <v>2.706616323603048</v>
      </c>
      <c r="M67" s="676">
        <f t="shared" si="18"/>
        <v>17.59300610341981</v>
      </c>
      <c r="N67" s="677">
        <f t="shared" si="19"/>
        <v>660.4143829591436</v>
      </c>
      <c r="O67" s="677">
        <f t="shared" si="20"/>
        <v>458.7714668507166</v>
      </c>
      <c r="P67" s="678">
        <f t="shared" si="21"/>
        <v>148.8638977981676</v>
      </c>
      <c r="Q67" s="344"/>
      <c r="R67" s="189">
        <v>147786</v>
      </c>
    </row>
    <row r="68" spans="1:18" ht="18.75" customHeight="1">
      <c r="A68" s="185"/>
      <c r="B68" s="206" t="s">
        <v>517</v>
      </c>
      <c r="C68" s="490">
        <f>SUM(D68:H68)</f>
        <v>865</v>
      </c>
      <c r="D68" s="648">
        <v>308</v>
      </c>
      <c r="E68" s="648">
        <v>4</v>
      </c>
      <c r="F68" s="648">
        <v>26</v>
      </c>
      <c r="G68" s="648">
        <v>100</v>
      </c>
      <c r="H68" s="648">
        <v>427</v>
      </c>
      <c r="I68" s="648">
        <v>130</v>
      </c>
      <c r="J68" s="618">
        <f t="shared" si="15"/>
        <v>1775.342240830819</v>
      </c>
      <c r="K68" s="179">
        <f t="shared" si="16"/>
        <v>632.1449828623032</v>
      </c>
      <c r="L68" s="179">
        <f t="shared" si="17"/>
        <v>8.209675102107834</v>
      </c>
      <c r="M68" s="179">
        <f t="shared" si="18"/>
        <v>53.36288816370092</v>
      </c>
      <c r="N68" s="613">
        <f t="shared" si="19"/>
        <v>205.24187755269585</v>
      </c>
      <c r="O68" s="613">
        <f t="shared" si="20"/>
        <v>876.3828171500112</v>
      </c>
      <c r="P68" s="628">
        <f t="shared" si="21"/>
        <v>266.8144408185046</v>
      </c>
      <c r="Q68" s="344"/>
      <c r="R68" s="189">
        <v>48723</v>
      </c>
    </row>
    <row r="69" spans="1:18" ht="18.75" customHeight="1">
      <c r="A69" s="185"/>
      <c r="B69" s="206" t="s">
        <v>113</v>
      </c>
      <c r="C69" s="490">
        <f>SUM(D69:H69)</f>
        <v>630</v>
      </c>
      <c r="D69" s="648">
        <v>85</v>
      </c>
      <c r="E69" s="648">
        <v>0</v>
      </c>
      <c r="F69" s="648">
        <v>0</v>
      </c>
      <c r="G69" s="648">
        <v>504</v>
      </c>
      <c r="H69" s="648">
        <v>41</v>
      </c>
      <c r="I69" s="648">
        <v>23</v>
      </c>
      <c r="J69" s="618">
        <f t="shared" si="15"/>
        <v>1232.273838630807</v>
      </c>
      <c r="K69" s="179">
        <f t="shared" si="16"/>
        <v>166.25916870415648</v>
      </c>
      <c r="L69" s="179">
        <f t="shared" si="17"/>
        <v>0</v>
      </c>
      <c r="M69" s="179">
        <f t="shared" si="18"/>
        <v>0</v>
      </c>
      <c r="N69" s="613">
        <f t="shared" si="19"/>
        <v>985.8190709046454</v>
      </c>
      <c r="O69" s="613">
        <f t="shared" si="20"/>
        <v>80.19559902200488</v>
      </c>
      <c r="P69" s="628">
        <f t="shared" si="21"/>
        <v>44.987775061124694</v>
      </c>
      <c r="Q69" s="344"/>
      <c r="R69" s="189">
        <v>51125</v>
      </c>
    </row>
    <row r="70" spans="1:18" ht="18.75" customHeight="1" thickBot="1">
      <c r="A70" s="207"/>
      <c r="B70" s="208" t="s">
        <v>114</v>
      </c>
      <c r="C70" s="529">
        <f>SUM(D70:H70)</f>
        <v>582</v>
      </c>
      <c r="D70" s="679">
        <v>0</v>
      </c>
      <c r="E70" s="679">
        <v>0</v>
      </c>
      <c r="F70" s="679">
        <v>0</v>
      </c>
      <c r="G70" s="679">
        <v>372</v>
      </c>
      <c r="H70" s="679">
        <v>210</v>
      </c>
      <c r="I70" s="679">
        <v>67</v>
      </c>
      <c r="J70" s="680">
        <f t="shared" si="15"/>
        <v>1214.0681713880429</v>
      </c>
      <c r="K70" s="681">
        <f t="shared" si="16"/>
        <v>0</v>
      </c>
      <c r="L70" s="681">
        <f t="shared" si="17"/>
        <v>0</v>
      </c>
      <c r="M70" s="681">
        <f t="shared" si="18"/>
        <v>0</v>
      </c>
      <c r="N70" s="682">
        <f t="shared" si="19"/>
        <v>776.0023363511201</v>
      </c>
      <c r="O70" s="682">
        <f t="shared" si="20"/>
        <v>438.06583503692264</v>
      </c>
      <c r="P70" s="683">
        <f t="shared" si="21"/>
        <v>139.76386165463725</v>
      </c>
      <c r="Q70" s="344"/>
      <c r="R70" s="189">
        <v>47938</v>
      </c>
    </row>
    <row r="71" spans="1:18" ht="24" customHeight="1">
      <c r="A71" s="121"/>
      <c r="B71" s="121"/>
      <c r="C71" s="358"/>
      <c r="D71" s="209"/>
      <c r="E71" s="209"/>
      <c r="F71" s="209"/>
      <c r="G71" s="209"/>
      <c r="H71" s="209"/>
      <c r="I71" s="209"/>
      <c r="J71" s="358"/>
      <c r="K71" s="358"/>
      <c r="L71" s="358"/>
      <c r="M71" s="358"/>
      <c r="N71" s="358"/>
      <c r="O71" s="358"/>
      <c r="P71" s="358"/>
      <c r="R71" s="420">
        <f>SUM(R10:R70)</f>
        <v>9330683</v>
      </c>
    </row>
    <row r="72" spans="1:18" ht="14.2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R72" s="419"/>
    </row>
    <row r="73" spans="1:18" ht="14.2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R73" s="419"/>
    </row>
    <row r="74" spans="1:18" ht="14.2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R74" s="419"/>
    </row>
    <row r="75" spans="1:18" ht="14.2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R75" s="419"/>
    </row>
    <row r="76" spans="1:18" ht="14.2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R76" s="419"/>
    </row>
    <row r="77" spans="1:18" ht="14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R77" s="419"/>
    </row>
    <row r="78" spans="1:18" ht="14.2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R78" s="419"/>
    </row>
    <row r="79" spans="1:18" ht="14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R79" s="419"/>
    </row>
    <row r="80" spans="1:18" ht="14.2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R80" s="419"/>
    </row>
  </sheetData>
  <mergeCells count="6">
    <mergeCell ref="C2:I2"/>
    <mergeCell ref="J2:P2"/>
    <mergeCell ref="A3:A4"/>
    <mergeCell ref="B3:B4"/>
    <mergeCell ref="I3:I5"/>
    <mergeCell ref="P3:P5"/>
  </mergeCells>
  <printOptions/>
  <pageMargins left="0.67" right="0.67" top="0.56" bottom="0.59" header="0.512" footer="0.512"/>
  <pageSetup horizontalDpi="1200" verticalDpi="12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7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4.25"/>
  <cols>
    <col min="1" max="1" width="0.875" style="337" customWidth="1"/>
    <col min="2" max="2" width="4.625" style="337" customWidth="1"/>
    <col min="3" max="3" width="30.625" style="337" customWidth="1"/>
    <col min="4" max="4" width="0.875" style="337" customWidth="1"/>
    <col min="5" max="5" width="15.625" style="337" customWidth="1"/>
    <col min="6" max="7" width="10.625" style="337" customWidth="1"/>
    <col min="8" max="8" width="12.625" style="337" customWidth="1"/>
    <col min="9" max="14" width="10.625" style="337" customWidth="1"/>
    <col min="15" max="15" width="12.625" style="337" customWidth="1"/>
    <col min="16" max="20" width="10.625" style="337" customWidth="1"/>
    <col min="21" max="22" width="9.00390625" style="545" customWidth="1"/>
    <col min="23" max="16384" width="9.00390625" style="337" customWidth="1"/>
  </cols>
  <sheetData>
    <row r="1" spans="2:20" ht="40.5" customHeight="1" thickBot="1">
      <c r="B1" s="766" t="s">
        <v>150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0"/>
      <c r="Q1" s="20"/>
      <c r="R1" s="210" t="s">
        <v>541</v>
      </c>
      <c r="S1" s="210"/>
      <c r="T1" s="20"/>
    </row>
    <row r="2" spans="1:20" ht="24.75" customHeight="1">
      <c r="A2" s="345"/>
      <c r="B2" s="211"/>
      <c r="C2" s="212" t="s">
        <v>151</v>
      </c>
      <c r="D2" s="212"/>
      <c r="E2" s="825" t="s">
        <v>152</v>
      </c>
      <c r="F2" s="826"/>
      <c r="G2" s="831"/>
      <c r="H2" s="825" t="s">
        <v>153</v>
      </c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7"/>
    </row>
    <row r="3" spans="1:20" ht="24.75" customHeight="1">
      <c r="A3" s="340"/>
      <c r="B3" s="213"/>
      <c r="C3" s="213"/>
      <c r="D3" s="213"/>
      <c r="E3" s="214"/>
      <c r="F3" s="882" t="s">
        <v>154</v>
      </c>
      <c r="G3" s="882" t="s">
        <v>138</v>
      </c>
      <c r="H3" s="888" t="s">
        <v>155</v>
      </c>
      <c r="I3" s="889"/>
      <c r="J3" s="889"/>
      <c r="K3" s="889"/>
      <c r="L3" s="889"/>
      <c r="M3" s="889"/>
      <c r="N3" s="29" t="s">
        <v>555</v>
      </c>
      <c r="O3" s="888" t="s">
        <v>157</v>
      </c>
      <c r="P3" s="889"/>
      <c r="Q3" s="889"/>
      <c r="R3" s="889"/>
      <c r="S3" s="889"/>
      <c r="T3" s="892"/>
    </row>
    <row r="4" spans="1:20" ht="24.75" customHeight="1">
      <c r="A4" s="340"/>
      <c r="B4" s="213"/>
      <c r="C4" s="213"/>
      <c r="D4" s="213"/>
      <c r="E4" s="894" t="s">
        <v>158</v>
      </c>
      <c r="F4" s="887"/>
      <c r="G4" s="887"/>
      <c r="H4" s="890"/>
      <c r="I4" s="891"/>
      <c r="J4" s="891"/>
      <c r="K4" s="891"/>
      <c r="L4" s="891"/>
      <c r="M4" s="891"/>
      <c r="N4" s="215" t="s">
        <v>159</v>
      </c>
      <c r="O4" s="890"/>
      <c r="P4" s="891"/>
      <c r="Q4" s="891"/>
      <c r="R4" s="891"/>
      <c r="S4" s="891"/>
      <c r="T4" s="893"/>
    </row>
    <row r="5" spans="1:20" ht="24.75" customHeight="1">
      <c r="A5" s="340"/>
      <c r="B5" s="213"/>
      <c r="C5" s="213"/>
      <c r="D5" s="213"/>
      <c r="E5" s="895"/>
      <c r="F5" s="894" t="s">
        <v>159</v>
      </c>
      <c r="G5" s="894" t="s">
        <v>159</v>
      </c>
      <c r="H5" s="882" t="s">
        <v>158</v>
      </c>
      <c r="I5" s="29" t="s">
        <v>156</v>
      </c>
      <c r="J5" s="29" t="s">
        <v>128</v>
      </c>
      <c r="K5" s="31" t="s">
        <v>160</v>
      </c>
      <c r="L5" s="29" t="s">
        <v>137</v>
      </c>
      <c r="M5" s="29" t="s">
        <v>138</v>
      </c>
      <c r="N5" s="31" t="s">
        <v>156</v>
      </c>
      <c r="O5" s="882" t="s">
        <v>158</v>
      </c>
      <c r="P5" s="31" t="s">
        <v>156</v>
      </c>
      <c r="Q5" s="23" t="s">
        <v>128</v>
      </c>
      <c r="R5" s="31" t="s">
        <v>160</v>
      </c>
      <c r="S5" s="23" t="s">
        <v>137</v>
      </c>
      <c r="T5" s="216" t="s">
        <v>138</v>
      </c>
    </row>
    <row r="6" spans="1:20" ht="24.75" customHeight="1" thickBot="1">
      <c r="A6" s="342"/>
      <c r="B6" s="217" t="s">
        <v>161</v>
      </c>
      <c r="C6" s="217"/>
      <c r="D6" s="217"/>
      <c r="E6" s="218"/>
      <c r="F6" s="883"/>
      <c r="G6" s="883"/>
      <c r="H6" s="883"/>
      <c r="I6" s="35" t="s">
        <v>162</v>
      </c>
      <c r="J6" s="35" t="s">
        <v>162</v>
      </c>
      <c r="K6" s="35" t="s">
        <v>162</v>
      </c>
      <c r="L6" s="35" t="s">
        <v>162</v>
      </c>
      <c r="M6" s="35" t="s">
        <v>162</v>
      </c>
      <c r="N6" s="35" t="s">
        <v>162</v>
      </c>
      <c r="O6" s="883"/>
      <c r="P6" s="35" t="s">
        <v>162</v>
      </c>
      <c r="Q6" s="37" t="s">
        <v>162</v>
      </c>
      <c r="R6" s="35" t="s">
        <v>162</v>
      </c>
      <c r="S6" s="37" t="s">
        <v>162</v>
      </c>
      <c r="T6" s="219" t="s">
        <v>162</v>
      </c>
    </row>
    <row r="7" spans="1:20" ht="24.75" customHeight="1">
      <c r="A7" s="340"/>
      <c r="B7" s="884" t="s">
        <v>534</v>
      </c>
      <c r="C7" s="884"/>
      <c r="D7" s="213"/>
      <c r="E7" s="221">
        <v>350</v>
      </c>
      <c r="F7" s="222">
        <v>32</v>
      </c>
      <c r="G7" s="223">
        <v>318</v>
      </c>
      <c r="H7" s="224">
        <v>64908</v>
      </c>
      <c r="I7" s="223">
        <v>11955</v>
      </c>
      <c r="J7" s="223">
        <v>44</v>
      </c>
      <c r="K7" s="223">
        <v>452</v>
      </c>
      <c r="L7" s="223">
        <v>14668</v>
      </c>
      <c r="M7" s="223">
        <v>37789</v>
      </c>
      <c r="N7" s="223">
        <v>10182</v>
      </c>
      <c r="O7" s="167">
        <v>54726</v>
      </c>
      <c r="P7" s="223">
        <v>1773</v>
      </c>
      <c r="Q7" s="167">
        <v>44</v>
      </c>
      <c r="R7" s="223">
        <v>452</v>
      </c>
      <c r="S7" s="167">
        <v>14668</v>
      </c>
      <c r="T7" s="225">
        <v>37789</v>
      </c>
    </row>
    <row r="8" spans="1:20" ht="24.75" customHeight="1">
      <c r="A8" s="340"/>
      <c r="B8" s="823">
        <v>18</v>
      </c>
      <c r="C8" s="823"/>
      <c r="D8" s="213"/>
      <c r="E8" s="221">
        <v>353</v>
      </c>
      <c r="F8" s="223">
        <v>32</v>
      </c>
      <c r="G8" s="223">
        <v>321</v>
      </c>
      <c r="H8" s="224">
        <v>64972</v>
      </c>
      <c r="I8" s="223">
        <v>11883</v>
      </c>
      <c r="J8" s="223">
        <v>44</v>
      </c>
      <c r="K8" s="223">
        <v>441</v>
      </c>
      <c r="L8" s="223">
        <v>14608</v>
      </c>
      <c r="M8" s="223">
        <v>37996</v>
      </c>
      <c r="N8" s="223">
        <v>10135</v>
      </c>
      <c r="O8" s="167">
        <v>54837</v>
      </c>
      <c r="P8" s="223">
        <v>1748</v>
      </c>
      <c r="Q8" s="167">
        <v>44</v>
      </c>
      <c r="R8" s="223">
        <v>441</v>
      </c>
      <c r="S8" s="167">
        <v>14608</v>
      </c>
      <c r="T8" s="225">
        <v>37996</v>
      </c>
    </row>
    <row r="9" spans="1:22" s="338" customFormat="1" ht="30" customHeight="1">
      <c r="A9" s="340"/>
      <c r="B9" s="885" t="s">
        <v>540</v>
      </c>
      <c r="C9" s="886"/>
      <c r="D9" s="227"/>
      <c r="E9" s="435">
        <f>SUM(F9:G9)</f>
        <v>354</v>
      </c>
      <c r="F9" s="436">
        <f>SUM(F12:F39)</f>
        <v>32</v>
      </c>
      <c r="G9" s="435">
        <f>SUM(G12:G39)</f>
        <v>322</v>
      </c>
      <c r="H9" s="437">
        <f>SUM(I9:M9)</f>
        <v>64767</v>
      </c>
      <c r="I9" s="435">
        <f aca="true" t="shared" si="0" ref="I9:N9">SUM(I12:I39)</f>
        <v>11859</v>
      </c>
      <c r="J9" s="435">
        <f t="shared" si="0"/>
        <v>52</v>
      </c>
      <c r="K9" s="435">
        <f t="shared" si="0"/>
        <v>391</v>
      </c>
      <c r="L9" s="435">
        <f t="shared" si="0"/>
        <v>14352</v>
      </c>
      <c r="M9" s="435">
        <f t="shared" si="0"/>
        <v>38113</v>
      </c>
      <c r="N9" s="435">
        <f t="shared" si="0"/>
        <v>10111</v>
      </c>
      <c r="O9" s="436">
        <f>SUM(P9:T9)</f>
        <v>54656</v>
      </c>
      <c r="P9" s="435">
        <f>SUM(P12:P39)</f>
        <v>1748</v>
      </c>
      <c r="Q9" s="436">
        <f>SUM(Q12:Q39)</f>
        <v>52</v>
      </c>
      <c r="R9" s="435">
        <f>SUM(R12:R39)</f>
        <v>391</v>
      </c>
      <c r="S9" s="435">
        <f>SUM(S12:S39)</f>
        <v>14352</v>
      </c>
      <c r="T9" s="438">
        <f>SUM(T12:T39)</f>
        <v>38113</v>
      </c>
      <c r="U9" s="546"/>
      <c r="V9" s="546"/>
    </row>
    <row r="10" spans="1:22" s="338" customFormat="1" ht="12.75" customHeight="1">
      <c r="A10" s="341"/>
      <c r="B10" s="226"/>
      <c r="C10" s="346"/>
      <c r="D10" s="227"/>
      <c r="E10" s="347"/>
      <c r="F10" s="348"/>
      <c r="G10" s="347"/>
      <c r="H10" s="349"/>
      <c r="I10" s="347"/>
      <c r="J10" s="347"/>
      <c r="K10" s="347"/>
      <c r="L10" s="347"/>
      <c r="M10" s="347"/>
      <c r="N10" s="347"/>
      <c r="O10" s="348"/>
      <c r="P10" s="347"/>
      <c r="Q10" s="348"/>
      <c r="R10" s="347"/>
      <c r="S10" s="347"/>
      <c r="T10" s="350"/>
      <c r="U10" s="546"/>
      <c r="V10" s="546"/>
    </row>
    <row r="11" spans="1:24" ht="27.75" customHeight="1">
      <c r="A11" s="341"/>
      <c r="B11" s="23" t="s">
        <v>163</v>
      </c>
      <c r="C11" s="213"/>
      <c r="D11" s="228"/>
      <c r="E11" s="460">
        <f>SUM(E12:E16)</f>
        <v>9</v>
      </c>
      <c r="F11" s="230">
        <f aca="true" t="shared" si="1" ref="F11:T11">SUM(F12:F16)</f>
        <v>0</v>
      </c>
      <c r="G11" s="229">
        <f t="shared" si="1"/>
        <v>9</v>
      </c>
      <c r="H11" s="504">
        <f t="shared" si="1"/>
        <v>3840</v>
      </c>
      <c r="I11" s="460">
        <f t="shared" si="1"/>
        <v>70</v>
      </c>
      <c r="J11" s="229">
        <f t="shared" si="1"/>
        <v>0</v>
      </c>
      <c r="K11" s="229">
        <f t="shared" si="1"/>
        <v>198</v>
      </c>
      <c r="L11" s="229">
        <f t="shared" si="1"/>
        <v>0</v>
      </c>
      <c r="M11" s="229">
        <f t="shared" si="1"/>
        <v>3572</v>
      </c>
      <c r="N11" s="229">
        <f t="shared" si="1"/>
        <v>0</v>
      </c>
      <c r="O11" s="456">
        <f t="shared" si="1"/>
        <v>3840</v>
      </c>
      <c r="P11" s="229">
        <f t="shared" si="1"/>
        <v>70</v>
      </c>
      <c r="Q11" s="230">
        <f t="shared" si="1"/>
        <v>0</v>
      </c>
      <c r="R11" s="229">
        <f t="shared" si="1"/>
        <v>198</v>
      </c>
      <c r="S11" s="229">
        <f t="shared" si="1"/>
        <v>0</v>
      </c>
      <c r="T11" s="231">
        <f t="shared" si="1"/>
        <v>3572</v>
      </c>
      <c r="U11" s="546"/>
      <c r="V11" s="546"/>
      <c r="W11" s="338"/>
      <c r="X11" s="338"/>
    </row>
    <row r="12" spans="1:24" ht="27.75" customHeight="1">
      <c r="A12" s="340"/>
      <c r="B12" s="213"/>
      <c r="C12" s="232" t="s">
        <v>164</v>
      </c>
      <c r="D12" s="233"/>
      <c r="E12" s="460">
        <f>SUM(F12:G12)</f>
        <v>0</v>
      </c>
      <c r="F12" s="234" t="s">
        <v>99</v>
      </c>
      <c r="G12" s="235" t="s">
        <v>99</v>
      </c>
      <c r="H12" s="504">
        <f aca="true" t="shared" si="2" ref="H12:H39">SUM(I12:M12)</f>
        <v>0</v>
      </c>
      <c r="I12" s="458">
        <f>N12+P12</f>
        <v>0</v>
      </c>
      <c r="J12" s="351">
        <f>Q12</f>
        <v>0</v>
      </c>
      <c r="K12" s="351">
        <f>R12</f>
        <v>0</v>
      </c>
      <c r="L12" s="351">
        <f>S12</f>
        <v>0</v>
      </c>
      <c r="M12" s="351">
        <f>T12</f>
        <v>0</v>
      </c>
      <c r="N12" s="235">
        <v>0</v>
      </c>
      <c r="O12" s="456">
        <f aca="true" t="shared" si="3" ref="O12:O39">SUM(P12:T12)</f>
        <v>0</v>
      </c>
      <c r="P12" s="235">
        <v>0</v>
      </c>
      <c r="Q12" s="236">
        <v>0</v>
      </c>
      <c r="R12" s="235">
        <v>0</v>
      </c>
      <c r="S12" s="235">
        <v>0</v>
      </c>
      <c r="T12" s="237">
        <v>0</v>
      </c>
      <c r="U12" s="546"/>
      <c r="V12" s="546"/>
      <c r="W12" s="338"/>
      <c r="X12" s="338"/>
    </row>
    <row r="13" spans="1:24" ht="27.75" customHeight="1">
      <c r="A13" s="340"/>
      <c r="B13" s="213"/>
      <c r="C13" s="232" t="s">
        <v>165</v>
      </c>
      <c r="D13" s="233"/>
      <c r="E13" s="460">
        <f aca="true" t="shared" si="4" ref="E13:E39">SUM(F13:G13)</f>
        <v>4</v>
      </c>
      <c r="F13" s="236" t="s">
        <v>99</v>
      </c>
      <c r="G13" s="235">
        <v>4</v>
      </c>
      <c r="H13" s="504">
        <f t="shared" si="2"/>
        <v>1618</v>
      </c>
      <c r="I13" s="458">
        <f aca="true" t="shared" si="5" ref="I13:I39">N13+P13</f>
        <v>0</v>
      </c>
      <c r="J13" s="351">
        <f aca="true" t="shared" si="6" ref="J13:M39">Q13</f>
        <v>0</v>
      </c>
      <c r="K13" s="351">
        <f t="shared" si="6"/>
        <v>198</v>
      </c>
      <c r="L13" s="351">
        <f t="shared" si="6"/>
        <v>0</v>
      </c>
      <c r="M13" s="351">
        <f t="shared" si="6"/>
        <v>1420</v>
      </c>
      <c r="N13" s="235">
        <v>0</v>
      </c>
      <c r="O13" s="456">
        <f t="shared" si="3"/>
        <v>1618</v>
      </c>
      <c r="P13" s="235">
        <v>0</v>
      </c>
      <c r="Q13" s="236">
        <v>0</v>
      </c>
      <c r="R13" s="235">
        <v>198</v>
      </c>
      <c r="S13" s="235">
        <v>0</v>
      </c>
      <c r="T13" s="237">
        <v>1420</v>
      </c>
      <c r="U13" s="546"/>
      <c r="V13" s="546"/>
      <c r="W13" s="338"/>
      <c r="X13" s="338"/>
    </row>
    <row r="14" spans="1:24" ht="27.75" customHeight="1">
      <c r="A14" s="340"/>
      <c r="B14" s="213"/>
      <c r="C14" s="232" t="s">
        <v>166</v>
      </c>
      <c r="D14" s="233"/>
      <c r="E14" s="460">
        <f t="shared" si="4"/>
        <v>1</v>
      </c>
      <c r="F14" s="236" t="s">
        <v>99</v>
      </c>
      <c r="G14" s="235">
        <v>1</v>
      </c>
      <c r="H14" s="504">
        <f t="shared" si="2"/>
        <v>920</v>
      </c>
      <c r="I14" s="458">
        <f t="shared" si="5"/>
        <v>46</v>
      </c>
      <c r="J14" s="351">
        <f t="shared" si="6"/>
        <v>0</v>
      </c>
      <c r="K14" s="351">
        <f t="shared" si="6"/>
        <v>0</v>
      </c>
      <c r="L14" s="351">
        <f t="shared" si="6"/>
        <v>0</v>
      </c>
      <c r="M14" s="351">
        <f t="shared" si="6"/>
        <v>874</v>
      </c>
      <c r="N14" s="235">
        <v>0</v>
      </c>
      <c r="O14" s="456">
        <f t="shared" si="3"/>
        <v>920</v>
      </c>
      <c r="P14" s="235">
        <v>46</v>
      </c>
      <c r="Q14" s="236">
        <v>0</v>
      </c>
      <c r="R14" s="235">
        <v>0</v>
      </c>
      <c r="S14" s="235">
        <v>0</v>
      </c>
      <c r="T14" s="237">
        <v>874</v>
      </c>
      <c r="U14" s="546"/>
      <c r="V14" s="546"/>
      <c r="W14" s="338"/>
      <c r="X14" s="338"/>
    </row>
    <row r="15" spans="1:24" ht="27.75" customHeight="1">
      <c r="A15" s="340"/>
      <c r="B15" s="213"/>
      <c r="C15" s="232" t="s">
        <v>167</v>
      </c>
      <c r="D15" s="233"/>
      <c r="E15" s="460">
        <f>SUM(F15:G15)</f>
        <v>2</v>
      </c>
      <c r="F15" s="236" t="s">
        <v>99</v>
      </c>
      <c r="G15" s="235">
        <v>2</v>
      </c>
      <c r="H15" s="504">
        <f>SUM(I15:M15)</f>
        <v>1002</v>
      </c>
      <c r="I15" s="458">
        <f>N15+P15</f>
        <v>0</v>
      </c>
      <c r="J15" s="351">
        <f>Q15</f>
        <v>0</v>
      </c>
      <c r="K15" s="351">
        <f>R15</f>
        <v>0</v>
      </c>
      <c r="L15" s="351">
        <f>S15</f>
        <v>0</v>
      </c>
      <c r="M15" s="351">
        <f>T15</f>
        <v>1002</v>
      </c>
      <c r="N15" s="235">
        <v>0</v>
      </c>
      <c r="O15" s="456">
        <f>SUM(P15:T15)</f>
        <v>1002</v>
      </c>
      <c r="P15" s="235">
        <v>0</v>
      </c>
      <c r="Q15" s="236">
        <v>0</v>
      </c>
      <c r="R15" s="235">
        <v>0</v>
      </c>
      <c r="S15" s="235">
        <v>0</v>
      </c>
      <c r="T15" s="237">
        <v>1002</v>
      </c>
      <c r="U15" s="546"/>
      <c r="V15" s="546"/>
      <c r="W15" s="338"/>
      <c r="X15" s="338"/>
    </row>
    <row r="16" spans="1:24" ht="27.75" customHeight="1">
      <c r="A16" s="340"/>
      <c r="B16" s="213"/>
      <c r="C16" s="232" t="s">
        <v>168</v>
      </c>
      <c r="D16" s="233"/>
      <c r="E16" s="460">
        <f t="shared" si="4"/>
        <v>2</v>
      </c>
      <c r="F16" s="236" t="s">
        <v>99</v>
      </c>
      <c r="G16" s="235">
        <v>2</v>
      </c>
      <c r="H16" s="504">
        <f t="shared" si="2"/>
        <v>300</v>
      </c>
      <c r="I16" s="458">
        <f t="shared" si="5"/>
        <v>24</v>
      </c>
      <c r="J16" s="351">
        <f t="shared" si="6"/>
        <v>0</v>
      </c>
      <c r="K16" s="351">
        <f t="shared" si="6"/>
        <v>0</v>
      </c>
      <c r="L16" s="351">
        <f t="shared" si="6"/>
        <v>0</v>
      </c>
      <c r="M16" s="351">
        <f t="shared" si="6"/>
        <v>276</v>
      </c>
      <c r="N16" s="235">
        <v>0</v>
      </c>
      <c r="O16" s="456">
        <f t="shared" si="3"/>
        <v>300</v>
      </c>
      <c r="P16" s="235">
        <v>24</v>
      </c>
      <c r="Q16" s="236">
        <v>0</v>
      </c>
      <c r="R16" s="235">
        <v>0</v>
      </c>
      <c r="S16" s="235">
        <v>0</v>
      </c>
      <c r="T16" s="237">
        <v>276</v>
      </c>
      <c r="U16" s="546"/>
      <c r="V16" s="546"/>
      <c r="W16" s="338"/>
      <c r="X16" s="338"/>
    </row>
    <row r="17" spans="1:24" ht="27.75" customHeight="1">
      <c r="A17" s="340"/>
      <c r="B17" s="213"/>
      <c r="C17" s="232"/>
      <c r="D17" s="233"/>
      <c r="E17" s="460"/>
      <c r="F17" s="236"/>
      <c r="G17" s="235"/>
      <c r="H17" s="504"/>
      <c r="I17" s="458"/>
      <c r="J17" s="351"/>
      <c r="K17" s="351"/>
      <c r="L17" s="351"/>
      <c r="M17" s="351"/>
      <c r="N17" s="235"/>
      <c r="O17" s="456"/>
      <c r="P17" s="235"/>
      <c r="Q17" s="236"/>
      <c r="R17" s="235"/>
      <c r="S17" s="235"/>
      <c r="T17" s="237"/>
      <c r="U17" s="546"/>
      <c r="V17" s="546"/>
      <c r="W17" s="338"/>
      <c r="X17" s="338"/>
    </row>
    <row r="18" spans="1:24" ht="27.75" customHeight="1">
      <c r="A18" s="340"/>
      <c r="B18" s="879" t="s">
        <v>169</v>
      </c>
      <c r="C18" s="881"/>
      <c r="D18" s="352"/>
      <c r="E18" s="460">
        <f t="shared" si="4"/>
        <v>15</v>
      </c>
      <c r="F18" s="236">
        <v>1</v>
      </c>
      <c r="G18" s="235">
        <v>14</v>
      </c>
      <c r="H18" s="504">
        <f t="shared" si="2"/>
        <v>4690</v>
      </c>
      <c r="I18" s="458">
        <f t="shared" si="5"/>
        <v>540</v>
      </c>
      <c r="J18" s="351">
        <f t="shared" si="6"/>
        <v>12</v>
      </c>
      <c r="K18" s="351">
        <f t="shared" si="6"/>
        <v>26</v>
      </c>
      <c r="L18" s="351">
        <f t="shared" si="6"/>
        <v>0</v>
      </c>
      <c r="M18" s="351">
        <f t="shared" si="6"/>
        <v>4112</v>
      </c>
      <c r="N18" s="235">
        <v>495</v>
      </c>
      <c r="O18" s="456">
        <f t="shared" si="3"/>
        <v>4195</v>
      </c>
      <c r="P18" s="235">
        <v>45</v>
      </c>
      <c r="Q18" s="236">
        <v>12</v>
      </c>
      <c r="R18" s="235">
        <v>26</v>
      </c>
      <c r="S18" s="235">
        <v>0</v>
      </c>
      <c r="T18" s="237">
        <v>4112</v>
      </c>
      <c r="U18" s="546"/>
      <c r="V18" s="546"/>
      <c r="W18" s="338"/>
      <c r="X18" s="338"/>
    </row>
    <row r="19" spans="1:24" ht="27.75" customHeight="1">
      <c r="A19" s="340"/>
      <c r="B19" s="879" t="s">
        <v>170</v>
      </c>
      <c r="C19" s="881"/>
      <c r="D19" s="352"/>
      <c r="E19" s="460">
        <f t="shared" si="4"/>
        <v>30</v>
      </c>
      <c r="F19" s="236" t="s">
        <v>99</v>
      </c>
      <c r="G19" s="235">
        <v>30</v>
      </c>
      <c r="H19" s="504">
        <f t="shared" si="2"/>
        <v>8249</v>
      </c>
      <c r="I19" s="458">
        <f t="shared" si="5"/>
        <v>65</v>
      </c>
      <c r="J19" s="351">
        <f t="shared" si="6"/>
        <v>30</v>
      </c>
      <c r="K19" s="351">
        <f t="shared" si="6"/>
        <v>7</v>
      </c>
      <c r="L19" s="351">
        <f t="shared" si="6"/>
        <v>131</v>
      </c>
      <c r="M19" s="351">
        <f t="shared" si="6"/>
        <v>8016</v>
      </c>
      <c r="N19" s="235">
        <v>0</v>
      </c>
      <c r="O19" s="456">
        <f t="shared" si="3"/>
        <v>8249</v>
      </c>
      <c r="P19" s="235">
        <v>65</v>
      </c>
      <c r="Q19" s="236">
        <v>30</v>
      </c>
      <c r="R19" s="235">
        <v>7</v>
      </c>
      <c r="S19" s="235">
        <v>131</v>
      </c>
      <c r="T19" s="237">
        <v>8016</v>
      </c>
      <c r="U19" s="546"/>
      <c r="V19" s="546"/>
      <c r="W19" s="338"/>
      <c r="X19" s="338"/>
    </row>
    <row r="20" spans="1:24" ht="27.75" customHeight="1">
      <c r="A20" s="340"/>
      <c r="B20" s="879" t="s">
        <v>171</v>
      </c>
      <c r="C20" s="881"/>
      <c r="D20" s="352"/>
      <c r="E20" s="460">
        <f t="shared" si="4"/>
        <v>4</v>
      </c>
      <c r="F20" s="236" t="s">
        <v>99</v>
      </c>
      <c r="G20" s="235">
        <v>4</v>
      </c>
      <c r="H20" s="504">
        <f t="shared" si="2"/>
        <v>1096</v>
      </c>
      <c r="I20" s="458">
        <f t="shared" si="5"/>
        <v>0</v>
      </c>
      <c r="J20" s="351">
        <f t="shared" si="6"/>
        <v>10</v>
      </c>
      <c r="K20" s="351">
        <f t="shared" si="6"/>
        <v>0</v>
      </c>
      <c r="L20" s="351">
        <f t="shared" si="6"/>
        <v>0</v>
      </c>
      <c r="M20" s="351">
        <f t="shared" si="6"/>
        <v>1086</v>
      </c>
      <c r="N20" s="235">
        <v>0</v>
      </c>
      <c r="O20" s="456">
        <f t="shared" si="3"/>
        <v>1096</v>
      </c>
      <c r="P20" s="235">
        <v>0</v>
      </c>
      <c r="Q20" s="236">
        <v>10</v>
      </c>
      <c r="R20" s="235">
        <v>0</v>
      </c>
      <c r="S20" s="235">
        <v>0</v>
      </c>
      <c r="T20" s="237">
        <v>1086</v>
      </c>
      <c r="U20" s="546"/>
      <c r="V20" s="546"/>
      <c r="W20" s="338"/>
      <c r="X20" s="338"/>
    </row>
    <row r="21" spans="1:24" ht="27.75" customHeight="1">
      <c r="A21" s="340"/>
      <c r="B21" s="879" t="s">
        <v>172</v>
      </c>
      <c r="C21" s="881"/>
      <c r="D21" s="352"/>
      <c r="E21" s="460">
        <f t="shared" si="4"/>
        <v>1</v>
      </c>
      <c r="F21" s="236" t="s">
        <v>99</v>
      </c>
      <c r="G21" s="235">
        <v>1</v>
      </c>
      <c r="H21" s="504">
        <f t="shared" si="2"/>
        <v>279</v>
      </c>
      <c r="I21" s="458">
        <f t="shared" si="5"/>
        <v>0</v>
      </c>
      <c r="J21" s="351">
        <f t="shared" si="6"/>
        <v>0</v>
      </c>
      <c r="K21" s="351">
        <f t="shared" si="6"/>
        <v>0</v>
      </c>
      <c r="L21" s="351">
        <f t="shared" si="6"/>
        <v>0</v>
      </c>
      <c r="M21" s="351">
        <f t="shared" si="6"/>
        <v>279</v>
      </c>
      <c r="N21" s="235">
        <v>0</v>
      </c>
      <c r="O21" s="456">
        <f t="shared" si="3"/>
        <v>279</v>
      </c>
      <c r="P21" s="235">
        <v>0</v>
      </c>
      <c r="Q21" s="236">
        <v>0</v>
      </c>
      <c r="R21" s="235">
        <v>0</v>
      </c>
      <c r="S21" s="235">
        <v>0</v>
      </c>
      <c r="T21" s="237">
        <v>279</v>
      </c>
      <c r="U21" s="546"/>
      <c r="V21" s="546"/>
      <c r="W21" s="338"/>
      <c r="X21" s="338"/>
    </row>
    <row r="22" spans="1:24" ht="27.75" customHeight="1">
      <c r="A22" s="340"/>
      <c r="B22" s="879" t="s">
        <v>173</v>
      </c>
      <c r="C22" s="880"/>
      <c r="D22" s="352"/>
      <c r="E22" s="460">
        <f t="shared" si="4"/>
        <v>0</v>
      </c>
      <c r="F22" s="236" t="s">
        <v>99</v>
      </c>
      <c r="G22" s="235" t="s">
        <v>99</v>
      </c>
      <c r="H22" s="504">
        <f t="shared" si="2"/>
        <v>0</v>
      </c>
      <c r="I22" s="458">
        <f t="shared" si="5"/>
        <v>0</v>
      </c>
      <c r="J22" s="351">
        <f t="shared" si="6"/>
        <v>0</v>
      </c>
      <c r="K22" s="351">
        <f t="shared" si="6"/>
        <v>0</v>
      </c>
      <c r="L22" s="351">
        <f t="shared" si="6"/>
        <v>0</v>
      </c>
      <c r="M22" s="351">
        <f t="shared" si="6"/>
        <v>0</v>
      </c>
      <c r="N22" s="235">
        <v>0</v>
      </c>
      <c r="O22" s="456">
        <f t="shared" si="3"/>
        <v>0</v>
      </c>
      <c r="P22" s="235">
        <v>0</v>
      </c>
      <c r="Q22" s="236">
        <v>0</v>
      </c>
      <c r="R22" s="235">
        <v>0</v>
      </c>
      <c r="S22" s="235">
        <v>0</v>
      </c>
      <c r="T22" s="237">
        <v>0</v>
      </c>
      <c r="U22" s="546"/>
      <c r="V22" s="546"/>
      <c r="W22" s="338"/>
      <c r="X22" s="338"/>
    </row>
    <row r="23" spans="1:24" ht="27.75" customHeight="1">
      <c r="A23" s="340"/>
      <c r="B23" s="879" t="s">
        <v>174</v>
      </c>
      <c r="C23" s="880"/>
      <c r="D23" s="352"/>
      <c r="E23" s="460">
        <f t="shared" si="4"/>
        <v>0</v>
      </c>
      <c r="F23" s="236" t="s">
        <v>99</v>
      </c>
      <c r="G23" s="235" t="s">
        <v>99</v>
      </c>
      <c r="H23" s="504">
        <f t="shared" si="2"/>
        <v>0</v>
      </c>
      <c r="I23" s="458">
        <f t="shared" si="5"/>
        <v>0</v>
      </c>
      <c r="J23" s="351">
        <f t="shared" si="6"/>
        <v>0</v>
      </c>
      <c r="K23" s="351">
        <f t="shared" si="6"/>
        <v>0</v>
      </c>
      <c r="L23" s="351">
        <f t="shared" si="6"/>
        <v>0</v>
      </c>
      <c r="M23" s="351">
        <f t="shared" si="6"/>
        <v>0</v>
      </c>
      <c r="N23" s="235">
        <v>0</v>
      </c>
      <c r="O23" s="456">
        <f t="shared" si="3"/>
        <v>0</v>
      </c>
      <c r="P23" s="235">
        <v>0</v>
      </c>
      <c r="Q23" s="236">
        <v>0</v>
      </c>
      <c r="R23" s="235">
        <v>0</v>
      </c>
      <c r="S23" s="235">
        <v>0</v>
      </c>
      <c r="T23" s="237">
        <v>0</v>
      </c>
      <c r="U23" s="546"/>
      <c r="V23" s="546"/>
      <c r="W23" s="338"/>
      <c r="X23" s="338"/>
    </row>
    <row r="24" spans="1:24" ht="27.75" customHeight="1">
      <c r="A24" s="340"/>
      <c r="B24" s="879" t="s">
        <v>175</v>
      </c>
      <c r="C24" s="880"/>
      <c r="D24" s="352"/>
      <c r="E24" s="460">
        <f t="shared" si="4"/>
        <v>0</v>
      </c>
      <c r="F24" s="236" t="s">
        <v>99</v>
      </c>
      <c r="G24" s="235" t="s">
        <v>99</v>
      </c>
      <c r="H24" s="504">
        <f t="shared" si="2"/>
        <v>0</v>
      </c>
      <c r="I24" s="458">
        <f t="shared" si="5"/>
        <v>0</v>
      </c>
      <c r="J24" s="351">
        <f t="shared" si="6"/>
        <v>0</v>
      </c>
      <c r="K24" s="351">
        <f t="shared" si="6"/>
        <v>0</v>
      </c>
      <c r="L24" s="351">
        <f t="shared" si="6"/>
        <v>0</v>
      </c>
      <c r="M24" s="351">
        <f t="shared" si="6"/>
        <v>0</v>
      </c>
      <c r="N24" s="235">
        <v>0</v>
      </c>
      <c r="O24" s="456">
        <f t="shared" si="3"/>
        <v>0</v>
      </c>
      <c r="P24" s="235">
        <v>0</v>
      </c>
      <c r="Q24" s="236">
        <v>0</v>
      </c>
      <c r="R24" s="235">
        <v>0</v>
      </c>
      <c r="S24" s="235">
        <v>0</v>
      </c>
      <c r="T24" s="237">
        <v>0</v>
      </c>
      <c r="U24" s="546"/>
      <c r="V24" s="546"/>
      <c r="W24" s="338"/>
      <c r="X24" s="338"/>
    </row>
    <row r="25" spans="1:24" ht="27.75" customHeight="1">
      <c r="A25" s="340"/>
      <c r="B25" s="232"/>
      <c r="C25" s="544"/>
      <c r="D25" s="352"/>
      <c r="E25" s="460"/>
      <c r="F25" s="236"/>
      <c r="G25" s="235"/>
      <c r="H25" s="504"/>
      <c r="I25" s="458"/>
      <c r="J25" s="351"/>
      <c r="K25" s="351"/>
      <c r="L25" s="351"/>
      <c r="M25" s="351"/>
      <c r="N25" s="235"/>
      <c r="O25" s="456"/>
      <c r="P25" s="235"/>
      <c r="Q25" s="236"/>
      <c r="R25" s="235"/>
      <c r="S25" s="235"/>
      <c r="T25" s="237"/>
      <c r="U25" s="546"/>
      <c r="V25" s="546"/>
      <c r="W25" s="338"/>
      <c r="X25" s="338"/>
    </row>
    <row r="26" spans="1:24" ht="27.75" customHeight="1">
      <c r="A26" s="340"/>
      <c r="B26" s="879" t="s">
        <v>176</v>
      </c>
      <c r="C26" s="881"/>
      <c r="D26" s="352"/>
      <c r="E26" s="460">
        <f t="shared" si="4"/>
        <v>1</v>
      </c>
      <c r="F26" s="236" t="s">
        <v>99</v>
      </c>
      <c r="G26" s="235">
        <v>1</v>
      </c>
      <c r="H26" s="504">
        <f t="shared" si="2"/>
        <v>424</v>
      </c>
      <c r="I26" s="458">
        <f t="shared" si="5"/>
        <v>0</v>
      </c>
      <c r="J26" s="351">
        <f t="shared" si="6"/>
        <v>0</v>
      </c>
      <c r="K26" s="351">
        <f t="shared" si="6"/>
        <v>0</v>
      </c>
      <c r="L26" s="351">
        <f t="shared" si="6"/>
        <v>0</v>
      </c>
      <c r="M26" s="351">
        <f t="shared" si="6"/>
        <v>424</v>
      </c>
      <c r="N26" s="235">
        <v>0</v>
      </c>
      <c r="O26" s="456">
        <f t="shared" si="3"/>
        <v>424</v>
      </c>
      <c r="P26" s="235">
        <v>0</v>
      </c>
      <c r="Q26" s="236">
        <v>0</v>
      </c>
      <c r="R26" s="235">
        <v>0</v>
      </c>
      <c r="S26" s="235">
        <v>0</v>
      </c>
      <c r="T26" s="237">
        <v>424</v>
      </c>
      <c r="U26" s="546"/>
      <c r="V26" s="546"/>
      <c r="W26" s="338"/>
      <c r="X26" s="338"/>
    </row>
    <row r="27" spans="1:24" ht="27.75" customHeight="1">
      <c r="A27" s="340"/>
      <c r="B27" s="879" t="s">
        <v>177</v>
      </c>
      <c r="C27" s="880"/>
      <c r="D27" s="352"/>
      <c r="E27" s="460">
        <f t="shared" si="4"/>
        <v>0</v>
      </c>
      <c r="F27" s="236" t="s">
        <v>99</v>
      </c>
      <c r="G27" s="235" t="s">
        <v>99</v>
      </c>
      <c r="H27" s="504">
        <f t="shared" si="2"/>
        <v>0</v>
      </c>
      <c r="I27" s="458">
        <f t="shared" si="5"/>
        <v>0</v>
      </c>
      <c r="J27" s="351">
        <f t="shared" si="6"/>
        <v>0</v>
      </c>
      <c r="K27" s="351">
        <f t="shared" si="6"/>
        <v>0</v>
      </c>
      <c r="L27" s="351">
        <f t="shared" si="6"/>
        <v>0</v>
      </c>
      <c r="M27" s="351">
        <f t="shared" si="6"/>
        <v>0</v>
      </c>
      <c r="N27" s="235">
        <v>0</v>
      </c>
      <c r="O27" s="456">
        <f t="shared" si="3"/>
        <v>0</v>
      </c>
      <c r="P27" s="235">
        <v>0</v>
      </c>
      <c r="Q27" s="236">
        <v>0</v>
      </c>
      <c r="R27" s="235">
        <v>0</v>
      </c>
      <c r="S27" s="235">
        <v>0</v>
      </c>
      <c r="T27" s="237">
        <v>0</v>
      </c>
      <c r="U27" s="546"/>
      <c r="V27" s="546"/>
      <c r="W27" s="338"/>
      <c r="X27" s="338"/>
    </row>
    <row r="28" spans="1:24" ht="27.75" customHeight="1">
      <c r="A28" s="340"/>
      <c r="B28" s="879" t="s">
        <v>178</v>
      </c>
      <c r="C28" s="880"/>
      <c r="D28" s="352"/>
      <c r="E28" s="460">
        <f t="shared" si="4"/>
        <v>0</v>
      </c>
      <c r="F28" s="236" t="s">
        <v>99</v>
      </c>
      <c r="G28" s="235" t="s">
        <v>99</v>
      </c>
      <c r="H28" s="504">
        <f t="shared" si="2"/>
        <v>0</v>
      </c>
      <c r="I28" s="458">
        <f t="shared" si="5"/>
        <v>0</v>
      </c>
      <c r="J28" s="351">
        <f t="shared" si="6"/>
        <v>0</v>
      </c>
      <c r="K28" s="351">
        <f t="shared" si="6"/>
        <v>0</v>
      </c>
      <c r="L28" s="351">
        <f t="shared" si="6"/>
        <v>0</v>
      </c>
      <c r="M28" s="351">
        <f t="shared" si="6"/>
        <v>0</v>
      </c>
      <c r="N28" s="235">
        <v>0</v>
      </c>
      <c r="O28" s="456">
        <f t="shared" si="3"/>
        <v>0</v>
      </c>
      <c r="P28" s="235">
        <v>0</v>
      </c>
      <c r="Q28" s="236">
        <v>0</v>
      </c>
      <c r="R28" s="235">
        <v>0</v>
      </c>
      <c r="S28" s="235">
        <v>0</v>
      </c>
      <c r="T28" s="237">
        <v>0</v>
      </c>
      <c r="U28" s="546"/>
      <c r="V28" s="546"/>
      <c r="W28" s="338"/>
      <c r="X28" s="338"/>
    </row>
    <row r="29" spans="1:24" ht="27.75" customHeight="1">
      <c r="A29" s="340"/>
      <c r="B29" s="879" t="s">
        <v>179</v>
      </c>
      <c r="C29" s="881"/>
      <c r="D29" s="352"/>
      <c r="E29" s="460">
        <f t="shared" si="4"/>
        <v>1</v>
      </c>
      <c r="F29" s="236" t="s">
        <v>99</v>
      </c>
      <c r="G29" s="235">
        <v>1</v>
      </c>
      <c r="H29" s="504">
        <f t="shared" si="2"/>
        <v>199</v>
      </c>
      <c r="I29" s="458">
        <f t="shared" si="5"/>
        <v>0</v>
      </c>
      <c r="J29" s="351">
        <f t="shared" si="6"/>
        <v>0</v>
      </c>
      <c r="K29" s="351">
        <f t="shared" si="6"/>
        <v>0</v>
      </c>
      <c r="L29" s="351">
        <f t="shared" si="6"/>
        <v>0</v>
      </c>
      <c r="M29" s="351">
        <f t="shared" si="6"/>
        <v>199</v>
      </c>
      <c r="N29" s="235">
        <v>0</v>
      </c>
      <c r="O29" s="456">
        <f t="shared" si="3"/>
        <v>199</v>
      </c>
      <c r="P29" s="235">
        <v>0</v>
      </c>
      <c r="Q29" s="236">
        <v>0</v>
      </c>
      <c r="R29" s="235">
        <v>0</v>
      </c>
      <c r="S29" s="235">
        <v>0</v>
      </c>
      <c r="T29" s="237">
        <v>199</v>
      </c>
      <c r="U29" s="546"/>
      <c r="V29" s="546"/>
      <c r="W29" s="338"/>
      <c r="X29" s="338"/>
    </row>
    <row r="30" spans="1:24" ht="27.75" customHeight="1">
      <c r="A30" s="340"/>
      <c r="B30" s="879" t="s">
        <v>180</v>
      </c>
      <c r="C30" s="881"/>
      <c r="D30" s="352"/>
      <c r="E30" s="460">
        <f t="shared" si="4"/>
        <v>2</v>
      </c>
      <c r="F30" s="236" t="s">
        <v>99</v>
      </c>
      <c r="G30" s="235">
        <v>2</v>
      </c>
      <c r="H30" s="504">
        <f t="shared" si="2"/>
        <v>631</v>
      </c>
      <c r="I30" s="458">
        <f t="shared" si="5"/>
        <v>0</v>
      </c>
      <c r="J30" s="351">
        <f t="shared" si="6"/>
        <v>0</v>
      </c>
      <c r="K30" s="351">
        <f t="shared" si="6"/>
        <v>0</v>
      </c>
      <c r="L30" s="351">
        <f t="shared" si="6"/>
        <v>45</v>
      </c>
      <c r="M30" s="351">
        <f t="shared" si="6"/>
        <v>586</v>
      </c>
      <c r="N30" s="235">
        <v>0</v>
      </c>
      <c r="O30" s="456">
        <f t="shared" si="3"/>
        <v>631</v>
      </c>
      <c r="P30" s="235">
        <v>0</v>
      </c>
      <c r="Q30" s="236">
        <v>0</v>
      </c>
      <c r="R30" s="235">
        <v>0</v>
      </c>
      <c r="S30" s="235">
        <v>45</v>
      </c>
      <c r="T30" s="237">
        <v>586</v>
      </c>
      <c r="U30" s="546"/>
      <c r="V30" s="546"/>
      <c r="W30" s="338"/>
      <c r="X30" s="338"/>
    </row>
    <row r="31" spans="1:24" ht="27.75" customHeight="1">
      <c r="A31" s="340"/>
      <c r="B31" s="879" t="s">
        <v>181</v>
      </c>
      <c r="C31" s="880"/>
      <c r="D31" s="352"/>
      <c r="E31" s="460">
        <f>SUM(F31:G31)</f>
        <v>0</v>
      </c>
      <c r="F31" s="236" t="s">
        <v>99</v>
      </c>
      <c r="G31" s="235" t="s">
        <v>99</v>
      </c>
      <c r="H31" s="504">
        <f t="shared" si="2"/>
        <v>0</v>
      </c>
      <c r="I31" s="458">
        <f t="shared" si="5"/>
        <v>0</v>
      </c>
      <c r="J31" s="351">
        <f t="shared" si="6"/>
        <v>0</v>
      </c>
      <c r="K31" s="351">
        <f t="shared" si="6"/>
        <v>0</v>
      </c>
      <c r="L31" s="351">
        <f t="shared" si="6"/>
        <v>0</v>
      </c>
      <c r="M31" s="351">
        <f t="shared" si="6"/>
        <v>0</v>
      </c>
      <c r="N31" s="235">
        <v>0</v>
      </c>
      <c r="O31" s="456">
        <f t="shared" si="3"/>
        <v>0</v>
      </c>
      <c r="P31" s="235">
        <v>0</v>
      </c>
      <c r="Q31" s="236">
        <v>0</v>
      </c>
      <c r="R31" s="235">
        <v>0</v>
      </c>
      <c r="S31" s="235">
        <v>0</v>
      </c>
      <c r="T31" s="237">
        <v>0</v>
      </c>
      <c r="U31" s="546"/>
      <c r="V31" s="546"/>
      <c r="W31" s="338"/>
      <c r="X31" s="338"/>
    </row>
    <row r="32" spans="1:24" ht="27.75" customHeight="1">
      <c r="A32" s="340"/>
      <c r="B32" s="879" t="s">
        <v>182</v>
      </c>
      <c r="C32" s="881"/>
      <c r="D32" s="352"/>
      <c r="E32" s="460">
        <f t="shared" si="4"/>
        <v>12</v>
      </c>
      <c r="F32" s="236">
        <v>2</v>
      </c>
      <c r="G32" s="235">
        <v>10</v>
      </c>
      <c r="H32" s="504">
        <f t="shared" si="2"/>
        <v>3094</v>
      </c>
      <c r="I32" s="458">
        <f t="shared" si="5"/>
        <v>632</v>
      </c>
      <c r="J32" s="351">
        <f t="shared" si="6"/>
        <v>0</v>
      </c>
      <c r="K32" s="351">
        <f t="shared" si="6"/>
        <v>100</v>
      </c>
      <c r="L32" s="351">
        <f t="shared" si="6"/>
        <v>348</v>
      </c>
      <c r="M32" s="351">
        <f t="shared" si="6"/>
        <v>2014</v>
      </c>
      <c r="N32" s="235">
        <v>632</v>
      </c>
      <c r="O32" s="456">
        <f t="shared" si="3"/>
        <v>2462</v>
      </c>
      <c r="P32" s="235">
        <v>0</v>
      </c>
      <c r="Q32" s="236">
        <v>0</v>
      </c>
      <c r="R32" s="235">
        <v>100</v>
      </c>
      <c r="S32" s="235">
        <v>348</v>
      </c>
      <c r="T32" s="237">
        <v>2014</v>
      </c>
      <c r="U32" s="546"/>
      <c r="V32" s="546"/>
      <c r="W32" s="338"/>
      <c r="X32" s="338"/>
    </row>
    <row r="33" spans="1:24" ht="27.75" customHeight="1">
      <c r="A33" s="340"/>
      <c r="B33" s="879" t="s">
        <v>183</v>
      </c>
      <c r="C33" s="881"/>
      <c r="D33" s="352"/>
      <c r="E33" s="460">
        <f t="shared" si="4"/>
        <v>228</v>
      </c>
      <c r="F33" s="236">
        <v>25</v>
      </c>
      <c r="G33" s="235">
        <v>203</v>
      </c>
      <c r="H33" s="504">
        <f t="shared" si="2"/>
        <v>35726</v>
      </c>
      <c r="I33" s="458">
        <f t="shared" si="5"/>
        <v>9582</v>
      </c>
      <c r="J33" s="351">
        <f t="shared" si="6"/>
        <v>0</v>
      </c>
      <c r="K33" s="351">
        <f t="shared" si="6"/>
        <v>60</v>
      </c>
      <c r="L33" s="351">
        <f t="shared" si="6"/>
        <v>12045</v>
      </c>
      <c r="M33" s="351">
        <f t="shared" si="6"/>
        <v>14039</v>
      </c>
      <c r="N33" s="235">
        <v>8073</v>
      </c>
      <c r="O33" s="456">
        <f t="shared" si="3"/>
        <v>27653</v>
      </c>
      <c r="P33" s="235">
        <v>1509</v>
      </c>
      <c r="Q33" s="236">
        <v>0</v>
      </c>
      <c r="R33" s="235">
        <v>60</v>
      </c>
      <c r="S33" s="235">
        <v>12045</v>
      </c>
      <c r="T33" s="237">
        <v>14039</v>
      </c>
      <c r="U33" s="546"/>
      <c r="V33" s="546"/>
      <c r="W33" s="338"/>
      <c r="X33" s="338"/>
    </row>
    <row r="34" spans="1:24" ht="27.75" customHeight="1">
      <c r="A34" s="340"/>
      <c r="B34" s="879" t="s">
        <v>184</v>
      </c>
      <c r="C34" s="881"/>
      <c r="D34" s="352"/>
      <c r="E34" s="460">
        <f t="shared" si="4"/>
        <v>2</v>
      </c>
      <c r="F34" s="236" t="s">
        <v>99</v>
      </c>
      <c r="G34" s="235">
        <v>2</v>
      </c>
      <c r="H34" s="504">
        <f t="shared" si="2"/>
        <v>1244</v>
      </c>
      <c r="I34" s="458">
        <f t="shared" si="5"/>
        <v>59</v>
      </c>
      <c r="J34" s="351">
        <f t="shared" si="6"/>
        <v>0</v>
      </c>
      <c r="K34" s="351">
        <f t="shared" si="6"/>
        <v>0</v>
      </c>
      <c r="L34" s="351">
        <f t="shared" si="6"/>
        <v>50</v>
      </c>
      <c r="M34" s="351">
        <f t="shared" si="6"/>
        <v>1135</v>
      </c>
      <c r="N34" s="235">
        <v>0</v>
      </c>
      <c r="O34" s="456">
        <f t="shared" si="3"/>
        <v>1244</v>
      </c>
      <c r="P34" s="235">
        <v>59</v>
      </c>
      <c r="Q34" s="236">
        <v>0</v>
      </c>
      <c r="R34" s="235">
        <v>0</v>
      </c>
      <c r="S34" s="235">
        <v>50</v>
      </c>
      <c r="T34" s="237">
        <v>1135</v>
      </c>
      <c r="U34" s="546"/>
      <c r="V34" s="546"/>
      <c r="W34" s="338"/>
      <c r="X34" s="338"/>
    </row>
    <row r="35" spans="1:24" ht="27.75" customHeight="1">
      <c r="A35" s="340"/>
      <c r="B35" s="879" t="s">
        <v>185</v>
      </c>
      <c r="C35" s="880"/>
      <c r="D35" s="352"/>
      <c r="E35" s="460">
        <f t="shared" si="4"/>
        <v>6</v>
      </c>
      <c r="F35" s="236">
        <v>1</v>
      </c>
      <c r="G35" s="235">
        <v>5</v>
      </c>
      <c r="H35" s="504">
        <f t="shared" si="2"/>
        <v>860</v>
      </c>
      <c r="I35" s="458">
        <f t="shared" si="5"/>
        <v>300</v>
      </c>
      <c r="J35" s="351">
        <f t="shared" si="6"/>
        <v>0</v>
      </c>
      <c r="K35" s="351">
        <f t="shared" si="6"/>
        <v>0</v>
      </c>
      <c r="L35" s="351">
        <f t="shared" si="6"/>
        <v>202</v>
      </c>
      <c r="M35" s="351">
        <f t="shared" si="6"/>
        <v>358</v>
      </c>
      <c r="N35" s="235">
        <v>300</v>
      </c>
      <c r="O35" s="456">
        <f t="shared" si="3"/>
        <v>560</v>
      </c>
      <c r="P35" s="235">
        <v>0</v>
      </c>
      <c r="Q35" s="236">
        <v>0</v>
      </c>
      <c r="R35" s="235">
        <v>0</v>
      </c>
      <c r="S35" s="235">
        <v>202</v>
      </c>
      <c r="T35" s="237">
        <v>358</v>
      </c>
      <c r="U35" s="546"/>
      <c r="V35" s="546"/>
      <c r="W35" s="338"/>
      <c r="X35" s="338"/>
    </row>
    <row r="36" spans="1:24" ht="27.75" customHeight="1">
      <c r="A36" s="340"/>
      <c r="B36" s="879" t="s">
        <v>186</v>
      </c>
      <c r="C36" s="880"/>
      <c r="D36" s="352"/>
      <c r="E36" s="460">
        <f t="shared" si="4"/>
        <v>3</v>
      </c>
      <c r="F36" s="236" t="s">
        <v>99</v>
      </c>
      <c r="G36" s="235">
        <v>3</v>
      </c>
      <c r="H36" s="504">
        <f t="shared" si="2"/>
        <v>454</v>
      </c>
      <c r="I36" s="458">
        <f t="shared" si="5"/>
        <v>0</v>
      </c>
      <c r="J36" s="351">
        <f t="shared" si="6"/>
        <v>0</v>
      </c>
      <c r="K36" s="351">
        <f t="shared" si="6"/>
        <v>0</v>
      </c>
      <c r="L36" s="351">
        <f t="shared" si="6"/>
        <v>48</v>
      </c>
      <c r="M36" s="351">
        <f t="shared" si="6"/>
        <v>406</v>
      </c>
      <c r="N36" s="235">
        <v>0</v>
      </c>
      <c r="O36" s="456">
        <f t="shared" si="3"/>
        <v>454</v>
      </c>
      <c r="P36" s="235">
        <v>0</v>
      </c>
      <c r="Q36" s="236">
        <v>0</v>
      </c>
      <c r="R36" s="235">
        <v>0</v>
      </c>
      <c r="S36" s="235">
        <v>48</v>
      </c>
      <c r="T36" s="237">
        <v>406</v>
      </c>
      <c r="U36" s="546"/>
      <c r="V36" s="546"/>
      <c r="W36" s="338"/>
      <c r="X36" s="338"/>
    </row>
    <row r="37" spans="1:24" ht="27.75" customHeight="1">
      <c r="A37" s="340"/>
      <c r="B37" s="879" t="s">
        <v>187</v>
      </c>
      <c r="C37" s="881"/>
      <c r="D37" s="352"/>
      <c r="E37" s="460">
        <f t="shared" si="4"/>
        <v>2</v>
      </c>
      <c r="F37" s="236" t="s">
        <v>99</v>
      </c>
      <c r="G37" s="235">
        <v>2</v>
      </c>
      <c r="H37" s="504">
        <f t="shared" si="2"/>
        <v>428</v>
      </c>
      <c r="I37" s="458">
        <f t="shared" si="5"/>
        <v>0</v>
      </c>
      <c r="J37" s="351">
        <f t="shared" si="6"/>
        <v>0</v>
      </c>
      <c r="K37" s="351">
        <f t="shared" si="6"/>
        <v>0</v>
      </c>
      <c r="L37" s="351">
        <f t="shared" si="6"/>
        <v>37</v>
      </c>
      <c r="M37" s="455">
        <f t="shared" si="6"/>
        <v>391</v>
      </c>
      <c r="N37" s="235">
        <v>0</v>
      </c>
      <c r="O37" s="456">
        <f t="shared" si="3"/>
        <v>428</v>
      </c>
      <c r="P37" s="235">
        <v>0</v>
      </c>
      <c r="Q37" s="236">
        <v>0</v>
      </c>
      <c r="R37" s="235">
        <v>0</v>
      </c>
      <c r="S37" s="235">
        <v>37</v>
      </c>
      <c r="T37" s="237">
        <v>391</v>
      </c>
      <c r="U37" s="546"/>
      <c r="V37" s="546"/>
      <c r="W37" s="338"/>
      <c r="X37" s="338"/>
    </row>
    <row r="38" spans="1:24" ht="27.75" customHeight="1">
      <c r="A38" s="340"/>
      <c r="B38" s="879" t="s">
        <v>188</v>
      </c>
      <c r="C38" s="881"/>
      <c r="D38" s="352"/>
      <c r="E38" s="460">
        <f t="shared" si="4"/>
        <v>1</v>
      </c>
      <c r="F38" s="236" t="s">
        <v>99</v>
      </c>
      <c r="G38" s="235">
        <v>1</v>
      </c>
      <c r="H38" s="504">
        <f t="shared" si="2"/>
        <v>116</v>
      </c>
      <c r="I38" s="458">
        <f t="shared" si="5"/>
        <v>0</v>
      </c>
      <c r="J38" s="351">
        <f t="shared" si="6"/>
        <v>0</v>
      </c>
      <c r="K38" s="351">
        <f t="shared" si="6"/>
        <v>0</v>
      </c>
      <c r="L38" s="351">
        <f t="shared" si="6"/>
        <v>0</v>
      </c>
      <c r="M38" s="351">
        <f t="shared" si="6"/>
        <v>116</v>
      </c>
      <c r="N38" s="235">
        <v>0</v>
      </c>
      <c r="O38" s="456">
        <f t="shared" si="3"/>
        <v>116</v>
      </c>
      <c r="P38" s="235">
        <v>0</v>
      </c>
      <c r="Q38" s="236">
        <v>0</v>
      </c>
      <c r="R38" s="235">
        <v>0</v>
      </c>
      <c r="S38" s="235">
        <v>0</v>
      </c>
      <c r="T38" s="237">
        <v>116</v>
      </c>
      <c r="U38" s="546"/>
      <c r="V38" s="546"/>
      <c r="W38" s="338"/>
      <c r="X38" s="338"/>
    </row>
    <row r="39" spans="1:24" ht="27.75" customHeight="1" thickBot="1">
      <c r="A39" s="342"/>
      <c r="B39" s="877" t="s">
        <v>189</v>
      </c>
      <c r="C39" s="878"/>
      <c r="D39" s="353"/>
      <c r="E39" s="461">
        <f t="shared" si="4"/>
        <v>37</v>
      </c>
      <c r="F39" s="239">
        <v>3</v>
      </c>
      <c r="G39" s="240">
        <v>34</v>
      </c>
      <c r="H39" s="505">
        <f t="shared" si="2"/>
        <v>3437</v>
      </c>
      <c r="I39" s="459">
        <f t="shared" si="5"/>
        <v>611</v>
      </c>
      <c r="J39" s="354">
        <f t="shared" si="6"/>
        <v>0</v>
      </c>
      <c r="K39" s="354">
        <f t="shared" si="6"/>
        <v>0</v>
      </c>
      <c r="L39" s="354">
        <f t="shared" si="6"/>
        <v>1446</v>
      </c>
      <c r="M39" s="354">
        <f t="shared" si="6"/>
        <v>1380</v>
      </c>
      <c r="N39" s="240">
        <v>611</v>
      </c>
      <c r="O39" s="457">
        <f t="shared" si="3"/>
        <v>2826</v>
      </c>
      <c r="P39" s="240">
        <v>0</v>
      </c>
      <c r="Q39" s="239">
        <v>0</v>
      </c>
      <c r="R39" s="240">
        <v>0</v>
      </c>
      <c r="S39" s="240">
        <v>1446</v>
      </c>
      <c r="T39" s="241">
        <v>1380</v>
      </c>
      <c r="U39" s="546"/>
      <c r="V39" s="546"/>
      <c r="W39" s="338"/>
      <c r="X39" s="338"/>
    </row>
    <row r="40" spans="1:24" ht="18" customHeight="1">
      <c r="A40" s="24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546"/>
      <c r="V40" s="546"/>
      <c r="W40" s="338"/>
      <c r="X40" s="338"/>
    </row>
    <row r="41" spans="2:27" ht="15" customHeight="1">
      <c r="B41" s="24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21:22" ht="19.5" customHeight="1">
      <c r="U42" s="337"/>
      <c r="V42" s="337"/>
    </row>
    <row r="43" spans="21:22" ht="19.5" customHeight="1">
      <c r="U43" s="337"/>
      <c r="V43" s="337"/>
    </row>
    <row r="44" spans="21:24" ht="14.25">
      <c r="U44" s="546"/>
      <c r="V44" s="546"/>
      <c r="W44" s="338"/>
      <c r="X44" s="338"/>
    </row>
    <row r="45" spans="21:24" ht="14.25">
      <c r="U45" s="546"/>
      <c r="V45" s="546"/>
      <c r="W45" s="338"/>
      <c r="X45" s="338"/>
    </row>
    <row r="46" spans="21:24" ht="14.25">
      <c r="U46" s="546"/>
      <c r="V46" s="546"/>
      <c r="W46" s="338"/>
      <c r="X46" s="338"/>
    </row>
    <row r="47" spans="21:24" ht="14.25">
      <c r="U47" s="546"/>
      <c r="V47" s="546"/>
      <c r="W47" s="338"/>
      <c r="X47" s="338"/>
    </row>
  </sheetData>
  <mergeCells count="35">
    <mergeCell ref="E2:G2"/>
    <mergeCell ref="H2:T2"/>
    <mergeCell ref="F3:F4"/>
    <mergeCell ref="G3:G4"/>
    <mergeCell ref="H3:M4"/>
    <mergeCell ref="O3:T4"/>
    <mergeCell ref="E4:E5"/>
    <mergeCell ref="F5:F6"/>
    <mergeCell ref="G5:G6"/>
    <mergeCell ref="H5:H6"/>
    <mergeCell ref="O5:O6"/>
    <mergeCell ref="B7:C7"/>
    <mergeCell ref="B8:C8"/>
    <mergeCell ref="B9:C9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9:C39"/>
    <mergeCell ref="B35:C35"/>
    <mergeCell ref="B36:C36"/>
    <mergeCell ref="B37:C37"/>
    <mergeCell ref="B38:C38"/>
  </mergeCells>
  <printOptions horizontalCentered="1"/>
  <pageMargins left="0.58" right="0.4724409448818898" top="0.6" bottom="0.5511811023622047" header="0.5118110236220472" footer="0.5118110236220472"/>
  <pageSetup horizontalDpi="1200" verticalDpi="1200" orientation="portrait" paperSize="9" scale="75" r:id="rId2"/>
  <colBreaks count="1" manualBreakCount="1">
    <brk id="10" max="3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05"/>
  <sheetViews>
    <sheetView zoomScale="75" zoomScaleNormal="75" workbookViewId="0" topLeftCell="A1">
      <selection activeCell="A1" sqref="A1"/>
    </sheetView>
  </sheetViews>
  <sheetFormatPr defaultColWidth="10.75390625" defaultRowHeight="14.25"/>
  <cols>
    <col min="1" max="1" width="11.25390625" style="343" customWidth="1"/>
    <col min="2" max="2" width="13.25390625" style="343" customWidth="1"/>
    <col min="3" max="13" width="7.125" style="343" customWidth="1"/>
    <col min="14" max="14" width="7.00390625" style="343" customWidth="1"/>
    <col min="15" max="20" width="7.125" style="343" customWidth="1"/>
    <col min="21" max="40" width="8.125" style="343" customWidth="1"/>
    <col min="41" max="16384" width="10.75390625" style="343" customWidth="1"/>
  </cols>
  <sheetData>
    <row r="1" spans="1:40" ht="39.75" customHeight="1" thickBot="1">
      <c r="A1" s="767" t="s">
        <v>190</v>
      </c>
      <c r="B1" s="121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245" t="s">
        <v>537</v>
      </c>
      <c r="AI1" s="121"/>
      <c r="AJ1" s="121"/>
      <c r="AK1" s="121"/>
      <c r="AL1" s="121"/>
      <c r="AM1" s="121"/>
      <c r="AN1" s="121"/>
    </row>
    <row r="2" spans="1:40" ht="4.5" customHeight="1">
      <c r="A2" s="246"/>
      <c r="B2" s="247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50"/>
      <c r="AI2" s="247"/>
      <c r="AJ2" s="247"/>
      <c r="AK2" s="247"/>
      <c r="AL2" s="247"/>
      <c r="AM2" s="251"/>
      <c r="AN2" s="121"/>
    </row>
    <row r="3" spans="1:40" ht="177.75" customHeight="1">
      <c r="A3" s="252" t="s">
        <v>82</v>
      </c>
      <c r="B3" s="71" t="s">
        <v>83</v>
      </c>
      <c r="C3" s="253" t="s">
        <v>191</v>
      </c>
      <c r="D3" s="254" t="s">
        <v>192</v>
      </c>
      <c r="E3" s="254" t="s">
        <v>193</v>
      </c>
      <c r="F3" s="254" t="s">
        <v>194</v>
      </c>
      <c r="G3" s="254" t="s">
        <v>195</v>
      </c>
      <c r="H3" s="254" t="s">
        <v>196</v>
      </c>
      <c r="I3" s="254" t="s">
        <v>197</v>
      </c>
      <c r="J3" s="254" t="s">
        <v>198</v>
      </c>
      <c r="K3" s="254" t="s">
        <v>199</v>
      </c>
      <c r="L3" s="254" t="s">
        <v>200</v>
      </c>
      <c r="M3" s="254" t="s">
        <v>201</v>
      </c>
      <c r="N3" s="254" t="s">
        <v>202</v>
      </c>
      <c r="O3" s="254" t="s">
        <v>203</v>
      </c>
      <c r="P3" s="254" t="s">
        <v>204</v>
      </c>
      <c r="Q3" s="254" t="s">
        <v>205</v>
      </c>
      <c r="R3" s="254" t="s">
        <v>206</v>
      </c>
      <c r="S3" s="254" t="s">
        <v>207</v>
      </c>
      <c r="T3" s="254" t="s">
        <v>208</v>
      </c>
      <c r="U3" s="254" t="s">
        <v>209</v>
      </c>
      <c r="V3" s="254" t="s">
        <v>210</v>
      </c>
      <c r="W3" s="254" t="s">
        <v>211</v>
      </c>
      <c r="X3" s="254" t="s">
        <v>212</v>
      </c>
      <c r="Y3" s="254" t="s">
        <v>213</v>
      </c>
      <c r="Z3" s="254" t="s">
        <v>214</v>
      </c>
      <c r="AA3" s="254" t="s">
        <v>215</v>
      </c>
      <c r="AB3" s="254" t="s">
        <v>216</v>
      </c>
      <c r="AC3" s="254" t="s">
        <v>217</v>
      </c>
      <c r="AD3" s="254" t="s">
        <v>218</v>
      </c>
      <c r="AE3" s="254" t="s">
        <v>219</v>
      </c>
      <c r="AF3" s="254" t="s">
        <v>220</v>
      </c>
      <c r="AG3" s="255" t="s">
        <v>221</v>
      </c>
      <c r="AH3" s="254" t="s">
        <v>222</v>
      </c>
      <c r="AI3" s="254" t="s">
        <v>223</v>
      </c>
      <c r="AJ3" s="254" t="s">
        <v>224</v>
      </c>
      <c r="AK3" s="254" t="s">
        <v>225</v>
      </c>
      <c r="AL3" s="254" t="s">
        <v>226</v>
      </c>
      <c r="AM3" s="256" t="s">
        <v>227</v>
      </c>
      <c r="AN3" s="121"/>
    </row>
    <row r="4" spans="1:40" ht="4.5" customHeight="1" thickBot="1">
      <c r="A4" s="257"/>
      <c r="B4" s="77"/>
      <c r="C4" s="258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60"/>
      <c r="AH4" s="259"/>
      <c r="AI4" s="259"/>
      <c r="AJ4" s="259"/>
      <c r="AK4" s="259"/>
      <c r="AL4" s="259"/>
      <c r="AM4" s="261"/>
      <c r="AN4" s="121"/>
    </row>
    <row r="5" spans="1:40" ht="19.5" customHeight="1">
      <c r="A5" s="262"/>
      <c r="B5" s="23" t="s">
        <v>535</v>
      </c>
      <c r="C5" s="581">
        <v>318</v>
      </c>
      <c r="D5" s="581">
        <v>298</v>
      </c>
      <c r="E5" s="581">
        <v>85</v>
      </c>
      <c r="F5" s="581">
        <v>186</v>
      </c>
      <c r="G5" s="581">
        <v>159</v>
      </c>
      <c r="H5" s="581">
        <v>112</v>
      </c>
      <c r="I5" s="581">
        <v>57</v>
      </c>
      <c r="J5" s="581">
        <v>28</v>
      </c>
      <c r="K5" s="581">
        <v>59</v>
      </c>
      <c r="L5" s="581">
        <v>15</v>
      </c>
      <c r="M5" s="581">
        <v>15</v>
      </c>
      <c r="N5" s="581">
        <v>42</v>
      </c>
      <c r="O5" s="581">
        <v>240</v>
      </c>
      <c r="P5" s="581">
        <v>237</v>
      </c>
      <c r="Q5" s="581">
        <v>37</v>
      </c>
      <c r="R5" s="581">
        <v>4</v>
      </c>
      <c r="S5" s="581">
        <v>107</v>
      </c>
      <c r="T5" s="581">
        <v>16</v>
      </c>
      <c r="U5" s="581">
        <v>32</v>
      </c>
      <c r="V5" s="581">
        <v>15</v>
      </c>
      <c r="W5" s="581">
        <v>61</v>
      </c>
      <c r="X5" s="581">
        <v>6</v>
      </c>
      <c r="Y5" s="581">
        <v>25</v>
      </c>
      <c r="Z5" s="581">
        <v>115</v>
      </c>
      <c r="AA5" s="581">
        <v>81</v>
      </c>
      <c r="AB5" s="581">
        <v>4</v>
      </c>
      <c r="AC5" s="581">
        <v>111</v>
      </c>
      <c r="AD5" s="581">
        <v>112</v>
      </c>
      <c r="AE5" s="581">
        <v>1</v>
      </c>
      <c r="AF5" s="581">
        <v>63</v>
      </c>
      <c r="AG5" s="581">
        <v>237</v>
      </c>
      <c r="AH5" s="581">
        <v>213</v>
      </c>
      <c r="AI5" s="581">
        <v>112</v>
      </c>
      <c r="AJ5" s="581">
        <v>42</v>
      </c>
      <c r="AK5" s="581">
        <v>3</v>
      </c>
      <c r="AL5" s="581">
        <v>4</v>
      </c>
      <c r="AM5" s="582">
        <v>36</v>
      </c>
      <c r="AN5" s="121"/>
    </row>
    <row r="6" spans="1:40" ht="19.5" customHeight="1">
      <c r="A6" s="263"/>
      <c r="B6" s="23">
        <v>18</v>
      </c>
      <c r="C6" s="581">
        <v>321</v>
      </c>
      <c r="D6" s="581">
        <v>301</v>
      </c>
      <c r="E6" s="581">
        <v>87</v>
      </c>
      <c r="F6" s="581">
        <v>189</v>
      </c>
      <c r="G6" s="581">
        <v>164</v>
      </c>
      <c r="H6" s="581">
        <v>111</v>
      </c>
      <c r="I6" s="581">
        <v>58</v>
      </c>
      <c r="J6" s="581">
        <v>27</v>
      </c>
      <c r="K6" s="581">
        <v>63</v>
      </c>
      <c r="L6" s="581">
        <v>16</v>
      </c>
      <c r="M6" s="581">
        <v>16</v>
      </c>
      <c r="N6" s="581">
        <v>45</v>
      </c>
      <c r="O6" s="581">
        <v>241</v>
      </c>
      <c r="P6" s="581">
        <v>243</v>
      </c>
      <c r="Q6" s="581">
        <v>37</v>
      </c>
      <c r="R6" s="581">
        <v>4</v>
      </c>
      <c r="S6" s="581">
        <v>111</v>
      </c>
      <c r="T6" s="581">
        <v>18</v>
      </c>
      <c r="U6" s="581">
        <v>33</v>
      </c>
      <c r="V6" s="581">
        <v>14</v>
      </c>
      <c r="W6" s="581">
        <v>60</v>
      </c>
      <c r="X6" s="581">
        <v>6</v>
      </c>
      <c r="Y6" s="581">
        <v>26</v>
      </c>
      <c r="Z6" s="581">
        <v>115</v>
      </c>
      <c r="AA6" s="581">
        <v>82</v>
      </c>
      <c r="AB6" s="581">
        <v>4</v>
      </c>
      <c r="AC6" s="581">
        <v>114</v>
      </c>
      <c r="AD6" s="581">
        <v>112</v>
      </c>
      <c r="AE6" s="581">
        <v>1</v>
      </c>
      <c r="AF6" s="581">
        <v>64</v>
      </c>
      <c r="AG6" s="581">
        <v>240</v>
      </c>
      <c r="AH6" s="581">
        <v>213</v>
      </c>
      <c r="AI6" s="581">
        <v>115</v>
      </c>
      <c r="AJ6" s="581">
        <v>42</v>
      </c>
      <c r="AK6" s="581">
        <v>3</v>
      </c>
      <c r="AL6" s="581">
        <v>4</v>
      </c>
      <c r="AM6" s="582">
        <v>35</v>
      </c>
      <c r="AN6" s="121"/>
    </row>
    <row r="7" spans="1:40" ht="19.5" customHeight="1">
      <c r="A7" s="70"/>
      <c r="B7" s="264">
        <v>19</v>
      </c>
      <c r="C7" s="462">
        <f aca="true" t="shared" si="0" ref="C7:AM7">SUM(C9,C19,C20,C21,C22,C23,C27,C30,C31,C36,C43,C48,C52,C56,C60,C63,C66)</f>
        <v>322</v>
      </c>
      <c r="D7" s="462">
        <f t="shared" si="0"/>
        <v>304</v>
      </c>
      <c r="E7" s="462">
        <f t="shared" si="0"/>
        <v>92</v>
      </c>
      <c r="F7" s="462">
        <f t="shared" si="0"/>
        <v>188</v>
      </c>
      <c r="G7" s="462">
        <f t="shared" si="0"/>
        <v>165</v>
      </c>
      <c r="H7" s="462">
        <f t="shared" si="0"/>
        <v>112</v>
      </c>
      <c r="I7" s="462">
        <f t="shared" si="0"/>
        <v>64</v>
      </c>
      <c r="J7" s="462">
        <f t="shared" si="0"/>
        <v>27</v>
      </c>
      <c r="K7" s="462">
        <f t="shared" si="0"/>
        <v>64</v>
      </c>
      <c r="L7" s="462">
        <f t="shared" si="0"/>
        <v>21</v>
      </c>
      <c r="M7" s="462">
        <f t="shared" si="0"/>
        <v>16</v>
      </c>
      <c r="N7" s="462">
        <f t="shared" si="0"/>
        <v>46</v>
      </c>
      <c r="O7" s="462">
        <f t="shared" si="0"/>
        <v>242</v>
      </c>
      <c r="P7" s="462">
        <f t="shared" si="0"/>
        <v>245</v>
      </c>
      <c r="Q7" s="462">
        <f t="shared" si="0"/>
        <v>38</v>
      </c>
      <c r="R7" s="462">
        <f t="shared" si="0"/>
        <v>5</v>
      </c>
      <c r="S7" s="462">
        <f t="shared" si="0"/>
        <v>113</v>
      </c>
      <c r="T7" s="463">
        <f t="shared" si="0"/>
        <v>19</v>
      </c>
      <c r="U7" s="464">
        <f t="shared" si="0"/>
        <v>34</v>
      </c>
      <c r="V7" s="462">
        <f t="shared" si="0"/>
        <v>15</v>
      </c>
      <c r="W7" s="462">
        <f t="shared" si="0"/>
        <v>53</v>
      </c>
      <c r="X7" s="462">
        <f t="shared" si="0"/>
        <v>6</v>
      </c>
      <c r="Y7" s="462">
        <f t="shared" si="0"/>
        <v>33</v>
      </c>
      <c r="Z7" s="462">
        <f t="shared" si="0"/>
        <v>117</v>
      </c>
      <c r="AA7" s="462">
        <f t="shared" si="0"/>
        <v>82</v>
      </c>
      <c r="AB7" s="462">
        <f t="shared" si="0"/>
        <v>3</v>
      </c>
      <c r="AC7" s="462">
        <f t="shared" si="0"/>
        <v>111</v>
      </c>
      <c r="AD7" s="462">
        <f t="shared" si="0"/>
        <v>109</v>
      </c>
      <c r="AE7" s="462">
        <f t="shared" si="0"/>
        <v>1</v>
      </c>
      <c r="AF7" s="462">
        <f t="shared" si="0"/>
        <v>67</v>
      </c>
      <c r="AG7" s="462">
        <f t="shared" si="0"/>
        <v>242</v>
      </c>
      <c r="AH7" s="462">
        <f t="shared" si="0"/>
        <v>214</v>
      </c>
      <c r="AI7" s="462">
        <f t="shared" si="0"/>
        <v>114</v>
      </c>
      <c r="AJ7" s="462">
        <f t="shared" si="0"/>
        <v>43</v>
      </c>
      <c r="AK7" s="462">
        <f t="shared" si="0"/>
        <v>4</v>
      </c>
      <c r="AL7" s="462">
        <f t="shared" si="0"/>
        <v>4</v>
      </c>
      <c r="AM7" s="465">
        <f t="shared" si="0"/>
        <v>36</v>
      </c>
      <c r="AN7" s="265"/>
    </row>
    <row r="8" spans="1:40" ht="17.25" customHeight="1">
      <c r="A8" s="93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8"/>
      <c r="U8" s="269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417"/>
      <c r="AN8" s="265"/>
    </row>
    <row r="9" spans="1:40" s="511" customFormat="1" ht="19.5" customHeight="1">
      <c r="A9" s="93" t="s">
        <v>87</v>
      </c>
      <c r="B9" s="266" t="s">
        <v>532</v>
      </c>
      <c r="C9" s="506">
        <f aca="true" t="shared" si="1" ref="C9:AM9">SUM(C10:C18)</f>
        <v>97</v>
      </c>
      <c r="D9" s="506">
        <f t="shared" si="1"/>
        <v>89</v>
      </c>
      <c r="E9" s="506">
        <f t="shared" si="1"/>
        <v>27</v>
      </c>
      <c r="F9" s="506">
        <f t="shared" si="1"/>
        <v>53</v>
      </c>
      <c r="G9" s="506">
        <f t="shared" si="1"/>
        <v>49</v>
      </c>
      <c r="H9" s="506">
        <f t="shared" si="1"/>
        <v>34</v>
      </c>
      <c r="I9" s="506">
        <f t="shared" si="1"/>
        <v>22</v>
      </c>
      <c r="J9" s="506">
        <f t="shared" si="1"/>
        <v>8</v>
      </c>
      <c r="K9" s="506">
        <f t="shared" si="1"/>
        <v>17</v>
      </c>
      <c r="L9" s="506">
        <f t="shared" si="1"/>
        <v>7</v>
      </c>
      <c r="M9" s="506">
        <f t="shared" si="1"/>
        <v>5</v>
      </c>
      <c r="N9" s="506">
        <f t="shared" si="1"/>
        <v>11</v>
      </c>
      <c r="O9" s="506">
        <f t="shared" si="1"/>
        <v>70</v>
      </c>
      <c r="P9" s="506">
        <f t="shared" si="1"/>
        <v>72</v>
      </c>
      <c r="Q9" s="506">
        <f t="shared" si="1"/>
        <v>14</v>
      </c>
      <c r="R9" s="506">
        <f t="shared" si="1"/>
        <v>1</v>
      </c>
      <c r="S9" s="506">
        <f t="shared" si="1"/>
        <v>29</v>
      </c>
      <c r="T9" s="507">
        <f t="shared" si="1"/>
        <v>8</v>
      </c>
      <c r="U9" s="508">
        <f t="shared" si="1"/>
        <v>12</v>
      </c>
      <c r="V9" s="506">
        <f t="shared" si="1"/>
        <v>4</v>
      </c>
      <c r="W9" s="506">
        <f t="shared" si="1"/>
        <v>11</v>
      </c>
      <c r="X9" s="506">
        <f t="shared" si="1"/>
        <v>3</v>
      </c>
      <c r="Y9" s="506">
        <f t="shared" si="1"/>
        <v>18</v>
      </c>
      <c r="Z9" s="506">
        <f t="shared" si="1"/>
        <v>31</v>
      </c>
      <c r="AA9" s="506">
        <f t="shared" si="1"/>
        <v>26</v>
      </c>
      <c r="AB9" s="506">
        <f t="shared" si="1"/>
        <v>0</v>
      </c>
      <c r="AC9" s="506">
        <f t="shared" si="1"/>
        <v>35</v>
      </c>
      <c r="AD9" s="506">
        <f t="shared" si="1"/>
        <v>39</v>
      </c>
      <c r="AE9" s="506">
        <f t="shared" si="1"/>
        <v>0</v>
      </c>
      <c r="AF9" s="506">
        <f t="shared" si="1"/>
        <v>20</v>
      </c>
      <c r="AG9" s="506">
        <f t="shared" si="1"/>
        <v>67</v>
      </c>
      <c r="AH9" s="506">
        <f t="shared" si="1"/>
        <v>63</v>
      </c>
      <c r="AI9" s="506">
        <f t="shared" si="1"/>
        <v>31</v>
      </c>
      <c r="AJ9" s="506">
        <f t="shared" si="1"/>
        <v>11</v>
      </c>
      <c r="AK9" s="506">
        <f t="shared" si="1"/>
        <v>1</v>
      </c>
      <c r="AL9" s="506">
        <f t="shared" si="1"/>
        <v>3</v>
      </c>
      <c r="AM9" s="509">
        <f t="shared" si="1"/>
        <v>12</v>
      </c>
      <c r="AN9" s="510"/>
    </row>
    <row r="10" spans="1:40" ht="19.5" customHeight="1">
      <c r="A10" s="93"/>
      <c r="B10" s="270" t="s">
        <v>90</v>
      </c>
      <c r="C10" s="583">
        <v>5</v>
      </c>
      <c r="D10" s="583">
        <v>5</v>
      </c>
      <c r="E10" s="583" t="s">
        <v>99</v>
      </c>
      <c r="F10" s="583">
        <v>1</v>
      </c>
      <c r="G10" s="583">
        <v>2</v>
      </c>
      <c r="H10" s="583">
        <v>3</v>
      </c>
      <c r="I10" s="583">
        <v>3</v>
      </c>
      <c r="J10" s="583">
        <v>1</v>
      </c>
      <c r="K10" s="583">
        <v>1</v>
      </c>
      <c r="L10" s="583" t="s">
        <v>99</v>
      </c>
      <c r="M10" s="583" t="s">
        <v>99</v>
      </c>
      <c r="N10" s="583">
        <v>1</v>
      </c>
      <c r="O10" s="583">
        <v>5</v>
      </c>
      <c r="P10" s="583">
        <v>4</v>
      </c>
      <c r="Q10" s="583">
        <v>2</v>
      </c>
      <c r="R10" s="583" t="s">
        <v>99</v>
      </c>
      <c r="S10" s="583">
        <v>1</v>
      </c>
      <c r="T10" s="584">
        <v>1</v>
      </c>
      <c r="U10" s="585">
        <v>1</v>
      </c>
      <c r="V10" s="583" t="s">
        <v>99</v>
      </c>
      <c r="W10" s="583">
        <v>1</v>
      </c>
      <c r="X10" s="583" t="s">
        <v>99</v>
      </c>
      <c r="Y10" s="583">
        <v>1</v>
      </c>
      <c r="Z10" s="583">
        <v>2</v>
      </c>
      <c r="AA10" s="583">
        <v>2</v>
      </c>
      <c r="AB10" s="583" t="s">
        <v>99</v>
      </c>
      <c r="AC10" s="583">
        <v>3</v>
      </c>
      <c r="AD10" s="583">
        <v>4</v>
      </c>
      <c r="AE10" s="583" t="s">
        <v>99</v>
      </c>
      <c r="AF10" s="583">
        <v>1</v>
      </c>
      <c r="AG10" s="583">
        <v>4</v>
      </c>
      <c r="AH10" s="583">
        <v>4</v>
      </c>
      <c r="AI10" s="583">
        <v>3</v>
      </c>
      <c r="AJ10" s="583">
        <v>1</v>
      </c>
      <c r="AK10" s="583" t="s">
        <v>99</v>
      </c>
      <c r="AL10" s="583" t="s">
        <v>99</v>
      </c>
      <c r="AM10" s="586" t="s">
        <v>99</v>
      </c>
      <c r="AN10" s="265"/>
    </row>
    <row r="11" spans="1:40" ht="19.5" customHeight="1">
      <c r="A11" s="93"/>
      <c r="B11" s="270" t="s">
        <v>344</v>
      </c>
      <c r="C11" s="583">
        <v>8</v>
      </c>
      <c r="D11" s="583">
        <v>8</v>
      </c>
      <c r="E11" s="583">
        <v>4</v>
      </c>
      <c r="F11" s="583">
        <v>7</v>
      </c>
      <c r="G11" s="583">
        <v>7</v>
      </c>
      <c r="H11" s="583">
        <v>1</v>
      </c>
      <c r="I11" s="583">
        <v>3</v>
      </c>
      <c r="J11" s="583" t="s">
        <v>99</v>
      </c>
      <c r="K11" s="583">
        <v>2</v>
      </c>
      <c r="L11" s="583">
        <v>1</v>
      </c>
      <c r="M11" s="583" t="s">
        <v>99</v>
      </c>
      <c r="N11" s="583" t="s">
        <v>99</v>
      </c>
      <c r="O11" s="583">
        <v>6</v>
      </c>
      <c r="P11" s="583">
        <v>7</v>
      </c>
      <c r="Q11" s="583">
        <v>3</v>
      </c>
      <c r="R11" s="583" t="s">
        <v>99</v>
      </c>
      <c r="S11" s="583">
        <v>5</v>
      </c>
      <c r="T11" s="584" t="s">
        <v>99</v>
      </c>
      <c r="U11" s="585" t="s">
        <v>99</v>
      </c>
      <c r="V11" s="583" t="s">
        <v>99</v>
      </c>
      <c r="W11" s="583" t="s">
        <v>99</v>
      </c>
      <c r="X11" s="583" t="s">
        <v>99</v>
      </c>
      <c r="Y11" s="583">
        <v>2</v>
      </c>
      <c r="Z11" s="583">
        <v>3</v>
      </c>
      <c r="AA11" s="583">
        <v>2</v>
      </c>
      <c r="AB11" s="583" t="s">
        <v>99</v>
      </c>
      <c r="AC11" s="583">
        <v>2</v>
      </c>
      <c r="AD11" s="583">
        <v>3</v>
      </c>
      <c r="AE11" s="583" t="s">
        <v>99</v>
      </c>
      <c r="AF11" s="583">
        <v>3</v>
      </c>
      <c r="AG11" s="583">
        <v>7</v>
      </c>
      <c r="AH11" s="583">
        <v>7</v>
      </c>
      <c r="AI11" s="583">
        <v>1</v>
      </c>
      <c r="AJ11" s="583" t="s">
        <v>99</v>
      </c>
      <c r="AK11" s="583" t="s">
        <v>99</v>
      </c>
      <c r="AL11" s="583" t="s">
        <v>99</v>
      </c>
      <c r="AM11" s="586" t="s">
        <v>99</v>
      </c>
      <c r="AN11" s="265"/>
    </row>
    <row r="12" spans="1:40" ht="19.5" customHeight="1">
      <c r="A12" s="93"/>
      <c r="B12" s="270" t="s">
        <v>144</v>
      </c>
      <c r="C12" s="583">
        <v>10</v>
      </c>
      <c r="D12" s="583">
        <v>9</v>
      </c>
      <c r="E12" s="583">
        <v>1</v>
      </c>
      <c r="F12" s="587">
        <v>5</v>
      </c>
      <c r="G12" s="583">
        <v>6</v>
      </c>
      <c r="H12" s="583">
        <v>1</v>
      </c>
      <c r="I12" s="583">
        <v>1</v>
      </c>
      <c r="J12" s="583">
        <v>1</v>
      </c>
      <c r="K12" s="583">
        <v>1</v>
      </c>
      <c r="L12" s="583" t="s">
        <v>99</v>
      </c>
      <c r="M12" s="583" t="s">
        <v>99</v>
      </c>
      <c r="N12" s="583">
        <v>2</v>
      </c>
      <c r="O12" s="583">
        <v>6</v>
      </c>
      <c r="P12" s="583">
        <v>6</v>
      </c>
      <c r="Q12" s="583">
        <v>1</v>
      </c>
      <c r="R12" s="583" t="s">
        <v>99</v>
      </c>
      <c r="S12" s="583">
        <v>2</v>
      </c>
      <c r="T12" s="584" t="s">
        <v>99</v>
      </c>
      <c r="U12" s="585" t="s">
        <v>99</v>
      </c>
      <c r="V12" s="583" t="s">
        <v>99</v>
      </c>
      <c r="W12" s="583" t="s">
        <v>99</v>
      </c>
      <c r="X12" s="583" t="s">
        <v>99</v>
      </c>
      <c r="Y12" s="583">
        <v>3</v>
      </c>
      <c r="Z12" s="583">
        <v>3</v>
      </c>
      <c r="AA12" s="583">
        <v>3</v>
      </c>
      <c r="AB12" s="583" t="s">
        <v>99</v>
      </c>
      <c r="AC12" s="583">
        <v>3</v>
      </c>
      <c r="AD12" s="583">
        <v>4</v>
      </c>
      <c r="AE12" s="583" t="s">
        <v>99</v>
      </c>
      <c r="AF12" s="583">
        <v>1</v>
      </c>
      <c r="AG12" s="583">
        <v>7</v>
      </c>
      <c r="AH12" s="583">
        <v>7</v>
      </c>
      <c r="AI12" s="583">
        <v>3</v>
      </c>
      <c r="AJ12" s="583" t="s">
        <v>99</v>
      </c>
      <c r="AK12" s="583" t="s">
        <v>99</v>
      </c>
      <c r="AL12" s="583" t="s">
        <v>99</v>
      </c>
      <c r="AM12" s="586">
        <v>2</v>
      </c>
      <c r="AN12" s="265"/>
    </row>
    <row r="13" spans="1:40" ht="19.5" customHeight="1">
      <c r="A13" s="93"/>
      <c r="B13" s="270" t="s">
        <v>145</v>
      </c>
      <c r="C13" s="583">
        <v>9</v>
      </c>
      <c r="D13" s="583">
        <v>8</v>
      </c>
      <c r="E13" s="583">
        <v>2</v>
      </c>
      <c r="F13" s="583">
        <v>4</v>
      </c>
      <c r="G13" s="583">
        <v>4</v>
      </c>
      <c r="H13" s="583">
        <v>5</v>
      </c>
      <c r="I13" s="583">
        <v>2</v>
      </c>
      <c r="J13" s="583">
        <v>1</v>
      </c>
      <c r="K13" s="583">
        <v>2</v>
      </c>
      <c r="L13" s="583" t="s">
        <v>99</v>
      </c>
      <c r="M13" s="583">
        <v>2</v>
      </c>
      <c r="N13" s="583" t="s">
        <v>99</v>
      </c>
      <c r="O13" s="583">
        <v>8</v>
      </c>
      <c r="P13" s="583">
        <v>8</v>
      </c>
      <c r="Q13" s="583">
        <v>1</v>
      </c>
      <c r="R13" s="583" t="s">
        <v>99</v>
      </c>
      <c r="S13" s="583" t="s">
        <v>99</v>
      </c>
      <c r="T13" s="584" t="s">
        <v>99</v>
      </c>
      <c r="U13" s="585">
        <v>1</v>
      </c>
      <c r="V13" s="583" t="s">
        <v>99</v>
      </c>
      <c r="W13" s="583">
        <v>1</v>
      </c>
      <c r="X13" s="583" t="s">
        <v>99</v>
      </c>
      <c r="Y13" s="583" t="s">
        <v>99</v>
      </c>
      <c r="Z13" s="583">
        <v>1</v>
      </c>
      <c r="AA13" s="583">
        <v>1</v>
      </c>
      <c r="AB13" s="583" t="s">
        <v>99</v>
      </c>
      <c r="AC13" s="583">
        <v>4</v>
      </c>
      <c r="AD13" s="583">
        <v>4</v>
      </c>
      <c r="AE13" s="583" t="s">
        <v>99</v>
      </c>
      <c r="AF13" s="583">
        <v>2</v>
      </c>
      <c r="AG13" s="583">
        <v>6</v>
      </c>
      <c r="AH13" s="583">
        <v>5</v>
      </c>
      <c r="AI13" s="583">
        <v>2</v>
      </c>
      <c r="AJ13" s="583" t="s">
        <v>99</v>
      </c>
      <c r="AK13" s="583" t="s">
        <v>99</v>
      </c>
      <c r="AL13" s="583" t="s">
        <v>99</v>
      </c>
      <c r="AM13" s="586">
        <v>1</v>
      </c>
      <c r="AN13" s="265"/>
    </row>
    <row r="14" spans="1:40" ht="19.5" customHeight="1">
      <c r="A14" s="93"/>
      <c r="B14" s="270" t="s">
        <v>146</v>
      </c>
      <c r="C14" s="583">
        <v>12</v>
      </c>
      <c r="D14" s="583">
        <v>11</v>
      </c>
      <c r="E14" s="583">
        <v>4</v>
      </c>
      <c r="F14" s="583">
        <v>5</v>
      </c>
      <c r="G14" s="583">
        <v>5</v>
      </c>
      <c r="H14" s="583">
        <v>3</v>
      </c>
      <c r="I14" s="583">
        <v>2</v>
      </c>
      <c r="J14" s="583">
        <v>1</v>
      </c>
      <c r="K14" s="583">
        <v>1</v>
      </c>
      <c r="L14" s="583">
        <v>2</v>
      </c>
      <c r="M14" s="583">
        <v>1</v>
      </c>
      <c r="N14" s="583" t="s">
        <v>99</v>
      </c>
      <c r="O14" s="583">
        <v>7</v>
      </c>
      <c r="P14" s="583">
        <v>6</v>
      </c>
      <c r="Q14" s="583">
        <v>2</v>
      </c>
      <c r="R14" s="583" t="s">
        <v>99</v>
      </c>
      <c r="S14" s="583">
        <v>3</v>
      </c>
      <c r="T14" s="584">
        <v>1</v>
      </c>
      <c r="U14" s="585">
        <v>3</v>
      </c>
      <c r="V14" s="583">
        <v>1</v>
      </c>
      <c r="W14" s="583">
        <v>1</v>
      </c>
      <c r="X14" s="583">
        <v>2</v>
      </c>
      <c r="Y14" s="583">
        <v>2</v>
      </c>
      <c r="Z14" s="583">
        <v>4</v>
      </c>
      <c r="AA14" s="583">
        <v>4</v>
      </c>
      <c r="AB14" s="583" t="s">
        <v>99</v>
      </c>
      <c r="AC14" s="583">
        <v>6</v>
      </c>
      <c r="AD14" s="583">
        <v>5</v>
      </c>
      <c r="AE14" s="583" t="s">
        <v>99</v>
      </c>
      <c r="AF14" s="583">
        <v>2</v>
      </c>
      <c r="AG14" s="583">
        <v>6</v>
      </c>
      <c r="AH14" s="583">
        <v>7</v>
      </c>
      <c r="AI14" s="583">
        <v>3</v>
      </c>
      <c r="AJ14" s="583">
        <v>1</v>
      </c>
      <c r="AK14" s="583" t="s">
        <v>99</v>
      </c>
      <c r="AL14" s="583">
        <v>1</v>
      </c>
      <c r="AM14" s="586">
        <v>1</v>
      </c>
      <c r="AN14" s="265"/>
    </row>
    <row r="15" spans="1:40" ht="19.5" customHeight="1">
      <c r="A15" s="93"/>
      <c r="B15" s="270" t="s">
        <v>147</v>
      </c>
      <c r="C15" s="583">
        <v>6</v>
      </c>
      <c r="D15" s="583">
        <v>6</v>
      </c>
      <c r="E15" s="583">
        <v>2</v>
      </c>
      <c r="F15" s="583">
        <v>6</v>
      </c>
      <c r="G15" s="583">
        <v>5</v>
      </c>
      <c r="H15" s="583">
        <v>3</v>
      </c>
      <c r="I15" s="583" t="s">
        <v>99</v>
      </c>
      <c r="J15" s="583" t="s">
        <v>99</v>
      </c>
      <c r="K15" s="583" t="s">
        <v>99</v>
      </c>
      <c r="L15" s="583" t="s">
        <v>99</v>
      </c>
      <c r="M15" s="583" t="s">
        <v>99</v>
      </c>
      <c r="N15" s="583">
        <v>1</v>
      </c>
      <c r="O15" s="583">
        <v>6</v>
      </c>
      <c r="P15" s="583">
        <v>6</v>
      </c>
      <c r="Q15" s="583" t="s">
        <v>99</v>
      </c>
      <c r="R15" s="583" t="s">
        <v>99</v>
      </c>
      <c r="S15" s="583">
        <v>4</v>
      </c>
      <c r="T15" s="584" t="s">
        <v>99</v>
      </c>
      <c r="U15" s="585">
        <v>2</v>
      </c>
      <c r="V15" s="583" t="s">
        <v>99</v>
      </c>
      <c r="W15" s="583">
        <v>2</v>
      </c>
      <c r="X15" s="583" t="s">
        <v>99</v>
      </c>
      <c r="Y15" s="583">
        <v>2</v>
      </c>
      <c r="Z15" s="583">
        <v>4</v>
      </c>
      <c r="AA15" s="583">
        <v>3</v>
      </c>
      <c r="AB15" s="583" t="s">
        <v>99</v>
      </c>
      <c r="AC15" s="583">
        <v>2</v>
      </c>
      <c r="AD15" s="583">
        <v>4</v>
      </c>
      <c r="AE15" s="583" t="s">
        <v>99</v>
      </c>
      <c r="AF15" s="583">
        <v>3</v>
      </c>
      <c r="AG15" s="583">
        <v>4</v>
      </c>
      <c r="AH15" s="583">
        <v>5</v>
      </c>
      <c r="AI15" s="583">
        <v>3</v>
      </c>
      <c r="AJ15" s="583">
        <v>1</v>
      </c>
      <c r="AK15" s="583" t="s">
        <v>99</v>
      </c>
      <c r="AL15" s="583">
        <v>1</v>
      </c>
      <c r="AM15" s="586" t="s">
        <v>99</v>
      </c>
      <c r="AN15" s="265"/>
    </row>
    <row r="16" spans="1:40" ht="19.5" customHeight="1">
      <c r="A16" s="93"/>
      <c r="B16" s="270" t="s">
        <v>345</v>
      </c>
      <c r="C16" s="583">
        <v>15</v>
      </c>
      <c r="D16" s="583">
        <v>14</v>
      </c>
      <c r="E16" s="583">
        <v>4</v>
      </c>
      <c r="F16" s="583">
        <v>8</v>
      </c>
      <c r="G16" s="583">
        <v>7</v>
      </c>
      <c r="H16" s="583">
        <v>6</v>
      </c>
      <c r="I16" s="583">
        <v>3</v>
      </c>
      <c r="J16" s="583">
        <v>1</v>
      </c>
      <c r="K16" s="583">
        <v>5</v>
      </c>
      <c r="L16" s="583">
        <v>2</v>
      </c>
      <c r="M16" s="583">
        <v>2</v>
      </c>
      <c r="N16" s="583">
        <v>3</v>
      </c>
      <c r="O16" s="583">
        <v>10</v>
      </c>
      <c r="P16" s="583">
        <v>11</v>
      </c>
      <c r="Q16" s="583">
        <v>1</v>
      </c>
      <c r="R16" s="583" t="s">
        <v>99</v>
      </c>
      <c r="S16" s="583">
        <v>5</v>
      </c>
      <c r="T16" s="584">
        <v>1</v>
      </c>
      <c r="U16" s="585" t="s">
        <v>99</v>
      </c>
      <c r="V16" s="583" t="s">
        <v>99</v>
      </c>
      <c r="W16" s="583">
        <v>2</v>
      </c>
      <c r="X16" s="583" t="s">
        <v>99</v>
      </c>
      <c r="Y16" s="583">
        <v>1</v>
      </c>
      <c r="Z16" s="583">
        <v>4</v>
      </c>
      <c r="AA16" s="583">
        <v>3</v>
      </c>
      <c r="AB16" s="583" t="s">
        <v>99</v>
      </c>
      <c r="AC16" s="583">
        <v>6</v>
      </c>
      <c r="AD16" s="583">
        <v>4</v>
      </c>
      <c r="AE16" s="583" t="s">
        <v>99</v>
      </c>
      <c r="AF16" s="583">
        <v>4</v>
      </c>
      <c r="AG16" s="583">
        <v>13</v>
      </c>
      <c r="AH16" s="583">
        <v>10</v>
      </c>
      <c r="AI16" s="583">
        <v>3</v>
      </c>
      <c r="AJ16" s="583">
        <v>2</v>
      </c>
      <c r="AK16" s="583" t="s">
        <v>99</v>
      </c>
      <c r="AL16" s="583" t="s">
        <v>99</v>
      </c>
      <c r="AM16" s="586">
        <v>2</v>
      </c>
      <c r="AN16" s="265"/>
    </row>
    <row r="17" spans="1:40" ht="19.5" customHeight="1">
      <c r="A17" s="93"/>
      <c r="B17" s="270" t="s">
        <v>148</v>
      </c>
      <c r="C17" s="583">
        <v>21</v>
      </c>
      <c r="D17" s="583">
        <v>18</v>
      </c>
      <c r="E17" s="583">
        <v>5</v>
      </c>
      <c r="F17" s="583">
        <v>10</v>
      </c>
      <c r="G17" s="583">
        <v>7</v>
      </c>
      <c r="H17" s="583">
        <v>9</v>
      </c>
      <c r="I17" s="583">
        <v>6</v>
      </c>
      <c r="J17" s="583">
        <v>2</v>
      </c>
      <c r="K17" s="583">
        <v>4</v>
      </c>
      <c r="L17" s="583">
        <v>2</v>
      </c>
      <c r="M17" s="583" t="s">
        <v>99</v>
      </c>
      <c r="N17" s="583">
        <v>1</v>
      </c>
      <c r="O17" s="583">
        <v>14</v>
      </c>
      <c r="P17" s="583">
        <v>14</v>
      </c>
      <c r="Q17" s="583">
        <v>3</v>
      </c>
      <c r="R17" s="583">
        <v>1</v>
      </c>
      <c r="S17" s="583">
        <v>7</v>
      </c>
      <c r="T17" s="584">
        <v>4</v>
      </c>
      <c r="U17" s="585">
        <v>5</v>
      </c>
      <c r="V17" s="583">
        <v>3</v>
      </c>
      <c r="W17" s="583">
        <v>3</v>
      </c>
      <c r="X17" s="583">
        <v>1</v>
      </c>
      <c r="Y17" s="583">
        <v>5</v>
      </c>
      <c r="Z17" s="583">
        <v>6</v>
      </c>
      <c r="AA17" s="583">
        <v>6</v>
      </c>
      <c r="AB17" s="583" t="s">
        <v>99</v>
      </c>
      <c r="AC17" s="583">
        <v>5</v>
      </c>
      <c r="AD17" s="583">
        <v>7</v>
      </c>
      <c r="AE17" s="583" t="s">
        <v>99</v>
      </c>
      <c r="AF17" s="583">
        <v>2</v>
      </c>
      <c r="AG17" s="583">
        <v>9</v>
      </c>
      <c r="AH17" s="583">
        <v>12</v>
      </c>
      <c r="AI17" s="583">
        <v>9</v>
      </c>
      <c r="AJ17" s="583">
        <v>2</v>
      </c>
      <c r="AK17" s="583">
        <v>1</v>
      </c>
      <c r="AL17" s="583" t="s">
        <v>99</v>
      </c>
      <c r="AM17" s="586">
        <v>3</v>
      </c>
      <c r="AN17" s="265"/>
    </row>
    <row r="18" spans="1:40" ht="19.5" customHeight="1">
      <c r="A18" s="93"/>
      <c r="B18" s="270" t="s">
        <v>346</v>
      </c>
      <c r="C18" s="583">
        <v>11</v>
      </c>
      <c r="D18" s="583">
        <v>10</v>
      </c>
      <c r="E18" s="583">
        <v>5</v>
      </c>
      <c r="F18" s="583">
        <v>7</v>
      </c>
      <c r="G18" s="583">
        <v>6</v>
      </c>
      <c r="H18" s="583">
        <v>3</v>
      </c>
      <c r="I18" s="583">
        <v>2</v>
      </c>
      <c r="J18" s="583">
        <v>1</v>
      </c>
      <c r="K18" s="583">
        <v>1</v>
      </c>
      <c r="L18" s="583" t="s">
        <v>99</v>
      </c>
      <c r="M18" s="583" t="s">
        <v>99</v>
      </c>
      <c r="N18" s="583">
        <v>3</v>
      </c>
      <c r="O18" s="583">
        <v>8</v>
      </c>
      <c r="P18" s="583">
        <v>10</v>
      </c>
      <c r="Q18" s="583">
        <v>1</v>
      </c>
      <c r="R18" s="583" t="s">
        <v>99</v>
      </c>
      <c r="S18" s="583">
        <v>2</v>
      </c>
      <c r="T18" s="584">
        <v>1</v>
      </c>
      <c r="U18" s="585" t="s">
        <v>99</v>
      </c>
      <c r="V18" s="583" t="s">
        <v>99</v>
      </c>
      <c r="W18" s="583">
        <v>1</v>
      </c>
      <c r="X18" s="583" t="s">
        <v>99</v>
      </c>
      <c r="Y18" s="583">
        <v>2</v>
      </c>
      <c r="Z18" s="583">
        <v>4</v>
      </c>
      <c r="AA18" s="583">
        <v>2</v>
      </c>
      <c r="AB18" s="583" t="s">
        <v>99</v>
      </c>
      <c r="AC18" s="583">
        <v>4</v>
      </c>
      <c r="AD18" s="583">
        <v>4</v>
      </c>
      <c r="AE18" s="583" t="s">
        <v>99</v>
      </c>
      <c r="AF18" s="583">
        <v>2</v>
      </c>
      <c r="AG18" s="583">
        <v>11</v>
      </c>
      <c r="AH18" s="583">
        <v>6</v>
      </c>
      <c r="AI18" s="583">
        <v>4</v>
      </c>
      <c r="AJ18" s="583">
        <v>4</v>
      </c>
      <c r="AK18" s="583" t="s">
        <v>99</v>
      </c>
      <c r="AL18" s="583">
        <v>1</v>
      </c>
      <c r="AM18" s="586">
        <v>3</v>
      </c>
      <c r="AN18" s="265"/>
    </row>
    <row r="19" spans="1:40" ht="19.5" customHeight="1">
      <c r="A19" s="271" t="s">
        <v>228</v>
      </c>
      <c r="B19" s="272" t="s">
        <v>347</v>
      </c>
      <c r="C19" s="588">
        <v>34</v>
      </c>
      <c r="D19" s="588">
        <v>32</v>
      </c>
      <c r="E19" s="588">
        <v>11</v>
      </c>
      <c r="F19" s="588">
        <v>24</v>
      </c>
      <c r="G19" s="588">
        <v>18</v>
      </c>
      <c r="H19" s="588">
        <v>7</v>
      </c>
      <c r="I19" s="588">
        <v>5</v>
      </c>
      <c r="J19" s="588">
        <v>1</v>
      </c>
      <c r="K19" s="588">
        <v>8</v>
      </c>
      <c r="L19" s="588">
        <v>2</v>
      </c>
      <c r="M19" s="588">
        <v>3</v>
      </c>
      <c r="N19" s="588">
        <v>11</v>
      </c>
      <c r="O19" s="588">
        <v>23</v>
      </c>
      <c r="P19" s="588">
        <v>22</v>
      </c>
      <c r="Q19" s="588">
        <v>5</v>
      </c>
      <c r="R19" s="588">
        <v>1</v>
      </c>
      <c r="S19" s="588">
        <v>11</v>
      </c>
      <c r="T19" s="589">
        <v>3</v>
      </c>
      <c r="U19" s="590">
        <v>4</v>
      </c>
      <c r="V19" s="588">
        <v>3</v>
      </c>
      <c r="W19" s="588">
        <v>3</v>
      </c>
      <c r="X19" s="588">
        <v>2</v>
      </c>
      <c r="Y19" s="588">
        <v>3</v>
      </c>
      <c r="Z19" s="588">
        <v>12</v>
      </c>
      <c r="AA19" s="588">
        <v>5</v>
      </c>
      <c r="AB19" s="588">
        <v>1</v>
      </c>
      <c r="AC19" s="588">
        <v>8</v>
      </c>
      <c r="AD19" s="588">
        <v>7</v>
      </c>
      <c r="AE19" s="588" t="s">
        <v>99</v>
      </c>
      <c r="AF19" s="588">
        <v>7</v>
      </c>
      <c r="AG19" s="588">
        <v>30</v>
      </c>
      <c r="AH19" s="588">
        <v>21</v>
      </c>
      <c r="AI19" s="588">
        <v>12</v>
      </c>
      <c r="AJ19" s="588">
        <v>3</v>
      </c>
      <c r="AK19" s="588" t="s">
        <v>99</v>
      </c>
      <c r="AL19" s="588" t="s">
        <v>99</v>
      </c>
      <c r="AM19" s="591">
        <v>1</v>
      </c>
      <c r="AN19" s="265"/>
    </row>
    <row r="20" spans="1:40" ht="19.5" customHeight="1">
      <c r="A20" s="271" t="s">
        <v>229</v>
      </c>
      <c r="B20" s="272" t="s">
        <v>348</v>
      </c>
      <c r="C20" s="588">
        <v>26</v>
      </c>
      <c r="D20" s="588">
        <v>25</v>
      </c>
      <c r="E20" s="588">
        <v>6</v>
      </c>
      <c r="F20" s="588">
        <v>18</v>
      </c>
      <c r="G20" s="588">
        <v>14</v>
      </c>
      <c r="H20" s="588">
        <v>6</v>
      </c>
      <c r="I20" s="588">
        <v>3</v>
      </c>
      <c r="J20" s="588" t="s">
        <v>99</v>
      </c>
      <c r="K20" s="588">
        <v>6</v>
      </c>
      <c r="L20" s="588">
        <v>2</v>
      </c>
      <c r="M20" s="588">
        <v>2</v>
      </c>
      <c r="N20" s="588">
        <v>2</v>
      </c>
      <c r="O20" s="588">
        <v>23</v>
      </c>
      <c r="P20" s="588">
        <v>20</v>
      </c>
      <c r="Q20" s="588">
        <v>5</v>
      </c>
      <c r="R20" s="588">
        <v>1</v>
      </c>
      <c r="S20" s="588">
        <v>11</v>
      </c>
      <c r="T20" s="589">
        <v>1</v>
      </c>
      <c r="U20" s="590">
        <v>2</v>
      </c>
      <c r="V20" s="588">
        <v>2</v>
      </c>
      <c r="W20" s="588">
        <v>3</v>
      </c>
      <c r="X20" s="588" t="s">
        <v>99</v>
      </c>
      <c r="Y20" s="588">
        <v>1</v>
      </c>
      <c r="Z20" s="588">
        <v>7</v>
      </c>
      <c r="AA20" s="588">
        <v>5</v>
      </c>
      <c r="AB20" s="588" t="s">
        <v>99</v>
      </c>
      <c r="AC20" s="588">
        <v>11</v>
      </c>
      <c r="AD20" s="588">
        <v>9</v>
      </c>
      <c r="AE20" s="588" t="s">
        <v>99</v>
      </c>
      <c r="AF20" s="588">
        <v>9</v>
      </c>
      <c r="AG20" s="588">
        <v>19</v>
      </c>
      <c r="AH20" s="588">
        <v>23</v>
      </c>
      <c r="AI20" s="588">
        <v>7</v>
      </c>
      <c r="AJ20" s="588">
        <v>4</v>
      </c>
      <c r="AK20" s="588" t="s">
        <v>99</v>
      </c>
      <c r="AL20" s="588" t="s">
        <v>99</v>
      </c>
      <c r="AM20" s="591">
        <v>4</v>
      </c>
      <c r="AN20" s="265"/>
    </row>
    <row r="21" spans="1:40" ht="19.5" customHeight="1">
      <c r="A21" s="271" t="s">
        <v>230</v>
      </c>
      <c r="B21" s="272" t="s">
        <v>349</v>
      </c>
      <c r="C21" s="588">
        <v>21</v>
      </c>
      <c r="D21" s="588">
        <v>21</v>
      </c>
      <c r="E21" s="588">
        <v>7</v>
      </c>
      <c r="F21" s="588">
        <v>10</v>
      </c>
      <c r="G21" s="588">
        <v>10</v>
      </c>
      <c r="H21" s="588">
        <v>9</v>
      </c>
      <c r="I21" s="588">
        <v>6</v>
      </c>
      <c r="J21" s="588">
        <v>5</v>
      </c>
      <c r="K21" s="588">
        <v>2</v>
      </c>
      <c r="L21" s="588" t="s">
        <v>99</v>
      </c>
      <c r="M21" s="588" t="s">
        <v>99</v>
      </c>
      <c r="N21" s="588">
        <v>5</v>
      </c>
      <c r="O21" s="588">
        <v>17</v>
      </c>
      <c r="P21" s="588">
        <v>19</v>
      </c>
      <c r="Q21" s="588">
        <v>3</v>
      </c>
      <c r="R21" s="588" t="s">
        <v>99</v>
      </c>
      <c r="S21" s="588">
        <v>7</v>
      </c>
      <c r="T21" s="589">
        <v>2</v>
      </c>
      <c r="U21" s="590">
        <v>5</v>
      </c>
      <c r="V21" s="588">
        <v>1</v>
      </c>
      <c r="W21" s="588">
        <v>4</v>
      </c>
      <c r="X21" s="588" t="s">
        <v>99</v>
      </c>
      <c r="Y21" s="588">
        <v>1</v>
      </c>
      <c r="Z21" s="588">
        <v>7</v>
      </c>
      <c r="AA21" s="588">
        <v>4</v>
      </c>
      <c r="AB21" s="588">
        <v>1</v>
      </c>
      <c r="AC21" s="588">
        <v>4</v>
      </c>
      <c r="AD21" s="588">
        <v>5</v>
      </c>
      <c r="AE21" s="588" t="s">
        <v>99</v>
      </c>
      <c r="AF21" s="588">
        <v>6</v>
      </c>
      <c r="AG21" s="588">
        <v>14</v>
      </c>
      <c r="AH21" s="588">
        <v>13</v>
      </c>
      <c r="AI21" s="588">
        <v>9</v>
      </c>
      <c r="AJ21" s="588">
        <v>6</v>
      </c>
      <c r="AK21" s="588" t="s">
        <v>99</v>
      </c>
      <c r="AL21" s="588" t="s">
        <v>99</v>
      </c>
      <c r="AM21" s="591">
        <v>4</v>
      </c>
      <c r="AN21" s="265"/>
    </row>
    <row r="22" spans="1:40" ht="19.5" customHeight="1">
      <c r="A22" s="271" t="s">
        <v>332</v>
      </c>
      <c r="B22" s="272" t="s">
        <v>350</v>
      </c>
      <c r="C22" s="588">
        <v>3</v>
      </c>
      <c r="D22" s="588">
        <v>3</v>
      </c>
      <c r="E22" s="588" t="s">
        <v>99</v>
      </c>
      <c r="F22" s="588">
        <v>1</v>
      </c>
      <c r="G22" s="588">
        <v>1</v>
      </c>
      <c r="H22" s="588">
        <v>1</v>
      </c>
      <c r="I22" s="588" t="s">
        <v>99</v>
      </c>
      <c r="J22" s="588" t="s">
        <v>99</v>
      </c>
      <c r="K22" s="588" t="s">
        <v>99</v>
      </c>
      <c r="L22" s="588" t="s">
        <v>99</v>
      </c>
      <c r="M22" s="588" t="s">
        <v>99</v>
      </c>
      <c r="N22" s="588" t="s">
        <v>99</v>
      </c>
      <c r="O22" s="588">
        <v>3</v>
      </c>
      <c r="P22" s="588">
        <v>3</v>
      </c>
      <c r="Q22" s="588" t="s">
        <v>99</v>
      </c>
      <c r="R22" s="588" t="s">
        <v>99</v>
      </c>
      <c r="S22" s="588">
        <v>1</v>
      </c>
      <c r="T22" s="589" t="s">
        <v>99</v>
      </c>
      <c r="U22" s="590" t="s">
        <v>99</v>
      </c>
      <c r="V22" s="588" t="s">
        <v>99</v>
      </c>
      <c r="W22" s="588">
        <v>1</v>
      </c>
      <c r="X22" s="588" t="s">
        <v>99</v>
      </c>
      <c r="Y22" s="588" t="s">
        <v>99</v>
      </c>
      <c r="Z22" s="588">
        <v>1</v>
      </c>
      <c r="AA22" s="588">
        <v>1</v>
      </c>
      <c r="AB22" s="588" t="s">
        <v>99</v>
      </c>
      <c r="AC22" s="588" t="s">
        <v>99</v>
      </c>
      <c r="AD22" s="588" t="s">
        <v>99</v>
      </c>
      <c r="AE22" s="588" t="s">
        <v>99</v>
      </c>
      <c r="AF22" s="588" t="s">
        <v>99</v>
      </c>
      <c r="AG22" s="588">
        <v>1</v>
      </c>
      <c r="AH22" s="588">
        <v>2</v>
      </c>
      <c r="AI22" s="588">
        <v>1</v>
      </c>
      <c r="AJ22" s="588" t="s">
        <v>99</v>
      </c>
      <c r="AK22" s="588" t="s">
        <v>99</v>
      </c>
      <c r="AL22" s="588" t="s">
        <v>99</v>
      </c>
      <c r="AM22" s="591" t="s">
        <v>99</v>
      </c>
      <c r="AN22" s="265"/>
    </row>
    <row r="23" spans="1:40" s="511" customFormat="1" ht="19.5" customHeight="1">
      <c r="A23" s="273" t="s">
        <v>333</v>
      </c>
      <c r="B23" s="512"/>
      <c r="C23" s="513">
        <f aca="true" t="shared" si="2" ref="C23:AM23">SUM(C24:C26)</f>
        <v>19</v>
      </c>
      <c r="D23" s="513">
        <f t="shared" si="2"/>
        <v>19</v>
      </c>
      <c r="E23" s="513">
        <f t="shared" si="2"/>
        <v>4</v>
      </c>
      <c r="F23" s="513">
        <f t="shared" si="2"/>
        <v>7</v>
      </c>
      <c r="G23" s="513">
        <f t="shared" si="2"/>
        <v>8</v>
      </c>
      <c r="H23" s="513">
        <f t="shared" si="2"/>
        <v>6</v>
      </c>
      <c r="I23" s="513">
        <f t="shared" si="2"/>
        <v>4</v>
      </c>
      <c r="J23" s="513">
        <f t="shared" si="2"/>
        <v>1</v>
      </c>
      <c r="K23" s="513">
        <f t="shared" si="2"/>
        <v>5</v>
      </c>
      <c r="L23" s="513">
        <f t="shared" si="2"/>
        <v>1</v>
      </c>
      <c r="M23" s="513">
        <f t="shared" si="2"/>
        <v>0</v>
      </c>
      <c r="N23" s="513">
        <f t="shared" si="2"/>
        <v>1</v>
      </c>
      <c r="O23" s="513">
        <f t="shared" si="2"/>
        <v>14</v>
      </c>
      <c r="P23" s="513">
        <f t="shared" si="2"/>
        <v>15</v>
      </c>
      <c r="Q23" s="513">
        <f t="shared" si="2"/>
        <v>2</v>
      </c>
      <c r="R23" s="513">
        <f t="shared" si="2"/>
        <v>0</v>
      </c>
      <c r="S23" s="513">
        <f t="shared" si="2"/>
        <v>7</v>
      </c>
      <c r="T23" s="514">
        <f t="shared" si="2"/>
        <v>0</v>
      </c>
      <c r="U23" s="515">
        <f t="shared" si="2"/>
        <v>0</v>
      </c>
      <c r="V23" s="513">
        <f t="shared" si="2"/>
        <v>1</v>
      </c>
      <c r="W23" s="513">
        <f t="shared" si="2"/>
        <v>5</v>
      </c>
      <c r="X23" s="513">
        <f t="shared" si="2"/>
        <v>0</v>
      </c>
      <c r="Y23" s="513">
        <f t="shared" si="2"/>
        <v>0</v>
      </c>
      <c r="Z23" s="513">
        <f t="shared" si="2"/>
        <v>5</v>
      </c>
      <c r="AA23" s="513">
        <f t="shared" si="2"/>
        <v>4</v>
      </c>
      <c r="AB23" s="513">
        <f t="shared" si="2"/>
        <v>0</v>
      </c>
      <c r="AC23" s="513">
        <f t="shared" si="2"/>
        <v>8</v>
      </c>
      <c r="AD23" s="513">
        <f t="shared" si="2"/>
        <v>7</v>
      </c>
      <c r="AE23" s="513">
        <f t="shared" si="2"/>
        <v>0</v>
      </c>
      <c r="AF23" s="513">
        <f t="shared" si="2"/>
        <v>2</v>
      </c>
      <c r="AG23" s="513">
        <f t="shared" si="2"/>
        <v>12</v>
      </c>
      <c r="AH23" s="513">
        <f t="shared" si="2"/>
        <v>16</v>
      </c>
      <c r="AI23" s="513">
        <f t="shared" si="2"/>
        <v>6</v>
      </c>
      <c r="AJ23" s="513">
        <f t="shared" si="2"/>
        <v>3</v>
      </c>
      <c r="AK23" s="513">
        <f t="shared" si="2"/>
        <v>0</v>
      </c>
      <c r="AL23" s="513">
        <f t="shared" si="2"/>
        <v>0</v>
      </c>
      <c r="AM23" s="516">
        <f t="shared" si="2"/>
        <v>2</v>
      </c>
      <c r="AN23" s="510"/>
    </row>
    <row r="24" spans="1:40" ht="19.5" customHeight="1">
      <c r="A24" s="93"/>
      <c r="B24" s="126" t="s">
        <v>351</v>
      </c>
      <c r="C24" s="583">
        <v>9</v>
      </c>
      <c r="D24" s="583">
        <v>9</v>
      </c>
      <c r="E24" s="583">
        <v>2</v>
      </c>
      <c r="F24" s="583">
        <v>3</v>
      </c>
      <c r="G24" s="583">
        <v>4</v>
      </c>
      <c r="H24" s="583">
        <v>2</v>
      </c>
      <c r="I24" s="583">
        <v>3</v>
      </c>
      <c r="J24" s="583">
        <v>1</v>
      </c>
      <c r="K24" s="583">
        <v>2</v>
      </c>
      <c r="L24" s="583">
        <v>1</v>
      </c>
      <c r="M24" s="583" t="s">
        <v>99</v>
      </c>
      <c r="N24" s="583" t="s">
        <v>99</v>
      </c>
      <c r="O24" s="583">
        <v>5</v>
      </c>
      <c r="P24" s="583">
        <v>6</v>
      </c>
      <c r="Q24" s="583">
        <v>1</v>
      </c>
      <c r="R24" s="583" t="s">
        <v>99</v>
      </c>
      <c r="S24" s="583">
        <v>3</v>
      </c>
      <c r="T24" s="584" t="s">
        <v>99</v>
      </c>
      <c r="U24" s="585" t="s">
        <v>99</v>
      </c>
      <c r="V24" s="583" t="s">
        <v>99</v>
      </c>
      <c r="W24" s="583">
        <v>2</v>
      </c>
      <c r="X24" s="583" t="s">
        <v>99</v>
      </c>
      <c r="Y24" s="583" t="s">
        <v>99</v>
      </c>
      <c r="Z24" s="583">
        <v>2</v>
      </c>
      <c r="AA24" s="583">
        <v>2</v>
      </c>
      <c r="AB24" s="583" t="s">
        <v>99</v>
      </c>
      <c r="AC24" s="583">
        <v>4</v>
      </c>
      <c r="AD24" s="583">
        <v>2</v>
      </c>
      <c r="AE24" s="583" t="s">
        <v>99</v>
      </c>
      <c r="AF24" s="583">
        <v>1</v>
      </c>
      <c r="AG24" s="583">
        <v>3</v>
      </c>
      <c r="AH24" s="583">
        <v>6</v>
      </c>
      <c r="AI24" s="583">
        <v>2</v>
      </c>
      <c r="AJ24" s="583">
        <v>2</v>
      </c>
      <c r="AK24" s="583" t="s">
        <v>99</v>
      </c>
      <c r="AL24" s="583" t="s">
        <v>99</v>
      </c>
      <c r="AM24" s="586">
        <v>2</v>
      </c>
      <c r="AN24" s="265"/>
    </row>
    <row r="25" spans="1:40" ht="19.5" customHeight="1">
      <c r="A25" s="93"/>
      <c r="B25" s="266" t="s">
        <v>352</v>
      </c>
      <c r="C25" s="583">
        <v>8</v>
      </c>
      <c r="D25" s="583">
        <v>8</v>
      </c>
      <c r="E25" s="583">
        <v>1</v>
      </c>
      <c r="F25" s="583">
        <v>3</v>
      </c>
      <c r="G25" s="583">
        <v>4</v>
      </c>
      <c r="H25" s="583">
        <v>4</v>
      </c>
      <c r="I25" s="583">
        <v>1</v>
      </c>
      <c r="J25" s="583" t="s">
        <v>99</v>
      </c>
      <c r="K25" s="583">
        <v>3</v>
      </c>
      <c r="L25" s="583" t="s">
        <v>99</v>
      </c>
      <c r="M25" s="583" t="s">
        <v>99</v>
      </c>
      <c r="N25" s="583" t="s">
        <v>99</v>
      </c>
      <c r="O25" s="583">
        <v>8</v>
      </c>
      <c r="P25" s="583">
        <v>8</v>
      </c>
      <c r="Q25" s="583">
        <v>1</v>
      </c>
      <c r="R25" s="583" t="s">
        <v>99</v>
      </c>
      <c r="S25" s="583">
        <v>4</v>
      </c>
      <c r="T25" s="584" t="s">
        <v>99</v>
      </c>
      <c r="U25" s="585" t="s">
        <v>99</v>
      </c>
      <c r="V25" s="583">
        <v>1</v>
      </c>
      <c r="W25" s="583">
        <v>3</v>
      </c>
      <c r="X25" s="583" t="s">
        <v>99</v>
      </c>
      <c r="Y25" s="583" t="s">
        <v>99</v>
      </c>
      <c r="Z25" s="583">
        <v>3</v>
      </c>
      <c r="AA25" s="583">
        <v>2</v>
      </c>
      <c r="AB25" s="583" t="s">
        <v>99</v>
      </c>
      <c r="AC25" s="583">
        <v>3</v>
      </c>
      <c r="AD25" s="583">
        <v>5</v>
      </c>
      <c r="AE25" s="583" t="s">
        <v>99</v>
      </c>
      <c r="AF25" s="583">
        <v>1</v>
      </c>
      <c r="AG25" s="583">
        <v>7</v>
      </c>
      <c r="AH25" s="583">
        <v>8</v>
      </c>
      <c r="AI25" s="583">
        <v>4</v>
      </c>
      <c r="AJ25" s="583">
        <v>1</v>
      </c>
      <c r="AK25" s="583" t="s">
        <v>99</v>
      </c>
      <c r="AL25" s="583" t="s">
        <v>99</v>
      </c>
      <c r="AM25" s="586" t="s">
        <v>99</v>
      </c>
      <c r="AN25" s="265"/>
    </row>
    <row r="26" spans="1:40" ht="19.5" customHeight="1">
      <c r="A26" s="275"/>
      <c r="B26" s="276" t="s">
        <v>95</v>
      </c>
      <c r="C26" s="592">
        <v>2</v>
      </c>
      <c r="D26" s="592">
        <v>2</v>
      </c>
      <c r="E26" s="592">
        <v>1</v>
      </c>
      <c r="F26" s="592">
        <v>1</v>
      </c>
      <c r="G26" s="592" t="s">
        <v>99</v>
      </c>
      <c r="H26" s="592" t="s">
        <v>99</v>
      </c>
      <c r="I26" s="592" t="s">
        <v>99</v>
      </c>
      <c r="J26" s="592" t="s">
        <v>99</v>
      </c>
      <c r="K26" s="592" t="s">
        <v>99</v>
      </c>
      <c r="L26" s="592" t="s">
        <v>99</v>
      </c>
      <c r="M26" s="592" t="s">
        <v>99</v>
      </c>
      <c r="N26" s="592">
        <v>1</v>
      </c>
      <c r="O26" s="592">
        <v>1</v>
      </c>
      <c r="P26" s="592">
        <v>1</v>
      </c>
      <c r="Q26" s="592" t="s">
        <v>99</v>
      </c>
      <c r="R26" s="592" t="s">
        <v>99</v>
      </c>
      <c r="S26" s="592" t="s">
        <v>99</v>
      </c>
      <c r="T26" s="593" t="s">
        <v>99</v>
      </c>
      <c r="U26" s="594" t="s">
        <v>99</v>
      </c>
      <c r="V26" s="592" t="s">
        <v>99</v>
      </c>
      <c r="W26" s="592" t="s">
        <v>99</v>
      </c>
      <c r="X26" s="592" t="s">
        <v>99</v>
      </c>
      <c r="Y26" s="592" t="s">
        <v>99</v>
      </c>
      <c r="Z26" s="592" t="s">
        <v>99</v>
      </c>
      <c r="AA26" s="592" t="s">
        <v>99</v>
      </c>
      <c r="AB26" s="592" t="s">
        <v>99</v>
      </c>
      <c r="AC26" s="592">
        <v>1</v>
      </c>
      <c r="AD26" s="592" t="s">
        <v>99</v>
      </c>
      <c r="AE26" s="592" t="s">
        <v>99</v>
      </c>
      <c r="AF26" s="592" t="s">
        <v>99</v>
      </c>
      <c r="AG26" s="592">
        <v>2</v>
      </c>
      <c r="AH26" s="592">
        <v>2</v>
      </c>
      <c r="AI26" s="592" t="s">
        <v>99</v>
      </c>
      <c r="AJ26" s="592" t="s">
        <v>99</v>
      </c>
      <c r="AK26" s="592" t="s">
        <v>99</v>
      </c>
      <c r="AL26" s="592" t="s">
        <v>99</v>
      </c>
      <c r="AM26" s="595" t="s">
        <v>99</v>
      </c>
      <c r="AN26" s="265"/>
    </row>
    <row r="27" spans="1:40" s="511" customFormat="1" ht="19.5" customHeight="1">
      <c r="A27" s="277" t="s">
        <v>231</v>
      </c>
      <c r="B27" s="517"/>
      <c r="C27" s="518">
        <f aca="true" t="shared" si="3" ref="C27:AM27">SUM(C28:C29)</f>
        <v>11</v>
      </c>
      <c r="D27" s="518">
        <f t="shared" si="3"/>
        <v>11</v>
      </c>
      <c r="E27" s="518">
        <f t="shared" si="3"/>
        <v>4</v>
      </c>
      <c r="F27" s="518">
        <f t="shared" si="3"/>
        <v>8</v>
      </c>
      <c r="G27" s="518">
        <f t="shared" si="3"/>
        <v>9</v>
      </c>
      <c r="H27" s="518">
        <f t="shared" si="3"/>
        <v>4</v>
      </c>
      <c r="I27" s="518">
        <f t="shared" si="3"/>
        <v>0</v>
      </c>
      <c r="J27" s="518">
        <f t="shared" si="3"/>
        <v>0</v>
      </c>
      <c r="K27" s="518">
        <f t="shared" si="3"/>
        <v>1</v>
      </c>
      <c r="L27" s="518">
        <f t="shared" si="3"/>
        <v>2</v>
      </c>
      <c r="M27" s="518">
        <f t="shared" si="3"/>
        <v>1</v>
      </c>
      <c r="N27" s="518">
        <f t="shared" si="3"/>
        <v>1</v>
      </c>
      <c r="O27" s="518">
        <f t="shared" si="3"/>
        <v>9</v>
      </c>
      <c r="P27" s="518">
        <f t="shared" si="3"/>
        <v>9</v>
      </c>
      <c r="Q27" s="518">
        <f t="shared" si="3"/>
        <v>3</v>
      </c>
      <c r="R27" s="518">
        <f t="shared" si="3"/>
        <v>1</v>
      </c>
      <c r="S27" s="518">
        <f t="shared" si="3"/>
        <v>6</v>
      </c>
      <c r="T27" s="514">
        <f t="shared" si="3"/>
        <v>2</v>
      </c>
      <c r="U27" s="519">
        <f t="shared" si="3"/>
        <v>3</v>
      </c>
      <c r="V27" s="518">
        <f t="shared" si="3"/>
        <v>1</v>
      </c>
      <c r="W27" s="518">
        <f t="shared" si="3"/>
        <v>2</v>
      </c>
      <c r="X27" s="518">
        <f t="shared" si="3"/>
        <v>0</v>
      </c>
      <c r="Y27" s="518">
        <f t="shared" si="3"/>
        <v>0</v>
      </c>
      <c r="Z27" s="518">
        <f t="shared" si="3"/>
        <v>5</v>
      </c>
      <c r="AA27" s="518">
        <f t="shared" si="3"/>
        <v>3</v>
      </c>
      <c r="AB27" s="518">
        <f t="shared" si="3"/>
        <v>0</v>
      </c>
      <c r="AC27" s="518">
        <f t="shared" si="3"/>
        <v>6</v>
      </c>
      <c r="AD27" s="518">
        <f t="shared" si="3"/>
        <v>6</v>
      </c>
      <c r="AE27" s="518">
        <f t="shared" si="3"/>
        <v>0</v>
      </c>
      <c r="AF27" s="518">
        <f t="shared" si="3"/>
        <v>4</v>
      </c>
      <c r="AG27" s="518">
        <f t="shared" si="3"/>
        <v>11</v>
      </c>
      <c r="AH27" s="518">
        <f t="shared" si="3"/>
        <v>8</v>
      </c>
      <c r="AI27" s="518">
        <f t="shared" si="3"/>
        <v>7</v>
      </c>
      <c r="AJ27" s="518">
        <f t="shared" si="3"/>
        <v>1</v>
      </c>
      <c r="AK27" s="518">
        <f t="shared" si="3"/>
        <v>0</v>
      </c>
      <c r="AL27" s="518">
        <f t="shared" si="3"/>
        <v>0</v>
      </c>
      <c r="AM27" s="516">
        <f t="shared" si="3"/>
        <v>1</v>
      </c>
      <c r="AN27" s="510"/>
    </row>
    <row r="28" spans="1:40" ht="19.5" customHeight="1">
      <c r="A28" s="278"/>
      <c r="B28" s="126" t="s">
        <v>232</v>
      </c>
      <c r="C28" s="596">
        <v>6</v>
      </c>
      <c r="D28" s="596">
        <v>6</v>
      </c>
      <c r="E28" s="596">
        <v>2</v>
      </c>
      <c r="F28" s="596">
        <v>5</v>
      </c>
      <c r="G28" s="596">
        <v>6</v>
      </c>
      <c r="H28" s="596">
        <v>2</v>
      </c>
      <c r="I28" s="596" t="s">
        <v>99</v>
      </c>
      <c r="J28" s="596" t="s">
        <v>99</v>
      </c>
      <c r="K28" s="596" t="s">
        <v>99</v>
      </c>
      <c r="L28" s="596">
        <v>2</v>
      </c>
      <c r="M28" s="596">
        <v>1</v>
      </c>
      <c r="N28" s="596">
        <v>1</v>
      </c>
      <c r="O28" s="596">
        <v>6</v>
      </c>
      <c r="P28" s="596">
        <v>6</v>
      </c>
      <c r="Q28" s="596">
        <v>3</v>
      </c>
      <c r="R28" s="596">
        <v>1</v>
      </c>
      <c r="S28" s="596">
        <v>5</v>
      </c>
      <c r="T28" s="584">
        <v>1</v>
      </c>
      <c r="U28" s="587">
        <v>3</v>
      </c>
      <c r="V28" s="596">
        <v>1</v>
      </c>
      <c r="W28" s="596">
        <v>1</v>
      </c>
      <c r="X28" s="596" t="s">
        <v>99</v>
      </c>
      <c r="Y28" s="596" t="s">
        <v>99</v>
      </c>
      <c r="Z28" s="596">
        <v>3</v>
      </c>
      <c r="AA28" s="596">
        <v>1</v>
      </c>
      <c r="AB28" s="596" t="s">
        <v>99</v>
      </c>
      <c r="AC28" s="596">
        <v>4</v>
      </c>
      <c r="AD28" s="596">
        <v>4</v>
      </c>
      <c r="AE28" s="596" t="s">
        <v>99</v>
      </c>
      <c r="AF28" s="596">
        <v>3</v>
      </c>
      <c r="AG28" s="596">
        <v>6</v>
      </c>
      <c r="AH28" s="596">
        <v>5</v>
      </c>
      <c r="AI28" s="596">
        <v>4</v>
      </c>
      <c r="AJ28" s="596" t="s">
        <v>99</v>
      </c>
      <c r="AK28" s="596" t="s">
        <v>99</v>
      </c>
      <c r="AL28" s="596" t="s">
        <v>99</v>
      </c>
      <c r="AM28" s="586">
        <v>1</v>
      </c>
      <c r="AN28" s="265"/>
    </row>
    <row r="29" spans="1:40" ht="19.5" customHeight="1">
      <c r="A29" s="279"/>
      <c r="B29" s="280" t="s">
        <v>233</v>
      </c>
      <c r="C29" s="597">
        <v>5</v>
      </c>
      <c r="D29" s="597">
        <v>5</v>
      </c>
      <c r="E29" s="597">
        <v>2</v>
      </c>
      <c r="F29" s="597">
        <v>3</v>
      </c>
      <c r="G29" s="597">
        <v>3</v>
      </c>
      <c r="H29" s="597">
        <v>2</v>
      </c>
      <c r="I29" s="597" t="s">
        <v>99</v>
      </c>
      <c r="J29" s="597" t="s">
        <v>99</v>
      </c>
      <c r="K29" s="597">
        <v>1</v>
      </c>
      <c r="L29" s="597" t="s">
        <v>99</v>
      </c>
      <c r="M29" s="597" t="s">
        <v>99</v>
      </c>
      <c r="N29" s="597" t="s">
        <v>99</v>
      </c>
      <c r="O29" s="597">
        <v>3</v>
      </c>
      <c r="P29" s="597">
        <v>3</v>
      </c>
      <c r="Q29" s="597" t="s">
        <v>99</v>
      </c>
      <c r="R29" s="597" t="s">
        <v>99</v>
      </c>
      <c r="S29" s="597">
        <v>1</v>
      </c>
      <c r="T29" s="593">
        <v>1</v>
      </c>
      <c r="U29" s="598" t="s">
        <v>99</v>
      </c>
      <c r="V29" s="597" t="s">
        <v>99</v>
      </c>
      <c r="W29" s="597">
        <v>1</v>
      </c>
      <c r="X29" s="597" t="s">
        <v>99</v>
      </c>
      <c r="Y29" s="597" t="s">
        <v>99</v>
      </c>
      <c r="Z29" s="597">
        <v>2</v>
      </c>
      <c r="AA29" s="597">
        <v>2</v>
      </c>
      <c r="AB29" s="597" t="s">
        <v>99</v>
      </c>
      <c r="AC29" s="597">
        <v>2</v>
      </c>
      <c r="AD29" s="597">
        <v>2</v>
      </c>
      <c r="AE29" s="597" t="s">
        <v>99</v>
      </c>
      <c r="AF29" s="597">
        <v>1</v>
      </c>
      <c r="AG29" s="597">
        <v>5</v>
      </c>
      <c r="AH29" s="597">
        <v>3</v>
      </c>
      <c r="AI29" s="597">
        <v>3</v>
      </c>
      <c r="AJ29" s="597">
        <v>1</v>
      </c>
      <c r="AK29" s="597" t="s">
        <v>99</v>
      </c>
      <c r="AL29" s="597" t="s">
        <v>99</v>
      </c>
      <c r="AM29" s="595" t="s">
        <v>99</v>
      </c>
      <c r="AN29" s="265"/>
    </row>
    <row r="30" spans="1:40" ht="19.5" customHeight="1">
      <c r="A30" s="273" t="s">
        <v>335</v>
      </c>
      <c r="B30" s="274" t="s">
        <v>353</v>
      </c>
      <c r="C30" s="599">
        <v>20</v>
      </c>
      <c r="D30" s="599">
        <v>18</v>
      </c>
      <c r="E30" s="599">
        <v>8</v>
      </c>
      <c r="F30" s="599">
        <v>19</v>
      </c>
      <c r="G30" s="599">
        <v>12</v>
      </c>
      <c r="H30" s="599">
        <v>5</v>
      </c>
      <c r="I30" s="599">
        <v>4</v>
      </c>
      <c r="J30" s="599" t="s">
        <v>99</v>
      </c>
      <c r="K30" s="599">
        <v>4</v>
      </c>
      <c r="L30" s="599">
        <v>2</v>
      </c>
      <c r="M30" s="599">
        <v>2</v>
      </c>
      <c r="N30" s="599">
        <v>1</v>
      </c>
      <c r="O30" s="599">
        <v>18</v>
      </c>
      <c r="P30" s="599">
        <v>16</v>
      </c>
      <c r="Q30" s="599">
        <v>2</v>
      </c>
      <c r="R30" s="599">
        <v>1</v>
      </c>
      <c r="S30" s="599">
        <v>13</v>
      </c>
      <c r="T30" s="600">
        <v>2</v>
      </c>
      <c r="U30" s="601">
        <v>1</v>
      </c>
      <c r="V30" s="599" t="s">
        <v>99</v>
      </c>
      <c r="W30" s="599">
        <v>4</v>
      </c>
      <c r="X30" s="599" t="s">
        <v>99</v>
      </c>
      <c r="Y30" s="599">
        <v>4</v>
      </c>
      <c r="Z30" s="599">
        <v>5</v>
      </c>
      <c r="AA30" s="599">
        <v>3</v>
      </c>
      <c r="AB30" s="599" t="s">
        <v>99</v>
      </c>
      <c r="AC30" s="599">
        <v>3</v>
      </c>
      <c r="AD30" s="599">
        <v>5</v>
      </c>
      <c r="AE30" s="599">
        <v>1</v>
      </c>
      <c r="AF30" s="599">
        <v>7</v>
      </c>
      <c r="AG30" s="599">
        <v>15</v>
      </c>
      <c r="AH30" s="599">
        <v>18</v>
      </c>
      <c r="AI30" s="599">
        <v>11</v>
      </c>
      <c r="AJ30" s="599">
        <v>2</v>
      </c>
      <c r="AK30" s="599" t="s">
        <v>99</v>
      </c>
      <c r="AL30" s="599" t="s">
        <v>99</v>
      </c>
      <c r="AM30" s="602">
        <v>1</v>
      </c>
      <c r="AN30" s="265"/>
    </row>
    <row r="31" spans="1:40" s="511" customFormat="1" ht="19.5" customHeight="1">
      <c r="A31" s="273" t="s">
        <v>97</v>
      </c>
      <c r="B31" s="512"/>
      <c r="C31" s="513">
        <f aca="true" t="shared" si="4" ref="C31:AM31">SUM(C32:C35)</f>
        <v>17</v>
      </c>
      <c r="D31" s="513">
        <f t="shared" si="4"/>
        <v>15</v>
      </c>
      <c r="E31" s="513">
        <f t="shared" si="4"/>
        <v>2</v>
      </c>
      <c r="F31" s="513">
        <f t="shared" si="4"/>
        <v>10</v>
      </c>
      <c r="G31" s="513">
        <f t="shared" si="4"/>
        <v>9</v>
      </c>
      <c r="H31" s="513">
        <f t="shared" si="4"/>
        <v>6</v>
      </c>
      <c r="I31" s="513">
        <f t="shared" si="4"/>
        <v>2</v>
      </c>
      <c r="J31" s="513">
        <f t="shared" si="4"/>
        <v>2</v>
      </c>
      <c r="K31" s="513">
        <f t="shared" si="4"/>
        <v>1</v>
      </c>
      <c r="L31" s="513">
        <f t="shared" si="4"/>
        <v>0</v>
      </c>
      <c r="M31" s="513">
        <f t="shared" si="4"/>
        <v>0</v>
      </c>
      <c r="N31" s="513">
        <f t="shared" si="4"/>
        <v>4</v>
      </c>
      <c r="O31" s="513">
        <f t="shared" si="4"/>
        <v>14</v>
      </c>
      <c r="P31" s="513">
        <f t="shared" si="4"/>
        <v>15</v>
      </c>
      <c r="Q31" s="513">
        <f t="shared" si="4"/>
        <v>1</v>
      </c>
      <c r="R31" s="513">
        <f t="shared" si="4"/>
        <v>0</v>
      </c>
      <c r="S31" s="513">
        <f t="shared" si="4"/>
        <v>7</v>
      </c>
      <c r="T31" s="514">
        <f t="shared" si="4"/>
        <v>0</v>
      </c>
      <c r="U31" s="515">
        <f t="shared" si="4"/>
        <v>2</v>
      </c>
      <c r="V31" s="513">
        <f t="shared" si="4"/>
        <v>1</v>
      </c>
      <c r="W31" s="513">
        <f t="shared" si="4"/>
        <v>5</v>
      </c>
      <c r="X31" s="513">
        <f t="shared" si="4"/>
        <v>0</v>
      </c>
      <c r="Y31" s="513">
        <f t="shared" si="4"/>
        <v>1</v>
      </c>
      <c r="Z31" s="513">
        <f t="shared" si="4"/>
        <v>6</v>
      </c>
      <c r="AA31" s="513">
        <f t="shared" si="4"/>
        <v>6</v>
      </c>
      <c r="AB31" s="513">
        <f t="shared" si="4"/>
        <v>0</v>
      </c>
      <c r="AC31" s="513">
        <f t="shared" si="4"/>
        <v>6</v>
      </c>
      <c r="AD31" s="513">
        <f t="shared" si="4"/>
        <v>3</v>
      </c>
      <c r="AE31" s="513">
        <f t="shared" si="4"/>
        <v>0</v>
      </c>
      <c r="AF31" s="513">
        <f t="shared" si="4"/>
        <v>0</v>
      </c>
      <c r="AG31" s="513">
        <f t="shared" si="4"/>
        <v>15</v>
      </c>
      <c r="AH31" s="513">
        <f t="shared" si="4"/>
        <v>11</v>
      </c>
      <c r="AI31" s="513">
        <f t="shared" si="4"/>
        <v>8</v>
      </c>
      <c r="AJ31" s="513">
        <f t="shared" si="4"/>
        <v>2</v>
      </c>
      <c r="AK31" s="513">
        <f t="shared" si="4"/>
        <v>0</v>
      </c>
      <c r="AL31" s="513">
        <f t="shared" si="4"/>
        <v>0</v>
      </c>
      <c r="AM31" s="516">
        <f t="shared" si="4"/>
        <v>1</v>
      </c>
      <c r="AN31" s="510"/>
    </row>
    <row r="32" spans="1:40" s="344" customFormat="1" ht="19.5" customHeight="1">
      <c r="A32" s="93"/>
      <c r="B32" s="266" t="s">
        <v>98</v>
      </c>
      <c r="C32" s="583">
        <v>14</v>
      </c>
      <c r="D32" s="583">
        <v>12</v>
      </c>
      <c r="E32" s="583">
        <v>2</v>
      </c>
      <c r="F32" s="583">
        <v>7</v>
      </c>
      <c r="G32" s="583">
        <v>6</v>
      </c>
      <c r="H32" s="583">
        <v>4</v>
      </c>
      <c r="I32" s="583">
        <v>1</v>
      </c>
      <c r="J32" s="583">
        <v>1</v>
      </c>
      <c r="K32" s="583" t="s">
        <v>99</v>
      </c>
      <c r="L32" s="583" t="s">
        <v>99</v>
      </c>
      <c r="M32" s="583" t="s">
        <v>99</v>
      </c>
      <c r="N32" s="583">
        <v>4</v>
      </c>
      <c r="O32" s="583">
        <v>11</v>
      </c>
      <c r="P32" s="583">
        <v>12</v>
      </c>
      <c r="Q32" s="583" t="s">
        <v>99</v>
      </c>
      <c r="R32" s="583" t="s">
        <v>99</v>
      </c>
      <c r="S32" s="583">
        <v>5</v>
      </c>
      <c r="T32" s="584" t="s">
        <v>99</v>
      </c>
      <c r="U32" s="585">
        <v>1</v>
      </c>
      <c r="V32" s="583">
        <v>1</v>
      </c>
      <c r="W32" s="583">
        <v>3</v>
      </c>
      <c r="X32" s="583" t="s">
        <v>99</v>
      </c>
      <c r="Y32" s="583">
        <v>1</v>
      </c>
      <c r="Z32" s="583">
        <v>3</v>
      </c>
      <c r="AA32" s="583">
        <v>4</v>
      </c>
      <c r="AB32" s="583" t="s">
        <v>99</v>
      </c>
      <c r="AC32" s="583">
        <v>5</v>
      </c>
      <c r="AD32" s="583">
        <v>2</v>
      </c>
      <c r="AE32" s="583" t="s">
        <v>99</v>
      </c>
      <c r="AF32" s="583" t="s">
        <v>99</v>
      </c>
      <c r="AG32" s="583">
        <v>12</v>
      </c>
      <c r="AH32" s="583">
        <v>8</v>
      </c>
      <c r="AI32" s="583">
        <v>7</v>
      </c>
      <c r="AJ32" s="583">
        <v>2</v>
      </c>
      <c r="AK32" s="583" t="s">
        <v>99</v>
      </c>
      <c r="AL32" s="583" t="s">
        <v>99</v>
      </c>
      <c r="AM32" s="586">
        <v>1</v>
      </c>
      <c r="AN32" s="265"/>
    </row>
    <row r="33" spans="1:40" ht="19.5" customHeight="1">
      <c r="A33" s="93"/>
      <c r="B33" s="266" t="s">
        <v>354</v>
      </c>
      <c r="C33" s="583">
        <v>2</v>
      </c>
      <c r="D33" s="583">
        <v>2</v>
      </c>
      <c r="E33" s="583" t="s">
        <v>99</v>
      </c>
      <c r="F33" s="583">
        <v>2</v>
      </c>
      <c r="G33" s="583">
        <v>2</v>
      </c>
      <c r="H33" s="583">
        <v>2</v>
      </c>
      <c r="I33" s="583">
        <v>1</v>
      </c>
      <c r="J33" s="583">
        <v>1</v>
      </c>
      <c r="K33" s="583">
        <v>1</v>
      </c>
      <c r="L33" s="583" t="s">
        <v>99</v>
      </c>
      <c r="M33" s="583" t="s">
        <v>99</v>
      </c>
      <c r="N33" s="583" t="s">
        <v>99</v>
      </c>
      <c r="O33" s="583">
        <v>2</v>
      </c>
      <c r="P33" s="583">
        <v>2</v>
      </c>
      <c r="Q33" s="583">
        <v>1</v>
      </c>
      <c r="R33" s="583" t="s">
        <v>99</v>
      </c>
      <c r="S33" s="583">
        <v>2</v>
      </c>
      <c r="T33" s="584" t="s">
        <v>99</v>
      </c>
      <c r="U33" s="585">
        <v>1</v>
      </c>
      <c r="V33" s="583" t="s">
        <v>99</v>
      </c>
      <c r="W33" s="583">
        <v>2</v>
      </c>
      <c r="X33" s="583" t="s">
        <v>99</v>
      </c>
      <c r="Y33" s="583" t="s">
        <v>99</v>
      </c>
      <c r="Z33" s="583">
        <v>2</v>
      </c>
      <c r="AA33" s="583">
        <v>2</v>
      </c>
      <c r="AB33" s="583" t="s">
        <v>99</v>
      </c>
      <c r="AC33" s="583">
        <v>1</v>
      </c>
      <c r="AD33" s="583">
        <v>1</v>
      </c>
      <c r="AE33" s="583" t="s">
        <v>99</v>
      </c>
      <c r="AF33" s="583" t="s">
        <v>99</v>
      </c>
      <c r="AG33" s="583">
        <v>2</v>
      </c>
      <c r="AH33" s="583">
        <v>2</v>
      </c>
      <c r="AI33" s="583">
        <v>1</v>
      </c>
      <c r="AJ33" s="583" t="s">
        <v>99</v>
      </c>
      <c r="AK33" s="583" t="s">
        <v>99</v>
      </c>
      <c r="AL33" s="583" t="s">
        <v>99</v>
      </c>
      <c r="AM33" s="586" t="s">
        <v>99</v>
      </c>
      <c r="AN33" s="265"/>
    </row>
    <row r="34" spans="1:40" ht="19.5" customHeight="1">
      <c r="A34" s="93"/>
      <c r="B34" s="266" t="s">
        <v>355</v>
      </c>
      <c r="C34" s="583">
        <v>1</v>
      </c>
      <c r="D34" s="583">
        <v>1</v>
      </c>
      <c r="E34" s="583" t="s">
        <v>99</v>
      </c>
      <c r="F34" s="583">
        <v>1</v>
      </c>
      <c r="G34" s="583">
        <v>1</v>
      </c>
      <c r="H34" s="583" t="s">
        <v>99</v>
      </c>
      <c r="I34" s="583" t="s">
        <v>99</v>
      </c>
      <c r="J34" s="583" t="s">
        <v>99</v>
      </c>
      <c r="K34" s="583" t="s">
        <v>99</v>
      </c>
      <c r="L34" s="583" t="s">
        <v>99</v>
      </c>
      <c r="M34" s="583" t="s">
        <v>99</v>
      </c>
      <c r="N34" s="583" t="s">
        <v>99</v>
      </c>
      <c r="O34" s="583">
        <v>1</v>
      </c>
      <c r="P34" s="583">
        <v>1</v>
      </c>
      <c r="Q34" s="583" t="s">
        <v>99</v>
      </c>
      <c r="R34" s="583" t="s">
        <v>99</v>
      </c>
      <c r="S34" s="583" t="s">
        <v>99</v>
      </c>
      <c r="T34" s="584" t="s">
        <v>99</v>
      </c>
      <c r="U34" s="585" t="s">
        <v>99</v>
      </c>
      <c r="V34" s="583" t="s">
        <v>99</v>
      </c>
      <c r="W34" s="583" t="s">
        <v>99</v>
      </c>
      <c r="X34" s="583" t="s">
        <v>99</v>
      </c>
      <c r="Y34" s="583" t="s">
        <v>99</v>
      </c>
      <c r="Z34" s="583">
        <v>1</v>
      </c>
      <c r="AA34" s="583" t="s">
        <v>99</v>
      </c>
      <c r="AB34" s="583" t="s">
        <v>99</v>
      </c>
      <c r="AC34" s="583" t="s">
        <v>99</v>
      </c>
      <c r="AD34" s="583" t="s">
        <v>99</v>
      </c>
      <c r="AE34" s="583" t="s">
        <v>99</v>
      </c>
      <c r="AF34" s="583" t="s">
        <v>99</v>
      </c>
      <c r="AG34" s="583">
        <v>1</v>
      </c>
      <c r="AH34" s="583">
        <v>1</v>
      </c>
      <c r="AI34" s="583" t="s">
        <v>99</v>
      </c>
      <c r="AJ34" s="583" t="s">
        <v>99</v>
      </c>
      <c r="AK34" s="583" t="s">
        <v>99</v>
      </c>
      <c r="AL34" s="583" t="s">
        <v>99</v>
      </c>
      <c r="AM34" s="586" t="s">
        <v>99</v>
      </c>
      <c r="AN34" s="265"/>
    </row>
    <row r="35" spans="1:40" ht="19.5" customHeight="1">
      <c r="A35" s="275"/>
      <c r="B35" s="276" t="s">
        <v>356</v>
      </c>
      <c r="C35" s="592" t="s">
        <v>99</v>
      </c>
      <c r="D35" s="592" t="s">
        <v>99</v>
      </c>
      <c r="E35" s="592" t="s">
        <v>99</v>
      </c>
      <c r="F35" s="592" t="s">
        <v>99</v>
      </c>
      <c r="G35" s="592" t="s">
        <v>99</v>
      </c>
      <c r="H35" s="592" t="s">
        <v>99</v>
      </c>
      <c r="I35" s="592" t="s">
        <v>99</v>
      </c>
      <c r="J35" s="592" t="s">
        <v>99</v>
      </c>
      <c r="K35" s="592" t="s">
        <v>99</v>
      </c>
      <c r="L35" s="592" t="s">
        <v>99</v>
      </c>
      <c r="M35" s="592" t="s">
        <v>99</v>
      </c>
      <c r="N35" s="592" t="s">
        <v>99</v>
      </c>
      <c r="O35" s="592" t="s">
        <v>99</v>
      </c>
      <c r="P35" s="592" t="s">
        <v>99</v>
      </c>
      <c r="Q35" s="592" t="s">
        <v>99</v>
      </c>
      <c r="R35" s="592" t="s">
        <v>99</v>
      </c>
      <c r="S35" s="592" t="s">
        <v>99</v>
      </c>
      <c r="T35" s="593" t="s">
        <v>99</v>
      </c>
      <c r="U35" s="594" t="s">
        <v>99</v>
      </c>
      <c r="V35" s="592" t="s">
        <v>99</v>
      </c>
      <c r="W35" s="592" t="s">
        <v>99</v>
      </c>
      <c r="X35" s="592" t="s">
        <v>99</v>
      </c>
      <c r="Y35" s="592" t="s">
        <v>99</v>
      </c>
      <c r="Z35" s="592" t="s">
        <v>99</v>
      </c>
      <c r="AA35" s="592" t="s">
        <v>99</v>
      </c>
      <c r="AB35" s="592" t="s">
        <v>99</v>
      </c>
      <c r="AC35" s="592" t="s">
        <v>99</v>
      </c>
      <c r="AD35" s="592" t="s">
        <v>99</v>
      </c>
      <c r="AE35" s="592" t="s">
        <v>99</v>
      </c>
      <c r="AF35" s="592" t="s">
        <v>99</v>
      </c>
      <c r="AG35" s="592" t="s">
        <v>99</v>
      </c>
      <c r="AH35" s="592" t="s">
        <v>99</v>
      </c>
      <c r="AI35" s="592" t="s">
        <v>99</v>
      </c>
      <c r="AJ35" s="592" t="s">
        <v>99</v>
      </c>
      <c r="AK35" s="592" t="s">
        <v>99</v>
      </c>
      <c r="AL35" s="592" t="s">
        <v>99</v>
      </c>
      <c r="AM35" s="595" t="s">
        <v>99</v>
      </c>
      <c r="AN35" s="265"/>
    </row>
    <row r="36" spans="1:40" s="511" customFormat="1" ht="19.5" customHeight="1">
      <c r="A36" s="273" t="s">
        <v>234</v>
      </c>
      <c r="B36" s="512"/>
      <c r="C36" s="513">
        <f aca="true" t="shared" si="5" ref="C36:AM36">SUM(C37:C42)</f>
        <v>20</v>
      </c>
      <c r="D36" s="513">
        <f t="shared" si="5"/>
        <v>20</v>
      </c>
      <c r="E36" s="513">
        <f t="shared" si="5"/>
        <v>6</v>
      </c>
      <c r="F36" s="513">
        <f t="shared" si="5"/>
        <v>10</v>
      </c>
      <c r="G36" s="513">
        <f t="shared" si="5"/>
        <v>11</v>
      </c>
      <c r="H36" s="513">
        <f t="shared" si="5"/>
        <v>9</v>
      </c>
      <c r="I36" s="513">
        <f t="shared" si="5"/>
        <v>4</v>
      </c>
      <c r="J36" s="513">
        <f t="shared" si="5"/>
        <v>2</v>
      </c>
      <c r="K36" s="513">
        <f t="shared" si="5"/>
        <v>8</v>
      </c>
      <c r="L36" s="513">
        <f t="shared" si="5"/>
        <v>0</v>
      </c>
      <c r="M36" s="513">
        <f t="shared" si="5"/>
        <v>0</v>
      </c>
      <c r="N36" s="513">
        <f t="shared" si="5"/>
        <v>2</v>
      </c>
      <c r="O36" s="513">
        <f t="shared" si="5"/>
        <v>11</v>
      </c>
      <c r="P36" s="513">
        <f t="shared" si="5"/>
        <v>15</v>
      </c>
      <c r="Q36" s="513">
        <f t="shared" si="5"/>
        <v>1</v>
      </c>
      <c r="R36" s="513">
        <f t="shared" si="5"/>
        <v>0</v>
      </c>
      <c r="S36" s="513">
        <f t="shared" si="5"/>
        <v>4</v>
      </c>
      <c r="T36" s="514">
        <f t="shared" si="5"/>
        <v>0</v>
      </c>
      <c r="U36" s="515">
        <f t="shared" si="5"/>
        <v>1</v>
      </c>
      <c r="V36" s="513">
        <f t="shared" si="5"/>
        <v>2</v>
      </c>
      <c r="W36" s="513">
        <f t="shared" si="5"/>
        <v>3</v>
      </c>
      <c r="X36" s="513">
        <f t="shared" si="5"/>
        <v>1</v>
      </c>
      <c r="Y36" s="513">
        <f t="shared" si="5"/>
        <v>3</v>
      </c>
      <c r="Z36" s="513">
        <f t="shared" si="5"/>
        <v>7</v>
      </c>
      <c r="AA36" s="513">
        <f t="shared" si="5"/>
        <v>6</v>
      </c>
      <c r="AB36" s="513">
        <f t="shared" si="5"/>
        <v>0</v>
      </c>
      <c r="AC36" s="513">
        <f t="shared" si="5"/>
        <v>6</v>
      </c>
      <c r="AD36" s="513">
        <f t="shared" si="5"/>
        <v>7</v>
      </c>
      <c r="AE36" s="513">
        <f t="shared" si="5"/>
        <v>0</v>
      </c>
      <c r="AF36" s="513">
        <f t="shared" si="5"/>
        <v>2</v>
      </c>
      <c r="AG36" s="513">
        <f t="shared" si="5"/>
        <v>17</v>
      </c>
      <c r="AH36" s="513">
        <f t="shared" si="5"/>
        <v>10</v>
      </c>
      <c r="AI36" s="513">
        <f t="shared" si="5"/>
        <v>4</v>
      </c>
      <c r="AJ36" s="513">
        <f t="shared" si="5"/>
        <v>2</v>
      </c>
      <c r="AK36" s="513">
        <f t="shared" si="5"/>
        <v>0</v>
      </c>
      <c r="AL36" s="513">
        <f t="shared" si="5"/>
        <v>0</v>
      </c>
      <c r="AM36" s="516">
        <f t="shared" si="5"/>
        <v>1</v>
      </c>
      <c r="AN36" s="510"/>
    </row>
    <row r="37" spans="1:40" ht="19.5" customHeight="1">
      <c r="A37" s="93"/>
      <c r="B37" s="266" t="s">
        <v>357</v>
      </c>
      <c r="C37" s="583">
        <v>2</v>
      </c>
      <c r="D37" s="583">
        <v>2</v>
      </c>
      <c r="E37" s="583" t="s">
        <v>99</v>
      </c>
      <c r="F37" s="583">
        <v>2</v>
      </c>
      <c r="G37" s="583">
        <v>2</v>
      </c>
      <c r="H37" s="583">
        <v>1</v>
      </c>
      <c r="I37" s="583">
        <v>1</v>
      </c>
      <c r="J37" s="583">
        <v>1</v>
      </c>
      <c r="K37" s="583" t="s">
        <v>99</v>
      </c>
      <c r="L37" s="583" t="s">
        <v>99</v>
      </c>
      <c r="M37" s="583" t="s">
        <v>99</v>
      </c>
      <c r="N37" s="583" t="s">
        <v>99</v>
      </c>
      <c r="O37" s="583">
        <v>2</v>
      </c>
      <c r="P37" s="583">
        <v>2</v>
      </c>
      <c r="Q37" s="583" t="s">
        <v>99</v>
      </c>
      <c r="R37" s="583" t="s">
        <v>99</v>
      </c>
      <c r="S37" s="583">
        <v>2</v>
      </c>
      <c r="T37" s="584" t="s">
        <v>99</v>
      </c>
      <c r="U37" s="585" t="s">
        <v>99</v>
      </c>
      <c r="V37" s="583" t="s">
        <v>99</v>
      </c>
      <c r="W37" s="583" t="s">
        <v>99</v>
      </c>
      <c r="X37" s="583">
        <v>1</v>
      </c>
      <c r="Y37" s="583">
        <v>1</v>
      </c>
      <c r="Z37" s="583">
        <v>1</v>
      </c>
      <c r="AA37" s="583">
        <v>1</v>
      </c>
      <c r="AB37" s="583" t="s">
        <v>99</v>
      </c>
      <c r="AC37" s="583">
        <v>2</v>
      </c>
      <c r="AD37" s="583">
        <v>2</v>
      </c>
      <c r="AE37" s="583" t="s">
        <v>99</v>
      </c>
      <c r="AF37" s="583">
        <v>1</v>
      </c>
      <c r="AG37" s="583">
        <v>2</v>
      </c>
      <c r="AH37" s="583">
        <v>1</v>
      </c>
      <c r="AI37" s="583">
        <v>1</v>
      </c>
      <c r="AJ37" s="583">
        <v>1</v>
      </c>
      <c r="AK37" s="583" t="s">
        <v>99</v>
      </c>
      <c r="AL37" s="583" t="s">
        <v>99</v>
      </c>
      <c r="AM37" s="586">
        <v>1</v>
      </c>
      <c r="AN37" s="265"/>
    </row>
    <row r="38" spans="1:40" ht="19.5" customHeight="1">
      <c r="A38" s="93"/>
      <c r="B38" s="126" t="s">
        <v>358</v>
      </c>
      <c r="C38" s="583">
        <v>6</v>
      </c>
      <c r="D38" s="583">
        <v>6</v>
      </c>
      <c r="E38" s="583">
        <v>1</v>
      </c>
      <c r="F38" s="583">
        <v>4</v>
      </c>
      <c r="G38" s="583">
        <v>4</v>
      </c>
      <c r="H38" s="583">
        <v>1</v>
      </c>
      <c r="I38" s="583">
        <v>2</v>
      </c>
      <c r="J38" s="583" t="s">
        <v>99</v>
      </c>
      <c r="K38" s="583">
        <v>2</v>
      </c>
      <c r="L38" s="583" t="s">
        <v>99</v>
      </c>
      <c r="M38" s="583" t="s">
        <v>99</v>
      </c>
      <c r="N38" s="583">
        <v>1</v>
      </c>
      <c r="O38" s="583">
        <v>4</v>
      </c>
      <c r="P38" s="583">
        <v>5</v>
      </c>
      <c r="Q38" s="583" t="s">
        <v>99</v>
      </c>
      <c r="R38" s="583" t="s">
        <v>99</v>
      </c>
      <c r="S38" s="583">
        <v>2</v>
      </c>
      <c r="T38" s="584" t="s">
        <v>99</v>
      </c>
      <c r="U38" s="585">
        <v>1</v>
      </c>
      <c r="V38" s="583" t="s">
        <v>99</v>
      </c>
      <c r="W38" s="583" t="s">
        <v>99</v>
      </c>
      <c r="X38" s="583" t="s">
        <v>99</v>
      </c>
      <c r="Y38" s="583">
        <v>2</v>
      </c>
      <c r="Z38" s="583">
        <v>2</v>
      </c>
      <c r="AA38" s="583">
        <v>1</v>
      </c>
      <c r="AB38" s="583" t="s">
        <v>99</v>
      </c>
      <c r="AC38" s="583">
        <v>2</v>
      </c>
      <c r="AD38" s="583">
        <v>1</v>
      </c>
      <c r="AE38" s="583" t="s">
        <v>99</v>
      </c>
      <c r="AF38" s="583">
        <v>1</v>
      </c>
      <c r="AG38" s="583">
        <v>6</v>
      </c>
      <c r="AH38" s="583">
        <v>2</v>
      </c>
      <c r="AI38" s="583">
        <v>1</v>
      </c>
      <c r="AJ38" s="583" t="s">
        <v>99</v>
      </c>
      <c r="AK38" s="583" t="s">
        <v>99</v>
      </c>
      <c r="AL38" s="583" t="s">
        <v>99</v>
      </c>
      <c r="AM38" s="586" t="s">
        <v>99</v>
      </c>
      <c r="AN38" s="265"/>
    </row>
    <row r="39" spans="1:40" ht="19.5" customHeight="1">
      <c r="A39" s="93"/>
      <c r="B39" s="266" t="s">
        <v>359</v>
      </c>
      <c r="C39" s="583">
        <v>4</v>
      </c>
      <c r="D39" s="583">
        <v>4</v>
      </c>
      <c r="E39" s="583">
        <v>3</v>
      </c>
      <c r="F39" s="583">
        <v>2</v>
      </c>
      <c r="G39" s="583">
        <v>3</v>
      </c>
      <c r="H39" s="583">
        <v>2</v>
      </c>
      <c r="I39" s="583" t="s">
        <v>99</v>
      </c>
      <c r="J39" s="583" t="s">
        <v>99</v>
      </c>
      <c r="K39" s="583">
        <v>3</v>
      </c>
      <c r="L39" s="583" t="s">
        <v>99</v>
      </c>
      <c r="M39" s="583" t="s">
        <v>99</v>
      </c>
      <c r="N39" s="583" t="s">
        <v>99</v>
      </c>
      <c r="O39" s="583">
        <v>2</v>
      </c>
      <c r="P39" s="583">
        <v>2</v>
      </c>
      <c r="Q39" s="583">
        <v>1</v>
      </c>
      <c r="R39" s="583" t="s">
        <v>99</v>
      </c>
      <c r="S39" s="583" t="s">
        <v>99</v>
      </c>
      <c r="T39" s="584" t="s">
        <v>99</v>
      </c>
      <c r="U39" s="585" t="s">
        <v>99</v>
      </c>
      <c r="V39" s="583">
        <v>2</v>
      </c>
      <c r="W39" s="583" t="s">
        <v>99</v>
      </c>
      <c r="X39" s="583" t="s">
        <v>99</v>
      </c>
      <c r="Y39" s="583" t="s">
        <v>99</v>
      </c>
      <c r="Z39" s="583">
        <v>1</v>
      </c>
      <c r="AA39" s="583">
        <v>2</v>
      </c>
      <c r="AB39" s="583" t="s">
        <v>99</v>
      </c>
      <c r="AC39" s="583">
        <v>1</v>
      </c>
      <c r="AD39" s="583">
        <v>1</v>
      </c>
      <c r="AE39" s="583" t="s">
        <v>99</v>
      </c>
      <c r="AF39" s="583" t="s">
        <v>99</v>
      </c>
      <c r="AG39" s="583">
        <v>4</v>
      </c>
      <c r="AH39" s="583">
        <v>3</v>
      </c>
      <c r="AI39" s="583" t="s">
        <v>99</v>
      </c>
      <c r="AJ39" s="583">
        <v>1</v>
      </c>
      <c r="AK39" s="583" t="s">
        <v>99</v>
      </c>
      <c r="AL39" s="583" t="s">
        <v>99</v>
      </c>
      <c r="AM39" s="586" t="s">
        <v>99</v>
      </c>
      <c r="AN39" s="265"/>
    </row>
    <row r="40" spans="1:40" ht="19.5" customHeight="1">
      <c r="A40" s="93"/>
      <c r="B40" s="266" t="s">
        <v>235</v>
      </c>
      <c r="C40" s="583">
        <v>4</v>
      </c>
      <c r="D40" s="583">
        <v>4</v>
      </c>
      <c r="E40" s="583">
        <v>1</v>
      </c>
      <c r="F40" s="583">
        <v>1</v>
      </c>
      <c r="G40" s="583">
        <v>1</v>
      </c>
      <c r="H40" s="583">
        <v>2</v>
      </c>
      <c r="I40" s="583">
        <v>1</v>
      </c>
      <c r="J40" s="583" t="s">
        <v>99</v>
      </c>
      <c r="K40" s="583">
        <v>2</v>
      </c>
      <c r="L40" s="583" t="s">
        <v>99</v>
      </c>
      <c r="M40" s="583" t="s">
        <v>99</v>
      </c>
      <c r="N40" s="583" t="s">
        <v>99</v>
      </c>
      <c r="O40" s="583">
        <v>1</v>
      </c>
      <c r="P40" s="583">
        <v>2</v>
      </c>
      <c r="Q40" s="583" t="s">
        <v>99</v>
      </c>
      <c r="R40" s="583" t="s">
        <v>99</v>
      </c>
      <c r="S40" s="583" t="s">
        <v>99</v>
      </c>
      <c r="T40" s="584" t="s">
        <v>99</v>
      </c>
      <c r="U40" s="585" t="s">
        <v>99</v>
      </c>
      <c r="V40" s="583" t="s">
        <v>99</v>
      </c>
      <c r="W40" s="583">
        <v>1</v>
      </c>
      <c r="X40" s="583" t="s">
        <v>99</v>
      </c>
      <c r="Y40" s="583" t="s">
        <v>99</v>
      </c>
      <c r="Z40" s="583">
        <v>1</v>
      </c>
      <c r="AA40" s="583">
        <v>1</v>
      </c>
      <c r="AB40" s="583" t="s">
        <v>99</v>
      </c>
      <c r="AC40" s="583">
        <v>1</v>
      </c>
      <c r="AD40" s="583">
        <v>2</v>
      </c>
      <c r="AE40" s="583" t="s">
        <v>99</v>
      </c>
      <c r="AF40" s="583" t="s">
        <v>99</v>
      </c>
      <c r="AG40" s="583">
        <v>2</v>
      </c>
      <c r="AH40" s="583">
        <v>2</v>
      </c>
      <c r="AI40" s="583">
        <v>1</v>
      </c>
      <c r="AJ40" s="583" t="s">
        <v>99</v>
      </c>
      <c r="AK40" s="583" t="s">
        <v>99</v>
      </c>
      <c r="AL40" s="583" t="s">
        <v>99</v>
      </c>
      <c r="AM40" s="586" t="s">
        <v>99</v>
      </c>
      <c r="AN40" s="265"/>
    </row>
    <row r="41" spans="1:40" ht="19.5" customHeight="1">
      <c r="A41" s="93"/>
      <c r="B41" s="266" t="s">
        <v>10</v>
      </c>
      <c r="C41" s="583">
        <v>2</v>
      </c>
      <c r="D41" s="583">
        <v>2</v>
      </c>
      <c r="E41" s="583">
        <v>1</v>
      </c>
      <c r="F41" s="583">
        <v>1</v>
      </c>
      <c r="G41" s="583">
        <v>1</v>
      </c>
      <c r="H41" s="583">
        <v>1</v>
      </c>
      <c r="I41" s="583" t="s">
        <v>99</v>
      </c>
      <c r="J41" s="583" t="s">
        <v>99</v>
      </c>
      <c r="K41" s="583">
        <v>1</v>
      </c>
      <c r="L41" s="583" t="s">
        <v>99</v>
      </c>
      <c r="M41" s="583" t="s">
        <v>99</v>
      </c>
      <c r="N41" s="583">
        <v>1</v>
      </c>
      <c r="O41" s="583">
        <v>1</v>
      </c>
      <c r="P41" s="583">
        <v>2</v>
      </c>
      <c r="Q41" s="583" t="s">
        <v>99</v>
      </c>
      <c r="R41" s="583" t="s">
        <v>99</v>
      </c>
      <c r="S41" s="583" t="s">
        <v>99</v>
      </c>
      <c r="T41" s="584" t="s">
        <v>99</v>
      </c>
      <c r="U41" s="585" t="s">
        <v>99</v>
      </c>
      <c r="V41" s="583" t="s">
        <v>99</v>
      </c>
      <c r="W41" s="583">
        <v>1</v>
      </c>
      <c r="X41" s="583" t="s">
        <v>99</v>
      </c>
      <c r="Y41" s="583" t="s">
        <v>99</v>
      </c>
      <c r="Z41" s="583">
        <v>1</v>
      </c>
      <c r="AA41" s="583">
        <v>1</v>
      </c>
      <c r="AB41" s="583" t="s">
        <v>99</v>
      </c>
      <c r="AC41" s="583" t="s">
        <v>99</v>
      </c>
      <c r="AD41" s="583">
        <v>1</v>
      </c>
      <c r="AE41" s="583" t="s">
        <v>99</v>
      </c>
      <c r="AF41" s="583" t="s">
        <v>99</v>
      </c>
      <c r="AG41" s="583">
        <v>2</v>
      </c>
      <c r="AH41" s="583">
        <v>1</v>
      </c>
      <c r="AI41" s="583">
        <v>1</v>
      </c>
      <c r="AJ41" s="583" t="s">
        <v>99</v>
      </c>
      <c r="AK41" s="583" t="s">
        <v>99</v>
      </c>
      <c r="AL41" s="583" t="s">
        <v>99</v>
      </c>
      <c r="AM41" s="586" t="s">
        <v>99</v>
      </c>
      <c r="AN41" s="265"/>
    </row>
    <row r="42" spans="1:40" ht="19.5" customHeight="1">
      <c r="A42" s="93"/>
      <c r="B42" s="266" t="s">
        <v>11</v>
      </c>
      <c r="C42" s="583">
        <v>2</v>
      </c>
      <c r="D42" s="583">
        <v>2</v>
      </c>
      <c r="E42" s="583" t="s">
        <v>99</v>
      </c>
      <c r="F42" s="583" t="s">
        <v>99</v>
      </c>
      <c r="G42" s="583" t="s">
        <v>99</v>
      </c>
      <c r="H42" s="583">
        <v>2</v>
      </c>
      <c r="I42" s="583" t="s">
        <v>99</v>
      </c>
      <c r="J42" s="583">
        <v>1</v>
      </c>
      <c r="K42" s="583" t="s">
        <v>99</v>
      </c>
      <c r="L42" s="583" t="s">
        <v>99</v>
      </c>
      <c r="M42" s="583" t="s">
        <v>99</v>
      </c>
      <c r="N42" s="583" t="s">
        <v>99</v>
      </c>
      <c r="O42" s="583">
        <v>1</v>
      </c>
      <c r="P42" s="583">
        <v>2</v>
      </c>
      <c r="Q42" s="583" t="s">
        <v>99</v>
      </c>
      <c r="R42" s="583" t="s">
        <v>99</v>
      </c>
      <c r="S42" s="583" t="s">
        <v>99</v>
      </c>
      <c r="T42" s="584" t="s">
        <v>99</v>
      </c>
      <c r="U42" s="585" t="s">
        <v>99</v>
      </c>
      <c r="V42" s="583" t="s">
        <v>99</v>
      </c>
      <c r="W42" s="583">
        <v>1</v>
      </c>
      <c r="X42" s="583" t="s">
        <v>99</v>
      </c>
      <c r="Y42" s="583" t="s">
        <v>99</v>
      </c>
      <c r="Z42" s="583">
        <v>1</v>
      </c>
      <c r="AA42" s="583" t="s">
        <v>99</v>
      </c>
      <c r="AB42" s="583" t="s">
        <v>99</v>
      </c>
      <c r="AC42" s="583" t="s">
        <v>99</v>
      </c>
      <c r="AD42" s="583" t="s">
        <v>99</v>
      </c>
      <c r="AE42" s="583" t="s">
        <v>99</v>
      </c>
      <c r="AF42" s="583" t="s">
        <v>99</v>
      </c>
      <c r="AG42" s="583">
        <v>1</v>
      </c>
      <c r="AH42" s="583">
        <v>1</v>
      </c>
      <c r="AI42" s="583" t="s">
        <v>99</v>
      </c>
      <c r="AJ42" s="583" t="s">
        <v>99</v>
      </c>
      <c r="AK42" s="583" t="s">
        <v>99</v>
      </c>
      <c r="AL42" s="583" t="s">
        <v>99</v>
      </c>
      <c r="AM42" s="586" t="s">
        <v>99</v>
      </c>
      <c r="AN42" s="265"/>
    </row>
    <row r="43" spans="1:40" s="511" customFormat="1" ht="19.5" customHeight="1">
      <c r="A43" s="273" t="s">
        <v>236</v>
      </c>
      <c r="B43" s="512"/>
      <c r="C43" s="513">
        <f aca="true" t="shared" si="6" ref="C43:AM43">SUM(C44:C47)</f>
        <v>14</v>
      </c>
      <c r="D43" s="513">
        <f t="shared" si="6"/>
        <v>11</v>
      </c>
      <c r="E43" s="513">
        <f t="shared" si="6"/>
        <v>2</v>
      </c>
      <c r="F43" s="513">
        <f t="shared" si="6"/>
        <v>6</v>
      </c>
      <c r="G43" s="513">
        <f t="shared" si="6"/>
        <v>5</v>
      </c>
      <c r="H43" s="513">
        <f t="shared" si="6"/>
        <v>4</v>
      </c>
      <c r="I43" s="513">
        <f t="shared" si="6"/>
        <v>1</v>
      </c>
      <c r="J43" s="513">
        <f t="shared" si="6"/>
        <v>1</v>
      </c>
      <c r="K43" s="513">
        <f t="shared" si="6"/>
        <v>2</v>
      </c>
      <c r="L43" s="513">
        <f t="shared" si="6"/>
        <v>0</v>
      </c>
      <c r="M43" s="513">
        <f t="shared" si="6"/>
        <v>1</v>
      </c>
      <c r="N43" s="513">
        <f t="shared" si="6"/>
        <v>2</v>
      </c>
      <c r="O43" s="513">
        <f t="shared" si="6"/>
        <v>10</v>
      </c>
      <c r="P43" s="513">
        <f t="shared" si="6"/>
        <v>11</v>
      </c>
      <c r="Q43" s="513">
        <f t="shared" si="6"/>
        <v>0</v>
      </c>
      <c r="R43" s="513">
        <f t="shared" si="6"/>
        <v>0</v>
      </c>
      <c r="S43" s="513">
        <f t="shared" si="6"/>
        <v>2</v>
      </c>
      <c r="T43" s="514">
        <f t="shared" si="6"/>
        <v>0</v>
      </c>
      <c r="U43" s="515">
        <f t="shared" si="6"/>
        <v>0</v>
      </c>
      <c r="V43" s="513">
        <f t="shared" si="6"/>
        <v>0</v>
      </c>
      <c r="W43" s="513">
        <f t="shared" si="6"/>
        <v>1</v>
      </c>
      <c r="X43" s="513">
        <f t="shared" si="6"/>
        <v>0</v>
      </c>
      <c r="Y43" s="513">
        <f t="shared" si="6"/>
        <v>1</v>
      </c>
      <c r="Z43" s="513">
        <f t="shared" si="6"/>
        <v>9</v>
      </c>
      <c r="AA43" s="513">
        <f t="shared" si="6"/>
        <v>3</v>
      </c>
      <c r="AB43" s="513">
        <f t="shared" si="6"/>
        <v>0</v>
      </c>
      <c r="AC43" s="513">
        <f t="shared" si="6"/>
        <v>4</v>
      </c>
      <c r="AD43" s="513">
        <f t="shared" si="6"/>
        <v>4</v>
      </c>
      <c r="AE43" s="513">
        <f t="shared" si="6"/>
        <v>0</v>
      </c>
      <c r="AF43" s="513">
        <f t="shared" si="6"/>
        <v>1</v>
      </c>
      <c r="AG43" s="513">
        <f t="shared" si="6"/>
        <v>10</v>
      </c>
      <c r="AH43" s="513">
        <f t="shared" si="6"/>
        <v>6</v>
      </c>
      <c r="AI43" s="513">
        <f t="shared" si="6"/>
        <v>5</v>
      </c>
      <c r="AJ43" s="513">
        <f t="shared" si="6"/>
        <v>4</v>
      </c>
      <c r="AK43" s="513">
        <f t="shared" si="6"/>
        <v>1</v>
      </c>
      <c r="AL43" s="513">
        <f t="shared" si="6"/>
        <v>1</v>
      </c>
      <c r="AM43" s="516">
        <f t="shared" si="6"/>
        <v>2</v>
      </c>
      <c r="AN43" s="510"/>
    </row>
    <row r="44" spans="1:40" ht="19.5" customHeight="1">
      <c r="A44" s="93"/>
      <c r="B44" s="266" t="s">
        <v>237</v>
      </c>
      <c r="C44" s="583">
        <v>1</v>
      </c>
      <c r="D44" s="583">
        <v>1</v>
      </c>
      <c r="E44" s="583" t="s">
        <v>99</v>
      </c>
      <c r="F44" s="583" t="s">
        <v>99</v>
      </c>
      <c r="G44" s="583" t="s">
        <v>99</v>
      </c>
      <c r="H44" s="583">
        <v>1</v>
      </c>
      <c r="I44" s="583" t="s">
        <v>99</v>
      </c>
      <c r="J44" s="583">
        <v>1</v>
      </c>
      <c r="K44" s="583" t="s">
        <v>99</v>
      </c>
      <c r="L44" s="583" t="s">
        <v>99</v>
      </c>
      <c r="M44" s="583" t="s">
        <v>99</v>
      </c>
      <c r="N44" s="583" t="s">
        <v>99</v>
      </c>
      <c r="O44" s="583">
        <v>1</v>
      </c>
      <c r="P44" s="583">
        <v>1</v>
      </c>
      <c r="Q44" s="583" t="s">
        <v>99</v>
      </c>
      <c r="R44" s="583" t="s">
        <v>99</v>
      </c>
      <c r="S44" s="583" t="s">
        <v>99</v>
      </c>
      <c r="T44" s="584" t="s">
        <v>99</v>
      </c>
      <c r="U44" s="585" t="s">
        <v>99</v>
      </c>
      <c r="V44" s="583" t="s">
        <v>99</v>
      </c>
      <c r="W44" s="583">
        <v>1</v>
      </c>
      <c r="X44" s="583" t="s">
        <v>99</v>
      </c>
      <c r="Y44" s="583" t="s">
        <v>99</v>
      </c>
      <c r="Z44" s="583">
        <v>1</v>
      </c>
      <c r="AA44" s="583">
        <v>1</v>
      </c>
      <c r="AB44" s="583" t="s">
        <v>99</v>
      </c>
      <c r="AC44" s="583">
        <v>1</v>
      </c>
      <c r="AD44" s="583">
        <v>1</v>
      </c>
      <c r="AE44" s="583" t="s">
        <v>99</v>
      </c>
      <c r="AF44" s="583" t="s">
        <v>99</v>
      </c>
      <c r="AG44" s="583">
        <v>1</v>
      </c>
      <c r="AH44" s="583">
        <v>1</v>
      </c>
      <c r="AI44" s="583" t="s">
        <v>99</v>
      </c>
      <c r="AJ44" s="583" t="s">
        <v>99</v>
      </c>
      <c r="AK44" s="583" t="s">
        <v>99</v>
      </c>
      <c r="AL44" s="583" t="s">
        <v>99</v>
      </c>
      <c r="AM44" s="586" t="s">
        <v>99</v>
      </c>
      <c r="AN44" s="265"/>
    </row>
    <row r="45" spans="1:40" ht="19.5" customHeight="1">
      <c r="A45" s="93"/>
      <c r="B45" s="281" t="s">
        <v>101</v>
      </c>
      <c r="C45" s="583">
        <v>8</v>
      </c>
      <c r="D45" s="583">
        <v>5</v>
      </c>
      <c r="E45" s="583">
        <v>2</v>
      </c>
      <c r="F45" s="583">
        <v>4</v>
      </c>
      <c r="G45" s="583">
        <v>4</v>
      </c>
      <c r="H45" s="583">
        <v>2</v>
      </c>
      <c r="I45" s="583">
        <v>1</v>
      </c>
      <c r="J45" s="583" t="s">
        <v>99</v>
      </c>
      <c r="K45" s="583">
        <v>2</v>
      </c>
      <c r="L45" s="583" t="s">
        <v>99</v>
      </c>
      <c r="M45" s="583" t="s">
        <v>99</v>
      </c>
      <c r="N45" s="583">
        <v>1</v>
      </c>
      <c r="O45" s="583">
        <v>5</v>
      </c>
      <c r="P45" s="583">
        <v>7</v>
      </c>
      <c r="Q45" s="583" t="s">
        <v>99</v>
      </c>
      <c r="R45" s="583" t="s">
        <v>99</v>
      </c>
      <c r="S45" s="583" t="s">
        <v>99</v>
      </c>
      <c r="T45" s="584" t="s">
        <v>99</v>
      </c>
      <c r="U45" s="585" t="s">
        <v>99</v>
      </c>
      <c r="V45" s="583" t="s">
        <v>99</v>
      </c>
      <c r="W45" s="583" t="s">
        <v>99</v>
      </c>
      <c r="X45" s="583" t="s">
        <v>99</v>
      </c>
      <c r="Y45" s="583" t="s">
        <v>99</v>
      </c>
      <c r="Z45" s="583">
        <v>6</v>
      </c>
      <c r="AA45" s="583">
        <v>1</v>
      </c>
      <c r="AB45" s="583" t="s">
        <v>99</v>
      </c>
      <c r="AC45" s="583">
        <v>2</v>
      </c>
      <c r="AD45" s="583">
        <v>1</v>
      </c>
      <c r="AE45" s="583" t="s">
        <v>99</v>
      </c>
      <c r="AF45" s="583">
        <v>1</v>
      </c>
      <c r="AG45" s="583">
        <v>7</v>
      </c>
      <c r="AH45" s="583">
        <v>4</v>
      </c>
      <c r="AI45" s="583">
        <v>3</v>
      </c>
      <c r="AJ45" s="583">
        <v>1</v>
      </c>
      <c r="AK45" s="583" t="s">
        <v>99</v>
      </c>
      <c r="AL45" s="583" t="s">
        <v>99</v>
      </c>
      <c r="AM45" s="586" t="s">
        <v>99</v>
      </c>
      <c r="AN45" s="265"/>
    </row>
    <row r="46" spans="1:40" ht="19.5" customHeight="1">
      <c r="A46" s="93"/>
      <c r="B46" s="266" t="s">
        <v>102</v>
      </c>
      <c r="C46" s="583">
        <v>1</v>
      </c>
      <c r="D46" s="583">
        <v>1</v>
      </c>
      <c r="E46" s="583" t="s">
        <v>99</v>
      </c>
      <c r="F46" s="583">
        <v>1</v>
      </c>
      <c r="G46" s="583" t="s">
        <v>99</v>
      </c>
      <c r="H46" s="583" t="s">
        <v>99</v>
      </c>
      <c r="I46" s="583" t="s">
        <v>99</v>
      </c>
      <c r="J46" s="583" t="s">
        <v>99</v>
      </c>
      <c r="K46" s="583" t="s">
        <v>99</v>
      </c>
      <c r="L46" s="583" t="s">
        <v>99</v>
      </c>
      <c r="M46" s="583" t="s">
        <v>99</v>
      </c>
      <c r="N46" s="583" t="s">
        <v>99</v>
      </c>
      <c r="O46" s="583">
        <v>1</v>
      </c>
      <c r="P46" s="583">
        <v>1</v>
      </c>
      <c r="Q46" s="583" t="s">
        <v>99</v>
      </c>
      <c r="R46" s="583" t="s">
        <v>99</v>
      </c>
      <c r="S46" s="583" t="s">
        <v>99</v>
      </c>
      <c r="T46" s="584" t="s">
        <v>99</v>
      </c>
      <c r="U46" s="585" t="s">
        <v>99</v>
      </c>
      <c r="V46" s="583" t="s">
        <v>99</v>
      </c>
      <c r="W46" s="583" t="s">
        <v>99</v>
      </c>
      <c r="X46" s="583" t="s">
        <v>99</v>
      </c>
      <c r="Y46" s="583" t="s">
        <v>99</v>
      </c>
      <c r="Z46" s="583" t="s">
        <v>99</v>
      </c>
      <c r="AA46" s="583" t="s">
        <v>99</v>
      </c>
      <c r="AB46" s="583" t="s">
        <v>99</v>
      </c>
      <c r="AC46" s="583" t="s">
        <v>99</v>
      </c>
      <c r="AD46" s="583" t="s">
        <v>99</v>
      </c>
      <c r="AE46" s="583" t="s">
        <v>99</v>
      </c>
      <c r="AF46" s="583" t="s">
        <v>99</v>
      </c>
      <c r="AG46" s="583">
        <v>1</v>
      </c>
      <c r="AH46" s="583">
        <v>1</v>
      </c>
      <c r="AI46" s="583">
        <v>1</v>
      </c>
      <c r="AJ46" s="583">
        <v>1</v>
      </c>
      <c r="AK46" s="583" t="s">
        <v>99</v>
      </c>
      <c r="AL46" s="583" t="s">
        <v>99</v>
      </c>
      <c r="AM46" s="586">
        <v>1</v>
      </c>
      <c r="AN46" s="265"/>
    </row>
    <row r="47" spans="1:40" ht="19.5" customHeight="1">
      <c r="A47" s="93"/>
      <c r="B47" s="266" t="s">
        <v>103</v>
      </c>
      <c r="C47" s="583">
        <v>4</v>
      </c>
      <c r="D47" s="583">
        <v>4</v>
      </c>
      <c r="E47" s="583" t="s">
        <v>99</v>
      </c>
      <c r="F47" s="583">
        <v>1</v>
      </c>
      <c r="G47" s="583">
        <v>1</v>
      </c>
      <c r="H47" s="583">
        <v>1</v>
      </c>
      <c r="I47" s="583" t="s">
        <v>99</v>
      </c>
      <c r="J47" s="583" t="s">
        <v>99</v>
      </c>
      <c r="K47" s="583" t="s">
        <v>99</v>
      </c>
      <c r="L47" s="583" t="s">
        <v>99</v>
      </c>
      <c r="M47" s="583">
        <v>1</v>
      </c>
      <c r="N47" s="583">
        <v>1</v>
      </c>
      <c r="O47" s="583">
        <v>3</v>
      </c>
      <c r="P47" s="583">
        <v>2</v>
      </c>
      <c r="Q47" s="583" t="s">
        <v>99</v>
      </c>
      <c r="R47" s="583" t="s">
        <v>99</v>
      </c>
      <c r="S47" s="583">
        <v>2</v>
      </c>
      <c r="T47" s="584" t="s">
        <v>99</v>
      </c>
      <c r="U47" s="585" t="s">
        <v>99</v>
      </c>
      <c r="V47" s="583" t="s">
        <v>99</v>
      </c>
      <c r="W47" s="583" t="s">
        <v>99</v>
      </c>
      <c r="X47" s="583" t="s">
        <v>99</v>
      </c>
      <c r="Y47" s="583">
        <v>1</v>
      </c>
      <c r="Z47" s="583">
        <v>2</v>
      </c>
      <c r="AA47" s="583">
        <v>1</v>
      </c>
      <c r="AB47" s="583" t="s">
        <v>99</v>
      </c>
      <c r="AC47" s="583">
        <v>1</v>
      </c>
      <c r="AD47" s="583">
        <v>2</v>
      </c>
      <c r="AE47" s="583" t="s">
        <v>99</v>
      </c>
      <c r="AF47" s="583" t="s">
        <v>99</v>
      </c>
      <c r="AG47" s="583">
        <v>1</v>
      </c>
      <c r="AH47" s="583" t="s">
        <v>99</v>
      </c>
      <c r="AI47" s="583">
        <v>1</v>
      </c>
      <c r="AJ47" s="583">
        <v>2</v>
      </c>
      <c r="AK47" s="583">
        <v>1</v>
      </c>
      <c r="AL47" s="583">
        <v>1</v>
      </c>
      <c r="AM47" s="586">
        <v>1</v>
      </c>
      <c r="AN47" s="265"/>
    </row>
    <row r="48" spans="1:52" s="511" customFormat="1" ht="19.5" customHeight="1">
      <c r="A48" s="273" t="s">
        <v>336</v>
      </c>
      <c r="B48" s="512"/>
      <c r="C48" s="513">
        <f aca="true" t="shared" si="7" ref="C48:AM48">SUM(C49:C51)</f>
        <v>9</v>
      </c>
      <c r="D48" s="513">
        <f t="shared" si="7"/>
        <v>9</v>
      </c>
      <c r="E48" s="513">
        <f t="shared" si="7"/>
        <v>6</v>
      </c>
      <c r="F48" s="513">
        <f t="shared" si="7"/>
        <v>6</v>
      </c>
      <c r="G48" s="513">
        <f t="shared" si="7"/>
        <v>6</v>
      </c>
      <c r="H48" s="513">
        <f t="shared" si="7"/>
        <v>6</v>
      </c>
      <c r="I48" s="513">
        <f t="shared" si="7"/>
        <v>5</v>
      </c>
      <c r="J48" s="513">
        <f t="shared" si="7"/>
        <v>3</v>
      </c>
      <c r="K48" s="513">
        <f t="shared" si="7"/>
        <v>3</v>
      </c>
      <c r="L48" s="513">
        <f t="shared" si="7"/>
        <v>1</v>
      </c>
      <c r="M48" s="513">
        <f t="shared" si="7"/>
        <v>2</v>
      </c>
      <c r="N48" s="513">
        <f t="shared" si="7"/>
        <v>2</v>
      </c>
      <c r="O48" s="513">
        <f t="shared" si="7"/>
        <v>7</v>
      </c>
      <c r="P48" s="513">
        <f t="shared" si="7"/>
        <v>5</v>
      </c>
      <c r="Q48" s="513">
        <f t="shared" si="7"/>
        <v>1</v>
      </c>
      <c r="R48" s="513">
        <f t="shared" si="7"/>
        <v>0</v>
      </c>
      <c r="S48" s="513">
        <f t="shared" si="7"/>
        <v>4</v>
      </c>
      <c r="T48" s="514">
        <f t="shared" si="7"/>
        <v>0</v>
      </c>
      <c r="U48" s="515">
        <f t="shared" si="7"/>
        <v>3</v>
      </c>
      <c r="V48" s="513">
        <f t="shared" si="7"/>
        <v>0</v>
      </c>
      <c r="W48" s="513">
        <f t="shared" si="7"/>
        <v>2</v>
      </c>
      <c r="X48" s="513">
        <f t="shared" si="7"/>
        <v>0</v>
      </c>
      <c r="Y48" s="513">
        <f t="shared" si="7"/>
        <v>0</v>
      </c>
      <c r="Z48" s="513">
        <f t="shared" si="7"/>
        <v>5</v>
      </c>
      <c r="AA48" s="513">
        <f t="shared" si="7"/>
        <v>4</v>
      </c>
      <c r="AB48" s="513">
        <f t="shared" si="7"/>
        <v>1</v>
      </c>
      <c r="AC48" s="513">
        <f t="shared" si="7"/>
        <v>6</v>
      </c>
      <c r="AD48" s="513">
        <f t="shared" si="7"/>
        <v>5</v>
      </c>
      <c r="AE48" s="513">
        <f t="shared" si="7"/>
        <v>0</v>
      </c>
      <c r="AF48" s="513">
        <f t="shared" si="7"/>
        <v>3</v>
      </c>
      <c r="AG48" s="513">
        <f t="shared" si="7"/>
        <v>7</v>
      </c>
      <c r="AH48" s="513">
        <f t="shared" si="7"/>
        <v>5</v>
      </c>
      <c r="AI48" s="513">
        <f t="shared" si="7"/>
        <v>2</v>
      </c>
      <c r="AJ48" s="513">
        <f t="shared" si="7"/>
        <v>1</v>
      </c>
      <c r="AK48" s="513">
        <f t="shared" si="7"/>
        <v>2</v>
      </c>
      <c r="AL48" s="513">
        <f t="shared" si="7"/>
        <v>0</v>
      </c>
      <c r="AM48" s="516">
        <f t="shared" si="7"/>
        <v>3</v>
      </c>
      <c r="AN48" s="510"/>
      <c r="AO48" s="520"/>
      <c r="AP48" s="520"/>
      <c r="AQ48" s="520"/>
      <c r="AR48" s="520"/>
      <c r="AS48" s="520"/>
      <c r="AT48" s="520"/>
      <c r="AU48" s="520"/>
      <c r="AV48" s="520"/>
      <c r="AW48" s="520"/>
      <c r="AX48" s="520"/>
      <c r="AY48" s="520"/>
      <c r="AZ48" s="520"/>
    </row>
    <row r="49" spans="1:52" ht="19.5" customHeight="1">
      <c r="A49" s="93"/>
      <c r="B49" s="266" t="s">
        <v>360</v>
      </c>
      <c r="C49" s="583">
        <v>4</v>
      </c>
      <c r="D49" s="583">
        <v>4</v>
      </c>
      <c r="E49" s="583">
        <v>2</v>
      </c>
      <c r="F49" s="583">
        <v>2</v>
      </c>
      <c r="G49" s="583">
        <v>2</v>
      </c>
      <c r="H49" s="583">
        <v>3</v>
      </c>
      <c r="I49" s="583">
        <v>2</v>
      </c>
      <c r="J49" s="583">
        <v>3</v>
      </c>
      <c r="K49" s="583">
        <v>1</v>
      </c>
      <c r="L49" s="583" t="s">
        <v>99</v>
      </c>
      <c r="M49" s="583">
        <v>1</v>
      </c>
      <c r="N49" s="583">
        <v>1</v>
      </c>
      <c r="O49" s="583">
        <v>3</v>
      </c>
      <c r="P49" s="583">
        <v>2</v>
      </c>
      <c r="Q49" s="583" t="s">
        <v>99</v>
      </c>
      <c r="R49" s="583" t="s">
        <v>99</v>
      </c>
      <c r="S49" s="583">
        <v>1</v>
      </c>
      <c r="T49" s="584" t="s">
        <v>99</v>
      </c>
      <c r="U49" s="585" t="s">
        <v>99</v>
      </c>
      <c r="V49" s="583" t="s">
        <v>99</v>
      </c>
      <c r="W49" s="583" t="s">
        <v>99</v>
      </c>
      <c r="X49" s="583" t="s">
        <v>99</v>
      </c>
      <c r="Y49" s="583" t="s">
        <v>99</v>
      </c>
      <c r="Z49" s="583">
        <v>2</v>
      </c>
      <c r="AA49" s="583">
        <v>1</v>
      </c>
      <c r="AB49" s="583">
        <v>1</v>
      </c>
      <c r="AC49" s="583">
        <v>3</v>
      </c>
      <c r="AD49" s="583">
        <v>2</v>
      </c>
      <c r="AE49" s="583" t="s">
        <v>99</v>
      </c>
      <c r="AF49" s="583">
        <v>1</v>
      </c>
      <c r="AG49" s="583">
        <v>3</v>
      </c>
      <c r="AH49" s="583">
        <v>3</v>
      </c>
      <c r="AI49" s="583">
        <v>1</v>
      </c>
      <c r="AJ49" s="583" t="s">
        <v>99</v>
      </c>
      <c r="AK49" s="583" t="s">
        <v>99</v>
      </c>
      <c r="AL49" s="583" t="s">
        <v>99</v>
      </c>
      <c r="AM49" s="586" t="s">
        <v>99</v>
      </c>
      <c r="AN49" s="265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</row>
    <row r="50" spans="1:52" ht="19.5" customHeight="1">
      <c r="A50" s="93"/>
      <c r="B50" s="266" t="s">
        <v>361</v>
      </c>
      <c r="C50" s="583">
        <v>4</v>
      </c>
      <c r="D50" s="583">
        <v>4</v>
      </c>
      <c r="E50" s="583">
        <v>4</v>
      </c>
      <c r="F50" s="583">
        <v>4</v>
      </c>
      <c r="G50" s="583">
        <v>4</v>
      </c>
      <c r="H50" s="583">
        <v>3</v>
      </c>
      <c r="I50" s="583">
        <v>3</v>
      </c>
      <c r="J50" s="583" t="s">
        <v>99</v>
      </c>
      <c r="K50" s="583">
        <v>2</v>
      </c>
      <c r="L50" s="583">
        <v>1</v>
      </c>
      <c r="M50" s="583">
        <v>1</v>
      </c>
      <c r="N50" s="583" t="s">
        <v>99</v>
      </c>
      <c r="O50" s="583">
        <v>4</v>
      </c>
      <c r="P50" s="583">
        <v>3</v>
      </c>
      <c r="Q50" s="583">
        <v>1</v>
      </c>
      <c r="R50" s="583" t="s">
        <v>99</v>
      </c>
      <c r="S50" s="583">
        <v>3</v>
      </c>
      <c r="T50" s="584" t="s">
        <v>99</v>
      </c>
      <c r="U50" s="585">
        <v>3</v>
      </c>
      <c r="V50" s="583" t="s">
        <v>99</v>
      </c>
      <c r="W50" s="583">
        <v>2</v>
      </c>
      <c r="X50" s="583" t="s">
        <v>99</v>
      </c>
      <c r="Y50" s="583" t="s">
        <v>99</v>
      </c>
      <c r="Z50" s="583">
        <v>3</v>
      </c>
      <c r="AA50" s="583">
        <v>3</v>
      </c>
      <c r="AB50" s="583" t="s">
        <v>99</v>
      </c>
      <c r="AC50" s="583">
        <v>3</v>
      </c>
      <c r="AD50" s="583">
        <v>3</v>
      </c>
      <c r="AE50" s="583" t="s">
        <v>99</v>
      </c>
      <c r="AF50" s="583">
        <v>2</v>
      </c>
      <c r="AG50" s="583">
        <v>3</v>
      </c>
      <c r="AH50" s="583">
        <v>2</v>
      </c>
      <c r="AI50" s="583">
        <v>1</v>
      </c>
      <c r="AJ50" s="583">
        <v>1</v>
      </c>
      <c r="AK50" s="583">
        <v>2</v>
      </c>
      <c r="AL50" s="583" t="s">
        <v>99</v>
      </c>
      <c r="AM50" s="586">
        <v>3</v>
      </c>
      <c r="AN50" s="265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</row>
    <row r="51" spans="1:52" ht="19.5" customHeight="1">
      <c r="A51" s="93"/>
      <c r="B51" s="266" t="s">
        <v>362</v>
      </c>
      <c r="C51" s="583">
        <v>1</v>
      </c>
      <c r="D51" s="583">
        <v>1</v>
      </c>
      <c r="E51" s="583" t="s">
        <v>99</v>
      </c>
      <c r="F51" s="583" t="s">
        <v>99</v>
      </c>
      <c r="G51" s="583" t="s">
        <v>99</v>
      </c>
      <c r="H51" s="583" t="s">
        <v>99</v>
      </c>
      <c r="I51" s="583" t="s">
        <v>99</v>
      </c>
      <c r="J51" s="583" t="s">
        <v>99</v>
      </c>
      <c r="K51" s="583" t="s">
        <v>99</v>
      </c>
      <c r="L51" s="583" t="s">
        <v>99</v>
      </c>
      <c r="M51" s="583" t="s">
        <v>99</v>
      </c>
      <c r="N51" s="583">
        <v>1</v>
      </c>
      <c r="O51" s="583" t="s">
        <v>99</v>
      </c>
      <c r="P51" s="583" t="s">
        <v>99</v>
      </c>
      <c r="Q51" s="583" t="s">
        <v>99</v>
      </c>
      <c r="R51" s="583" t="s">
        <v>99</v>
      </c>
      <c r="S51" s="583" t="s">
        <v>99</v>
      </c>
      <c r="T51" s="584" t="s">
        <v>99</v>
      </c>
      <c r="U51" s="585" t="s">
        <v>99</v>
      </c>
      <c r="V51" s="583" t="s">
        <v>99</v>
      </c>
      <c r="W51" s="583" t="s">
        <v>99</v>
      </c>
      <c r="X51" s="583" t="s">
        <v>99</v>
      </c>
      <c r="Y51" s="583" t="s">
        <v>99</v>
      </c>
      <c r="Z51" s="583" t="s">
        <v>99</v>
      </c>
      <c r="AA51" s="583" t="s">
        <v>99</v>
      </c>
      <c r="AB51" s="583" t="s">
        <v>99</v>
      </c>
      <c r="AC51" s="583" t="s">
        <v>99</v>
      </c>
      <c r="AD51" s="583" t="s">
        <v>99</v>
      </c>
      <c r="AE51" s="583" t="s">
        <v>99</v>
      </c>
      <c r="AF51" s="583" t="s">
        <v>99</v>
      </c>
      <c r="AG51" s="583">
        <v>1</v>
      </c>
      <c r="AH51" s="583" t="s">
        <v>99</v>
      </c>
      <c r="AI51" s="583" t="s">
        <v>99</v>
      </c>
      <c r="AJ51" s="583" t="s">
        <v>99</v>
      </c>
      <c r="AK51" s="583" t="s">
        <v>99</v>
      </c>
      <c r="AL51" s="583" t="s">
        <v>99</v>
      </c>
      <c r="AM51" s="586" t="s">
        <v>99</v>
      </c>
      <c r="AN51" s="265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</row>
    <row r="52" spans="1:40" s="511" customFormat="1" ht="19.5" customHeight="1">
      <c r="A52" s="282" t="s">
        <v>337</v>
      </c>
      <c r="B52" s="521"/>
      <c r="C52" s="522">
        <f aca="true" t="shared" si="8" ref="C52:AM52">SUM(C53:C55)</f>
        <v>2</v>
      </c>
      <c r="D52" s="522">
        <f t="shared" si="8"/>
        <v>2</v>
      </c>
      <c r="E52" s="522">
        <f t="shared" si="8"/>
        <v>1</v>
      </c>
      <c r="F52" s="522">
        <f t="shared" si="8"/>
        <v>1</v>
      </c>
      <c r="G52" s="522">
        <f t="shared" si="8"/>
        <v>1</v>
      </c>
      <c r="H52" s="522">
        <f t="shared" si="8"/>
        <v>1</v>
      </c>
      <c r="I52" s="522">
        <f t="shared" si="8"/>
        <v>1</v>
      </c>
      <c r="J52" s="522">
        <f t="shared" si="8"/>
        <v>1</v>
      </c>
      <c r="K52" s="522">
        <f t="shared" si="8"/>
        <v>0</v>
      </c>
      <c r="L52" s="522">
        <f t="shared" si="8"/>
        <v>1</v>
      </c>
      <c r="M52" s="522">
        <f t="shared" si="8"/>
        <v>0</v>
      </c>
      <c r="N52" s="522">
        <f t="shared" si="8"/>
        <v>0</v>
      </c>
      <c r="O52" s="522">
        <f t="shared" si="8"/>
        <v>1</v>
      </c>
      <c r="P52" s="522">
        <f t="shared" si="8"/>
        <v>1</v>
      </c>
      <c r="Q52" s="522">
        <f t="shared" si="8"/>
        <v>0</v>
      </c>
      <c r="R52" s="522">
        <f t="shared" si="8"/>
        <v>0</v>
      </c>
      <c r="S52" s="522">
        <f t="shared" si="8"/>
        <v>0</v>
      </c>
      <c r="T52" s="523">
        <f t="shared" si="8"/>
        <v>0</v>
      </c>
      <c r="U52" s="524">
        <f t="shared" si="8"/>
        <v>0</v>
      </c>
      <c r="V52" s="522">
        <f t="shared" si="8"/>
        <v>0</v>
      </c>
      <c r="W52" s="522">
        <f t="shared" si="8"/>
        <v>1</v>
      </c>
      <c r="X52" s="522">
        <f t="shared" si="8"/>
        <v>0</v>
      </c>
      <c r="Y52" s="522">
        <f t="shared" si="8"/>
        <v>0</v>
      </c>
      <c r="Z52" s="522">
        <f t="shared" si="8"/>
        <v>1</v>
      </c>
      <c r="AA52" s="522">
        <f t="shared" si="8"/>
        <v>1</v>
      </c>
      <c r="AB52" s="522">
        <f t="shared" si="8"/>
        <v>0</v>
      </c>
      <c r="AC52" s="522">
        <f t="shared" si="8"/>
        <v>1</v>
      </c>
      <c r="AD52" s="522">
        <f t="shared" si="8"/>
        <v>0</v>
      </c>
      <c r="AE52" s="522">
        <f t="shared" si="8"/>
        <v>0</v>
      </c>
      <c r="AF52" s="522">
        <f t="shared" si="8"/>
        <v>1</v>
      </c>
      <c r="AG52" s="522">
        <f t="shared" si="8"/>
        <v>1</v>
      </c>
      <c r="AH52" s="522">
        <f t="shared" si="8"/>
        <v>0</v>
      </c>
      <c r="AI52" s="522">
        <f t="shared" si="8"/>
        <v>1</v>
      </c>
      <c r="AJ52" s="522">
        <f t="shared" si="8"/>
        <v>1</v>
      </c>
      <c r="AK52" s="522">
        <f t="shared" si="8"/>
        <v>0</v>
      </c>
      <c r="AL52" s="522">
        <f t="shared" si="8"/>
        <v>0</v>
      </c>
      <c r="AM52" s="525">
        <f t="shared" si="8"/>
        <v>0</v>
      </c>
      <c r="AN52" s="510"/>
    </row>
    <row r="53" spans="1:40" ht="19.5" customHeight="1">
      <c r="A53" s="93"/>
      <c r="B53" s="266" t="s">
        <v>12</v>
      </c>
      <c r="C53" s="583" t="s">
        <v>99</v>
      </c>
      <c r="D53" s="583" t="s">
        <v>99</v>
      </c>
      <c r="E53" s="583" t="s">
        <v>99</v>
      </c>
      <c r="F53" s="583" t="s">
        <v>99</v>
      </c>
      <c r="G53" s="583" t="s">
        <v>99</v>
      </c>
      <c r="H53" s="583" t="s">
        <v>99</v>
      </c>
      <c r="I53" s="583" t="s">
        <v>99</v>
      </c>
      <c r="J53" s="583" t="s">
        <v>99</v>
      </c>
      <c r="K53" s="583" t="s">
        <v>99</v>
      </c>
      <c r="L53" s="583" t="s">
        <v>99</v>
      </c>
      <c r="M53" s="583" t="s">
        <v>99</v>
      </c>
      <c r="N53" s="583" t="s">
        <v>99</v>
      </c>
      <c r="O53" s="583" t="s">
        <v>99</v>
      </c>
      <c r="P53" s="583" t="s">
        <v>99</v>
      </c>
      <c r="Q53" s="583" t="s">
        <v>99</v>
      </c>
      <c r="R53" s="583" t="s">
        <v>99</v>
      </c>
      <c r="S53" s="583" t="s">
        <v>99</v>
      </c>
      <c r="T53" s="584" t="s">
        <v>99</v>
      </c>
      <c r="U53" s="585" t="s">
        <v>99</v>
      </c>
      <c r="V53" s="583" t="s">
        <v>99</v>
      </c>
      <c r="W53" s="583" t="s">
        <v>99</v>
      </c>
      <c r="X53" s="583" t="s">
        <v>99</v>
      </c>
      <c r="Y53" s="583" t="s">
        <v>99</v>
      </c>
      <c r="Z53" s="583" t="s">
        <v>99</v>
      </c>
      <c r="AA53" s="583" t="s">
        <v>99</v>
      </c>
      <c r="AB53" s="583" t="s">
        <v>99</v>
      </c>
      <c r="AC53" s="583" t="s">
        <v>99</v>
      </c>
      <c r="AD53" s="583" t="s">
        <v>99</v>
      </c>
      <c r="AE53" s="583" t="s">
        <v>99</v>
      </c>
      <c r="AF53" s="583" t="s">
        <v>99</v>
      </c>
      <c r="AG53" s="583" t="s">
        <v>99</v>
      </c>
      <c r="AH53" s="583" t="s">
        <v>99</v>
      </c>
      <c r="AI53" s="583" t="s">
        <v>99</v>
      </c>
      <c r="AJ53" s="583" t="s">
        <v>99</v>
      </c>
      <c r="AK53" s="583" t="s">
        <v>99</v>
      </c>
      <c r="AL53" s="583" t="s">
        <v>99</v>
      </c>
      <c r="AM53" s="586" t="s">
        <v>99</v>
      </c>
      <c r="AN53" s="265"/>
    </row>
    <row r="54" spans="1:40" ht="19.5" customHeight="1">
      <c r="A54" s="93"/>
      <c r="B54" s="266" t="s">
        <v>13</v>
      </c>
      <c r="C54" s="583">
        <v>1</v>
      </c>
      <c r="D54" s="583">
        <v>1</v>
      </c>
      <c r="E54" s="583" t="s">
        <v>99</v>
      </c>
      <c r="F54" s="583" t="s">
        <v>99</v>
      </c>
      <c r="G54" s="583" t="s">
        <v>99</v>
      </c>
      <c r="H54" s="583" t="s">
        <v>99</v>
      </c>
      <c r="I54" s="583" t="s">
        <v>99</v>
      </c>
      <c r="J54" s="583" t="s">
        <v>99</v>
      </c>
      <c r="K54" s="583" t="s">
        <v>99</v>
      </c>
      <c r="L54" s="583" t="s">
        <v>99</v>
      </c>
      <c r="M54" s="583" t="s">
        <v>99</v>
      </c>
      <c r="N54" s="583" t="s">
        <v>99</v>
      </c>
      <c r="O54" s="583" t="s">
        <v>99</v>
      </c>
      <c r="P54" s="583" t="s">
        <v>99</v>
      </c>
      <c r="Q54" s="583" t="s">
        <v>99</v>
      </c>
      <c r="R54" s="583" t="s">
        <v>99</v>
      </c>
      <c r="S54" s="583" t="s">
        <v>99</v>
      </c>
      <c r="T54" s="584" t="s">
        <v>99</v>
      </c>
      <c r="U54" s="585" t="s">
        <v>99</v>
      </c>
      <c r="V54" s="583" t="s">
        <v>99</v>
      </c>
      <c r="W54" s="583" t="s">
        <v>99</v>
      </c>
      <c r="X54" s="583" t="s">
        <v>99</v>
      </c>
      <c r="Y54" s="583" t="s">
        <v>99</v>
      </c>
      <c r="Z54" s="583" t="s">
        <v>99</v>
      </c>
      <c r="AA54" s="583" t="s">
        <v>99</v>
      </c>
      <c r="AB54" s="583" t="s">
        <v>99</v>
      </c>
      <c r="AC54" s="583">
        <v>1</v>
      </c>
      <c r="AD54" s="583" t="s">
        <v>99</v>
      </c>
      <c r="AE54" s="583" t="s">
        <v>99</v>
      </c>
      <c r="AF54" s="583" t="s">
        <v>99</v>
      </c>
      <c r="AG54" s="583" t="s">
        <v>99</v>
      </c>
      <c r="AH54" s="583" t="s">
        <v>99</v>
      </c>
      <c r="AI54" s="583" t="s">
        <v>99</v>
      </c>
      <c r="AJ54" s="583" t="s">
        <v>99</v>
      </c>
      <c r="AK54" s="583" t="s">
        <v>99</v>
      </c>
      <c r="AL54" s="583" t="s">
        <v>99</v>
      </c>
      <c r="AM54" s="586" t="s">
        <v>99</v>
      </c>
      <c r="AN54" s="265"/>
    </row>
    <row r="55" spans="1:40" ht="19.5" customHeight="1">
      <c r="A55" s="93"/>
      <c r="B55" s="266" t="s">
        <v>14</v>
      </c>
      <c r="C55" s="583">
        <v>1</v>
      </c>
      <c r="D55" s="583">
        <v>1</v>
      </c>
      <c r="E55" s="583">
        <v>1</v>
      </c>
      <c r="F55" s="583">
        <v>1</v>
      </c>
      <c r="G55" s="583">
        <v>1</v>
      </c>
      <c r="H55" s="583">
        <v>1</v>
      </c>
      <c r="I55" s="583">
        <v>1</v>
      </c>
      <c r="J55" s="583">
        <v>1</v>
      </c>
      <c r="K55" s="583" t="s">
        <v>99</v>
      </c>
      <c r="L55" s="583">
        <v>1</v>
      </c>
      <c r="M55" s="583" t="s">
        <v>99</v>
      </c>
      <c r="N55" s="583" t="s">
        <v>99</v>
      </c>
      <c r="O55" s="583">
        <v>1</v>
      </c>
      <c r="P55" s="583">
        <v>1</v>
      </c>
      <c r="Q55" s="583" t="s">
        <v>99</v>
      </c>
      <c r="R55" s="583" t="s">
        <v>99</v>
      </c>
      <c r="S55" s="583" t="s">
        <v>99</v>
      </c>
      <c r="T55" s="584" t="s">
        <v>99</v>
      </c>
      <c r="U55" s="585" t="s">
        <v>99</v>
      </c>
      <c r="V55" s="583" t="s">
        <v>99</v>
      </c>
      <c r="W55" s="583">
        <v>1</v>
      </c>
      <c r="X55" s="583" t="s">
        <v>99</v>
      </c>
      <c r="Y55" s="583" t="s">
        <v>99</v>
      </c>
      <c r="Z55" s="583">
        <v>1</v>
      </c>
      <c r="AA55" s="583">
        <v>1</v>
      </c>
      <c r="AB55" s="583" t="s">
        <v>99</v>
      </c>
      <c r="AC55" s="583" t="s">
        <v>99</v>
      </c>
      <c r="AD55" s="583" t="s">
        <v>99</v>
      </c>
      <c r="AE55" s="583" t="s">
        <v>99</v>
      </c>
      <c r="AF55" s="583">
        <v>1</v>
      </c>
      <c r="AG55" s="583">
        <v>1</v>
      </c>
      <c r="AH55" s="583" t="s">
        <v>99</v>
      </c>
      <c r="AI55" s="583">
        <v>1</v>
      </c>
      <c r="AJ55" s="583">
        <v>1</v>
      </c>
      <c r="AK55" s="583" t="s">
        <v>99</v>
      </c>
      <c r="AL55" s="583" t="s">
        <v>99</v>
      </c>
      <c r="AM55" s="586" t="s">
        <v>99</v>
      </c>
      <c r="AN55" s="265"/>
    </row>
    <row r="56" spans="1:40" s="511" customFormat="1" ht="19.5" customHeight="1">
      <c r="A56" s="273" t="s">
        <v>338</v>
      </c>
      <c r="B56" s="512"/>
      <c r="C56" s="513">
        <f aca="true" t="shared" si="9" ref="C56:AM56">SUM(C57:C59)</f>
        <v>8</v>
      </c>
      <c r="D56" s="513">
        <f t="shared" si="9"/>
        <v>8</v>
      </c>
      <c r="E56" s="513">
        <f t="shared" si="9"/>
        <v>1</v>
      </c>
      <c r="F56" s="513">
        <f t="shared" si="9"/>
        <v>3</v>
      </c>
      <c r="G56" s="513">
        <f t="shared" si="9"/>
        <v>1</v>
      </c>
      <c r="H56" s="513">
        <f t="shared" si="9"/>
        <v>5</v>
      </c>
      <c r="I56" s="513">
        <f t="shared" si="9"/>
        <v>1</v>
      </c>
      <c r="J56" s="513">
        <f t="shared" si="9"/>
        <v>0</v>
      </c>
      <c r="K56" s="513">
        <f t="shared" si="9"/>
        <v>1</v>
      </c>
      <c r="L56" s="513">
        <f t="shared" si="9"/>
        <v>0</v>
      </c>
      <c r="M56" s="513">
        <f t="shared" si="9"/>
        <v>0</v>
      </c>
      <c r="N56" s="513">
        <f t="shared" si="9"/>
        <v>1</v>
      </c>
      <c r="O56" s="513">
        <f t="shared" si="9"/>
        <v>6</v>
      </c>
      <c r="P56" s="513">
        <f t="shared" si="9"/>
        <v>6</v>
      </c>
      <c r="Q56" s="513">
        <f t="shared" si="9"/>
        <v>1</v>
      </c>
      <c r="R56" s="513">
        <f t="shared" si="9"/>
        <v>0</v>
      </c>
      <c r="S56" s="513">
        <f t="shared" si="9"/>
        <v>1</v>
      </c>
      <c r="T56" s="514">
        <f t="shared" si="9"/>
        <v>1</v>
      </c>
      <c r="U56" s="515">
        <f t="shared" si="9"/>
        <v>1</v>
      </c>
      <c r="V56" s="513">
        <f t="shared" si="9"/>
        <v>0</v>
      </c>
      <c r="W56" s="513">
        <f t="shared" si="9"/>
        <v>3</v>
      </c>
      <c r="X56" s="513">
        <f t="shared" si="9"/>
        <v>0</v>
      </c>
      <c r="Y56" s="513">
        <f t="shared" si="9"/>
        <v>1</v>
      </c>
      <c r="Z56" s="513">
        <f t="shared" si="9"/>
        <v>6</v>
      </c>
      <c r="AA56" s="513">
        <f t="shared" si="9"/>
        <v>3</v>
      </c>
      <c r="AB56" s="513">
        <f t="shared" si="9"/>
        <v>0</v>
      </c>
      <c r="AC56" s="513">
        <f t="shared" si="9"/>
        <v>3</v>
      </c>
      <c r="AD56" s="513">
        <f t="shared" si="9"/>
        <v>2</v>
      </c>
      <c r="AE56" s="513">
        <f t="shared" si="9"/>
        <v>0</v>
      </c>
      <c r="AF56" s="513">
        <f t="shared" si="9"/>
        <v>0</v>
      </c>
      <c r="AG56" s="513">
        <f t="shared" si="9"/>
        <v>6</v>
      </c>
      <c r="AH56" s="513">
        <f t="shared" si="9"/>
        <v>4</v>
      </c>
      <c r="AI56" s="513">
        <f t="shared" si="9"/>
        <v>2</v>
      </c>
      <c r="AJ56" s="513">
        <f t="shared" si="9"/>
        <v>0</v>
      </c>
      <c r="AK56" s="513">
        <f t="shared" si="9"/>
        <v>0</v>
      </c>
      <c r="AL56" s="513">
        <f t="shared" si="9"/>
        <v>0</v>
      </c>
      <c r="AM56" s="516">
        <f t="shared" si="9"/>
        <v>1</v>
      </c>
      <c r="AN56" s="510"/>
    </row>
    <row r="57" spans="1:40" ht="19.5" customHeight="1">
      <c r="A57" s="93"/>
      <c r="B57" s="266" t="s">
        <v>15</v>
      </c>
      <c r="C57" s="583">
        <v>3</v>
      </c>
      <c r="D57" s="583">
        <v>3</v>
      </c>
      <c r="E57" s="583">
        <v>1</v>
      </c>
      <c r="F57" s="583">
        <v>1</v>
      </c>
      <c r="G57" s="583">
        <v>1</v>
      </c>
      <c r="H57" s="583">
        <v>2</v>
      </c>
      <c r="I57" s="583">
        <v>1</v>
      </c>
      <c r="J57" s="583" t="s">
        <v>99</v>
      </c>
      <c r="K57" s="583">
        <v>1</v>
      </c>
      <c r="L57" s="583" t="s">
        <v>99</v>
      </c>
      <c r="M57" s="583" t="s">
        <v>99</v>
      </c>
      <c r="N57" s="583">
        <v>1</v>
      </c>
      <c r="O57" s="583">
        <v>3</v>
      </c>
      <c r="P57" s="583">
        <v>3</v>
      </c>
      <c r="Q57" s="583">
        <v>1</v>
      </c>
      <c r="R57" s="583" t="s">
        <v>99</v>
      </c>
      <c r="S57" s="583">
        <v>1</v>
      </c>
      <c r="T57" s="584">
        <v>1</v>
      </c>
      <c r="U57" s="585">
        <v>1</v>
      </c>
      <c r="V57" s="583" t="s">
        <v>99</v>
      </c>
      <c r="W57" s="583">
        <v>2</v>
      </c>
      <c r="X57" s="583" t="s">
        <v>99</v>
      </c>
      <c r="Y57" s="583" t="s">
        <v>99</v>
      </c>
      <c r="Z57" s="583">
        <v>3</v>
      </c>
      <c r="AA57" s="583">
        <v>1</v>
      </c>
      <c r="AB57" s="583" t="s">
        <v>99</v>
      </c>
      <c r="AC57" s="583">
        <v>3</v>
      </c>
      <c r="AD57" s="583">
        <v>1</v>
      </c>
      <c r="AE57" s="583" t="s">
        <v>99</v>
      </c>
      <c r="AF57" s="583" t="s">
        <v>99</v>
      </c>
      <c r="AG57" s="583">
        <v>3</v>
      </c>
      <c r="AH57" s="583">
        <v>3</v>
      </c>
      <c r="AI57" s="583">
        <v>1</v>
      </c>
      <c r="AJ57" s="583" t="s">
        <v>99</v>
      </c>
      <c r="AK57" s="583" t="s">
        <v>99</v>
      </c>
      <c r="AL57" s="583" t="s">
        <v>99</v>
      </c>
      <c r="AM57" s="586">
        <v>1</v>
      </c>
      <c r="AN57" s="265"/>
    </row>
    <row r="58" spans="1:40" ht="19.5" customHeight="1">
      <c r="A58" s="93"/>
      <c r="B58" s="266" t="s">
        <v>238</v>
      </c>
      <c r="C58" s="583">
        <v>2</v>
      </c>
      <c r="D58" s="583">
        <v>2</v>
      </c>
      <c r="E58" s="583" t="s">
        <v>99</v>
      </c>
      <c r="F58" s="583">
        <v>1</v>
      </c>
      <c r="G58" s="583" t="s">
        <v>99</v>
      </c>
      <c r="H58" s="583">
        <v>2</v>
      </c>
      <c r="I58" s="583" t="s">
        <v>99</v>
      </c>
      <c r="J58" s="583" t="s">
        <v>99</v>
      </c>
      <c r="K58" s="583" t="s">
        <v>99</v>
      </c>
      <c r="L58" s="583" t="s">
        <v>99</v>
      </c>
      <c r="M58" s="583" t="s">
        <v>99</v>
      </c>
      <c r="N58" s="583" t="s">
        <v>99</v>
      </c>
      <c r="O58" s="583">
        <v>2</v>
      </c>
      <c r="P58" s="583">
        <v>1</v>
      </c>
      <c r="Q58" s="583" t="s">
        <v>99</v>
      </c>
      <c r="R58" s="583" t="s">
        <v>99</v>
      </c>
      <c r="S58" s="583" t="s">
        <v>99</v>
      </c>
      <c r="T58" s="584" t="s">
        <v>99</v>
      </c>
      <c r="U58" s="585" t="s">
        <v>99</v>
      </c>
      <c r="V58" s="583" t="s">
        <v>99</v>
      </c>
      <c r="W58" s="583">
        <v>1</v>
      </c>
      <c r="X58" s="583" t="s">
        <v>99</v>
      </c>
      <c r="Y58" s="583" t="s">
        <v>99</v>
      </c>
      <c r="Z58" s="583">
        <v>2</v>
      </c>
      <c r="AA58" s="583">
        <v>1</v>
      </c>
      <c r="AB58" s="583" t="s">
        <v>99</v>
      </c>
      <c r="AC58" s="583" t="s">
        <v>99</v>
      </c>
      <c r="AD58" s="583">
        <v>1</v>
      </c>
      <c r="AE58" s="583" t="s">
        <v>99</v>
      </c>
      <c r="AF58" s="583" t="s">
        <v>99</v>
      </c>
      <c r="AG58" s="583">
        <v>1</v>
      </c>
      <c r="AH58" s="583">
        <v>1</v>
      </c>
      <c r="AI58" s="583" t="s">
        <v>99</v>
      </c>
      <c r="AJ58" s="583" t="s">
        <v>99</v>
      </c>
      <c r="AK58" s="583" t="s">
        <v>99</v>
      </c>
      <c r="AL58" s="583" t="s">
        <v>99</v>
      </c>
      <c r="AM58" s="586" t="s">
        <v>99</v>
      </c>
      <c r="AN58" s="265"/>
    </row>
    <row r="59" spans="1:40" ht="19.5" customHeight="1">
      <c r="A59" s="275"/>
      <c r="B59" s="276" t="s">
        <v>239</v>
      </c>
      <c r="C59" s="592">
        <v>3</v>
      </c>
      <c r="D59" s="592">
        <v>3</v>
      </c>
      <c r="E59" s="592" t="s">
        <v>99</v>
      </c>
      <c r="F59" s="592">
        <v>1</v>
      </c>
      <c r="G59" s="592" t="s">
        <v>99</v>
      </c>
      <c r="H59" s="592">
        <v>1</v>
      </c>
      <c r="I59" s="592" t="s">
        <v>99</v>
      </c>
      <c r="J59" s="592" t="s">
        <v>99</v>
      </c>
      <c r="K59" s="592" t="s">
        <v>99</v>
      </c>
      <c r="L59" s="592" t="s">
        <v>99</v>
      </c>
      <c r="M59" s="592" t="s">
        <v>99</v>
      </c>
      <c r="N59" s="592" t="s">
        <v>99</v>
      </c>
      <c r="O59" s="592">
        <v>1</v>
      </c>
      <c r="P59" s="592">
        <v>2</v>
      </c>
      <c r="Q59" s="592" t="s">
        <v>99</v>
      </c>
      <c r="R59" s="592" t="s">
        <v>99</v>
      </c>
      <c r="S59" s="592" t="s">
        <v>99</v>
      </c>
      <c r="T59" s="593" t="s">
        <v>99</v>
      </c>
      <c r="U59" s="594" t="s">
        <v>99</v>
      </c>
      <c r="V59" s="592" t="s">
        <v>99</v>
      </c>
      <c r="W59" s="592" t="s">
        <v>99</v>
      </c>
      <c r="X59" s="592" t="s">
        <v>99</v>
      </c>
      <c r="Y59" s="592">
        <v>1</v>
      </c>
      <c r="Z59" s="592">
        <v>1</v>
      </c>
      <c r="AA59" s="592">
        <v>1</v>
      </c>
      <c r="AB59" s="592" t="s">
        <v>99</v>
      </c>
      <c r="AC59" s="592" t="s">
        <v>99</v>
      </c>
      <c r="AD59" s="592" t="s">
        <v>99</v>
      </c>
      <c r="AE59" s="592" t="s">
        <v>99</v>
      </c>
      <c r="AF59" s="592" t="s">
        <v>99</v>
      </c>
      <c r="AG59" s="592">
        <v>2</v>
      </c>
      <c r="AH59" s="592" t="s">
        <v>99</v>
      </c>
      <c r="AI59" s="592">
        <v>1</v>
      </c>
      <c r="AJ59" s="592" t="s">
        <v>99</v>
      </c>
      <c r="AK59" s="592" t="s">
        <v>99</v>
      </c>
      <c r="AL59" s="592" t="s">
        <v>99</v>
      </c>
      <c r="AM59" s="595" t="s">
        <v>99</v>
      </c>
      <c r="AN59" s="265"/>
    </row>
    <row r="60" spans="1:40" s="511" customFormat="1" ht="19.5" customHeight="1">
      <c r="A60" s="273" t="s">
        <v>110</v>
      </c>
      <c r="B60" s="512"/>
      <c r="C60" s="513">
        <f aca="true" t="shared" si="10" ref="C60:AM60">SUM(C61:C62)</f>
        <v>3</v>
      </c>
      <c r="D60" s="513">
        <f t="shared" si="10"/>
        <v>3</v>
      </c>
      <c r="E60" s="513">
        <f t="shared" si="10"/>
        <v>1</v>
      </c>
      <c r="F60" s="513">
        <f t="shared" si="10"/>
        <v>2</v>
      </c>
      <c r="G60" s="513">
        <f t="shared" si="10"/>
        <v>2</v>
      </c>
      <c r="H60" s="513">
        <f t="shared" si="10"/>
        <v>1</v>
      </c>
      <c r="I60" s="513">
        <f t="shared" si="10"/>
        <v>1</v>
      </c>
      <c r="J60" s="513">
        <f t="shared" si="10"/>
        <v>0</v>
      </c>
      <c r="K60" s="513">
        <f t="shared" si="10"/>
        <v>1</v>
      </c>
      <c r="L60" s="513">
        <f t="shared" si="10"/>
        <v>0</v>
      </c>
      <c r="M60" s="513">
        <f t="shared" si="10"/>
        <v>0</v>
      </c>
      <c r="N60" s="513">
        <f t="shared" si="10"/>
        <v>1</v>
      </c>
      <c r="O60" s="513">
        <f t="shared" si="10"/>
        <v>3</v>
      </c>
      <c r="P60" s="513">
        <f t="shared" si="10"/>
        <v>2</v>
      </c>
      <c r="Q60" s="513">
        <f t="shared" si="10"/>
        <v>0</v>
      </c>
      <c r="R60" s="513">
        <f t="shared" si="10"/>
        <v>0</v>
      </c>
      <c r="S60" s="513">
        <f t="shared" si="10"/>
        <v>2</v>
      </c>
      <c r="T60" s="514">
        <f t="shared" si="10"/>
        <v>0</v>
      </c>
      <c r="U60" s="515">
        <f t="shared" si="10"/>
        <v>0</v>
      </c>
      <c r="V60" s="513">
        <f t="shared" si="10"/>
        <v>0</v>
      </c>
      <c r="W60" s="513">
        <f t="shared" si="10"/>
        <v>1</v>
      </c>
      <c r="X60" s="513">
        <f t="shared" si="10"/>
        <v>0</v>
      </c>
      <c r="Y60" s="513">
        <f t="shared" si="10"/>
        <v>0</v>
      </c>
      <c r="Z60" s="513">
        <f t="shared" si="10"/>
        <v>2</v>
      </c>
      <c r="AA60" s="513">
        <f t="shared" si="10"/>
        <v>1</v>
      </c>
      <c r="AB60" s="513">
        <f t="shared" si="10"/>
        <v>0</v>
      </c>
      <c r="AC60" s="513">
        <f t="shared" si="10"/>
        <v>2</v>
      </c>
      <c r="AD60" s="513">
        <f t="shared" si="10"/>
        <v>2</v>
      </c>
      <c r="AE60" s="513">
        <f t="shared" si="10"/>
        <v>0</v>
      </c>
      <c r="AF60" s="513">
        <f t="shared" si="10"/>
        <v>0</v>
      </c>
      <c r="AG60" s="513">
        <f t="shared" si="10"/>
        <v>2</v>
      </c>
      <c r="AH60" s="513">
        <f t="shared" si="10"/>
        <v>3</v>
      </c>
      <c r="AI60" s="513">
        <f t="shared" si="10"/>
        <v>1</v>
      </c>
      <c r="AJ60" s="513">
        <f t="shared" si="10"/>
        <v>1</v>
      </c>
      <c r="AK60" s="513">
        <f t="shared" si="10"/>
        <v>0</v>
      </c>
      <c r="AL60" s="513">
        <f t="shared" si="10"/>
        <v>0</v>
      </c>
      <c r="AM60" s="516">
        <f t="shared" si="10"/>
        <v>0</v>
      </c>
      <c r="AN60" s="510"/>
    </row>
    <row r="61" spans="1:40" ht="19.5" customHeight="1">
      <c r="A61" s="93"/>
      <c r="B61" s="266" t="s">
        <v>240</v>
      </c>
      <c r="C61" s="583">
        <v>1</v>
      </c>
      <c r="D61" s="583">
        <v>1</v>
      </c>
      <c r="E61" s="583">
        <v>1</v>
      </c>
      <c r="F61" s="583">
        <v>1</v>
      </c>
      <c r="G61" s="583">
        <v>1</v>
      </c>
      <c r="H61" s="583">
        <v>1</v>
      </c>
      <c r="I61" s="583">
        <v>1</v>
      </c>
      <c r="J61" s="583" t="s">
        <v>99</v>
      </c>
      <c r="K61" s="583">
        <v>1</v>
      </c>
      <c r="L61" s="583" t="s">
        <v>99</v>
      </c>
      <c r="M61" s="583" t="s">
        <v>99</v>
      </c>
      <c r="N61" s="583" t="s">
        <v>99</v>
      </c>
      <c r="O61" s="583">
        <v>1</v>
      </c>
      <c r="P61" s="583">
        <v>1</v>
      </c>
      <c r="Q61" s="583" t="s">
        <v>99</v>
      </c>
      <c r="R61" s="583" t="s">
        <v>99</v>
      </c>
      <c r="S61" s="583">
        <v>1</v>
      </c>
      <c r="T61" s="584" t="s">
        <v>99</v>
      </c>
      <c r="U61" s="585" t="s">
        <v>99</v>
      </c>
      <c r="V61" s="583" t="s">
        <v>99</v>
      </c>
      <c r="W61" s="583">
        <v>1</v>
      </c>
      <c r="X61" s="583" t="s">
        <v>99</v>
      </c>
      <c r="Y61" s="583" t="s">
        <v>99</v>
      </c>
      <c r="Z61" s="583">
        <v>1</v>
      </c>
      <c r="AA61" s="583">
        <v>1</v>
      </c>
      <c r="AB61" s="583" t="s">
        <v>99</v>
      </c>
      <c r="AC61" s="583">
        <v>1</v>
      </c>
      <c r="AD61" s="583">
        <v>1</v>
      </c>
      <c r="AE61" s="583" t="s">
        <v>99</v>
      </c>
      <c r="AF61" s="583" t="s">
        <v>99</v>
      </c>
      <c r="AG61" s="583">
        <v>1</v>
      </c>
      <c r="AH61" s="583">
        <v>1</v>
      </c>
      <c r="AI61" s="583">
        <v>1</v>
      </c>
      <c r="AJ61" s="583">
        <v>1</v>
      </c>
      <c r="AK61" s="583" t="s">
        <v>99</v>
      </c>
      <c r="AL61" s="583" t="s">
        <v>99</v>
      </c>
      <c r="AM61" s="586" t="s">
        <v>99</v>
      </c>
      <c r="AN61" s="265"/>
    </row>
    <row r="62" spans="1:40" ht="19.5" customHeight="1">
      <c r="A62" s="275"/>
      <c r="B62" s="276" t="s">
        <v>112</v>
      </c>
      <c r="C62" s="592">
        <v>2</v>
      </c>
      <c r="D62" s="592">
        <v>2</v>
      </c>
      <c r="E62" s="592" t="s">
        <v>99</v>
      </c>
      <c r="F62" s="592">
        <v>1</v>
      </c>
      <c r="G62" s="592">
        <v>1</v>
      </c>
      <c r="H62" s="592" t="s">
        <v>99</v>
      </c>
      <c r="I62" s="592" t="s">
        <v>99</v>
      </c>
      <c r="J62" s="592" t="s">
        <v>99</v>
      </c>
      <c r="K62" s="592" t="s">
        <v>99</v>
      </c>
      <c r="L62" s="592" t="s">
        <v>99</v>
      </c>
      <c r="M62" s="592" t="s">
        <v>99</v>
      </c>
      <c r="N62" s="592">
        <v>1</v>
      </c>
      <c r="O62" s="592">
        <v>2</v>
      </c>
      <c r="P62" s="592">
        <v>1</v>
      </c>
      <c r="Q62" s="592" t="s">
        <v>99</v>
      </c>
      <c r="R62" s="592" t="s">
        <v>99</v>
      </c>
      <c r="S62" s="592">
        <v>1</v>
      </c>
      <c r="T62" s="593" t="s">
        <v>99</v>
      </c>
      <c r="U62" s="594" t="s">
        <v>99</v>
      </c>
      <c r="V62" s="592" t="s">
        <v>99</v>
      </c>
      <c r="W62" s="592" t="s">
        <v>99</v>
      </c>
      <c r="X62" s="592" t="s">
        <v>99</v>
      </c>
      <c r="Y62" s="592" t="s">
        <v>99</v>
      </c>
      <c r="Z62" s="592">
        <v>1</v>
      </c>
      <c r="AA62" s="592" t="s">
        <v>99</v>
      </c>
      <c r="AB62" s="592" t="s">
        <v>99</v>
      </c>
      <c r="AC62" s="592">
        <v>1</v>
      </c>
      <c r="AD62" s="592">
        <v>1</v>
      </c>
      <c r="AE62" s="592" t="s">
        <v>99</v>
      </c>
      <c r="AF62" s="592" t="s">
        <v>99</v>
      </c>
      <c r="AG62" s="592">
        <v>1</v>
      </c>
      <c r="AH62" s="592">
        <v>2</v>
      </c>
      <c r="AI62" s="592" t="s">
        <v>99</v>
      </c>
      <c r="AJ62" s="592" t="s">
        <v>99</v>
      </c>
      <c r="AK62" s="592" t="s">
        <v>99</v>
      </c>
      <c r="AL62" s="592" t="s">
        <v>99</v>
      </c>
      <c r="AM62" s="595" t="s">
        <v>99</v>
      </c>
      <c r="AN62" s="265"/>
    </row>
    <row r="63" spans="1:40" s="511" customFormat="1" ht="19.5" customHeight="1">
      <c r="A63" s="273" t="s">
        <v>339</v>
      </c>
      <c r="B63" s="512"/>
      <c r="C63" s="513">
        <f aca="true" t="shared" si="11" ref="C63:AM63">SUM(C64:C65)</f>
        <v>7</v>
      </c>
      <c r="D63" s="513">
        <f t="shared" si="11"/>
        <v>7</v>
      </c>
      <c r="E63" s="513">
        <f t="shared" si="11"/>
        <v>3</v>
      </c>
      <c r="F63" s="513">
        <f t="shared" si="11"/>
        <v>4</v>
      </c>
      <c r="G63" s="513">
        <f t="shared" si="11"/>
        <v>4</v>
      </c>
      <c r="H63" s="513">
        <f t="shared" si="11"/>
        <v>5</v>
      </c>
      <c r="I63" s="513">
        <f t="shared" si="11"/>
        <v>3</v>
      </c>
      <c r="J63" s="513">
        <f t="shared" si="11"/>
        <v>1</v>
      </c>
      <c r="K63" s="513">
        <f t="shared" si="11"/>
        <v>3</v>
      </c>
      <c r="L63" s="513">
        <f t="shared" si="11"/>
        <v>1</v>
      </c>
      <c r="M63" s="513">
        <f t="shared" si="11"/>
        <v>0</v>
      </c>
      <c r="N63" s="513">
        <f t="shared" si="11"/>
        <v>1</v>
      </c>
      <c r="O63" s="513">
        <f t="shared" si="11"/>
        <v>5</v>
      </c>
      <c r="P63" s="513">
        <f t="shared" si="11"/>
        <v>6</v>
      </c>
      <c r="Q63" s="513">
        <f t="shared" si="11"/>
        <v>0</v>
      </c>
      <c r="R63" s="513">
        <f t="shared" si="11"/>
        <v>0</v>
      </c>
      <c r="S63" s="513">
        <f t="shared" si="11"/>
        <v>3</v>
      </c>
      <c r="T63" s="514">
        <f t="shared" si="11"/>
        <v>0</v>
      </c>
      <c r="U63" s="515">
        <f t="shared" si="11"/>
        <v>0</v>
      </c>
      <c r="V63" s="513">
        <f t="shared" si="11"/>
        <v>0</v>
      </c>
      <c r="W63" s="513">
        <f t="shared" si="11"/>
        <v>3</v>
      </c>
      <c r="X63" s="513">
        <f t="shared" si="11"/>
        <v>0</v>
      </c>
      <c r="Y63" s="513">
        <f t="shared" si="11"/>
        <v>0</v>
      </c>
      <c r="Z63" s="513">
        <f t="shared" si="11"/>
        <v>5</v>
      </c>
      <c r="AA63" s="513">
        <f t="shared" si="11"/>
        <v>3</v>
      </c>
      <c r="AB63" s="513">
        <f t="shared" si="11"/>
        <v>0</v>
      </c>
      <c r="AC63" s="513">
        <f t="shared" si="11"/>
        <v>3</v>
      </c>
      <c r="AD63" s="513">
        <f t="shared" si="11"/>
        <v>3</v>
      </c>
      <c r="AE63" s="513">
        <f t="shared" si="11"/>
        <v>0</v>
      </c>
      <c r="AF63" s="513">
        <f t="shared" si="11"/>
        <v>1</v>
      </c>
      <c r="AG63" s="513">
        <f t="shared" si="11"/>
        <v>5</v>
      </c>
      <c r="AH63" s="513">
        <f t="shared" si="11"/>
        <v>7</v>
      </c>
      <c r="AI63" s="513">
        <f t="shared" si="11"/>
        <v>3</v>
      </c>
      <c r="AJ63" s="513">
        <f t="shared" si="11"/>
        <v>1</v>
      </c>
      <c r="AK63" s="513">
        <f t="shared" si="11"/>
        <v>0</v>
      </c>
      <c r="AL63" s="513">
        <f t="shared" si="11"/>
        <v>0</v>
      </c>
      <c r="AM63" s="516">
        <f t="shared" si="11"/>
        <v>1</v>
      </c>
      <c r="AN63" s="510"/>
    </row>
    <row r="64" spans="1:40" ht="19.5" customHeight="1">
      <c r="A64" s="93"/>
      <c r="B64" s="266" t="s">
        <v>241</v>
      </c>
      <c r="C64" s="583">
        <v>4</v>
      </c>
      <c r="D64" s="583">
        <v>4</v>
      </c>
      <c r="E64" s="583">
        <v>2</v>
      </c>
      <c r="F64" s="583">
        <v>2</v>
      </c>
      <c r="G64" s="583">
        <v>2</v>
      </c>
      <c r="H64" s="583">
        <v>3</v>
      </c>
      <c r="I64" s="583">
        <v>2</v>
      </c>
      <c r="J64" s="583">
        <v>1</v>
      </c>
      <c r="K64" s="583">
        <v>2</v>
      </c>
      <c r="L64" s="583">
        <v>1</v>
      </c>
      <c r="M64" s="583" t="s">
        <v>99</v>
      </c>
      <c r="N64" s="583">
        <v>1</v>
      </c>
      <c r="O64" s="583">
        <v>2</v>
      </c>
      <c r="P64" s="583">
        <v>3</v>
      </c>
      <c r="Q64" s="583" t="s">
        <v>99</v>
      </c>
      <c r="R64" s="583" t="s">
        <v>99</v>
      </c>
      <c r="S64" s="583">
        <v>2</v>
      </c>
      <c r="T64" s="584" t="s">
        <v>99</v>
      </c>
      <c r="U64" s="585" t="s">
        <v>99</v>
      </c>
      <c r="V64" s="583" t="s">
        <v>99</v>
      </c>
      <c r="W64" s="583">
        <v>1</v>
      </c>
      <c r="X64" s="583" t="s">
        <v>99</v>
      </c>
      <c r="Y64" s="583" t="s">
        <v>99</v>
      </c>
      <c r="Z64" s="583">
        <v>3</v>
      </c>
      <c r="AA64" s="583">
        <v>2</v>
      </c>
      <c r="AB64" s="583" t="s">
        <v>99</v>
      </c>
      <c r="AC64" s="583">
        <v>2</v>
      </c>
      <c r="AD64" s="583">
        <v>2</v>
      </c>
      <c r="AE64" s="583" t="s">
        <v>99</v>
      </c>
      <c r="AF64" s="583" t="s">
        <v>99</v>
      </c>
      <c r="AG64" s="583">
        <v>2</v>
      </c>
      <c r="AH64" s="583">
        <v>4</v>
      </c>
      <c r="AI64" s="583">
        <v>2</v>
      </c>
      <c r="AJ64" s="583" t="s">
        <v>99</v>
      </c>
      <c r="AK64" s="583" t="s">
        <v>99</v>
      </c>
      <c r="AL64" s="583" t="s">
        <v>99</v>
      </c>
      <c r="AM64" s="586" t="s">
        <v>99</v>
      </c>
      <c r="AN64" s="265"/>
    </row>
    <row r="65" spans="1:40" ht="19.5" customHeight="1">
      <c r="A65" s="275"/>
      <c r="B65" s="276" t="s">
        <v>242</v>
      </c>
      <c r="C65" s="592">
        <v>3</v>
      </c>
      <c r="D65" s="592">
        <v>3</v>
      </c>
      <c r="E65" s="592">
        <v>1</v>
      </c>
      <c r="F65" s="592">
        <v>2</v>
      </c>
      <c r="G65" s="592">
        <v>2</v>
      </c>
      <c r="H65" s="592">
        <v>2</v>
      </c>
      <c r="I65" s="592">
        <v>1</v>
      </c>
      <c r="J65" s="592" t="s">
        <v>99</v>
      </c>
      <c r="K65" s="592">
        <v>1</v>
      </c>
      <c r="L65" s="592" t="s">
        <v>99</v>
      </c>
      <c r="M65" s="592" t="s">
        <v>99</v>
      </c>
      <c r="N65" s="592" t="s">
        <v>99</v>
      </c>
      <c r="O65" s="592">
        <v>3</v>
      </c>
      <c r="P65" s="592">
        <v>3</v>
      </c>
      <c r="Q65" s="592" t="s">
        <v>99</v>
      </c>
      <c r="R65" s="592" t="s">
        <v>99</v>
      </c>
      <c r="S65" s="592">
        <v>1</v>
      </c>
      <c r="T65" s="593" t="s">
        <v>99</v>
      </c>
      <c r="U65" s="594" t="s">
        <v>99</v>
      </c>
      <c r="V65" s="592" t="s">
        <v>99</v>
      </c>
      <c r="W65" s="592">
        <v>2</v>
      </c>
      <c r="X65" s="592" t="s">
        <v>99</v>
      </c>
      <c r="Y65" s="592" t="s">
        <v>99</v>
      </c>
      <c r="Z65" s="592">
        <v>2</v>
      </c>
      <c r="AA65" s="592">
        <v>1</v>
      </c>
      <c r="AB65" s="592" t="s">
        <v>99</v>
      </c>
      <c r="AC65" s="592">
        <v>1</v>
      </c>
      <c r="AD65" s="592">
        <v>1</v>
      </c>
      <c r="AE65" s="592" t="s">
        <v>99</v>
      </c>
      <c r="AF65" s="592">
        <v>1</v>
      </c>
      <c r="AG65" s="592">
        <v>3</v>
      </c>
      <c r="AH65" s="592">
        <v>3</v>
      </c>
      <c r="AI65" s="592">
        <v>1</v>
      </c>
      <c r="AJ65" s="592">
        <v>1</v>
      </c>
      <c r="AK65" s="592" t="s">
        <v>99</v>
      </c>
      <c r="AL65" s="592" t="s">
        <v>99</v>
      </c>
      <c r="AM65" s="595">
        <v>1</v>
      </c>
      <c r="AN65" s="265"/>
    </row>
    <row r="66" spans="1:40" s="511" customFormat="1" ht="19.5" customHeight="1">
      <c r="A66" s="273" t="s">
        <v>243</v>
      </c>
      <c r="B66" s="512"/>
      <c r="C66" s="513">
        <f aca="true" t="shared" si="12" ref="C66:AM66">SUM(C67:C69)</f>
        <v>11</v>
      </c>
      <c r="D66" s="513">
        <f t="shared" si="12"/>
        <v>11</v>
      </c>
      <c r="E66" s="513">
        <f t="shared" si="12"/>
        <v>3</v>
      </c>
      <c r="F66" s="513">
        <f t="shared" si="12"/>
        <v>6</v>
      </c>
      <c r="G66" s="513">
        <f t="shared" si="12"/>
        <v>5</v>
      </c>
      <c r="H66" s="513">
        <f t="shared" si="12"/>
        <v>3</v>
      </c>
      <c r="I66" s="513">
        <f t="shared" si="12"/>
        <v>2</v>
      </c>
      <c r="J66" s="513">
        <f t="shared" si="12"/>
        <v>2</v>
      </c>
      <c r="K66" s="513">
        <f t="shared" si="12"/>
        <v>2</v>
      </c>
      <c r="L66" s="513">
        <f t="shared" si="12"/>
        <v>2</v>
      </c>
      <c r="M66" s="513">
        <f t="shared" si="12"/>
        <v>0</v>
      </c>
      <c r="N66" s="513">
        <f t="shared" si="12"/>
        <v>1</v>
      </c>
      <c r="O66" s="513">
        <f t="shared" si="12"/>
        <v>8</v>
      </c>
      <c r="P66" s="513">
        <f t="shared" si="12"/>
        <v>8</v>
      </c>
      <c r="Q66" s="513">
        <f t="shared" si="12"/>
        <v>0</v>
      </c>
      <c r="R66" s="513">
        <f t="shared" si="12"/>
        <v>0</v>
      </c>
      <c r="S66" s="513">
        <f t="shared" si="12"/>
        <v>5</v>
      </c>
      <c r="T66" s="514">
        <f t="shared" si="12"/>
        <v>0</v>
      </c>
      <c r="U66" s="515">
        <f t="shared" si="12"/>
        <v>0</v>
      </c>
      <c r="V66" s="513">
        <f t="shared" si="12"/>
        <v>0</v>
      </c>
      <c r="W66" s="513">
        <f t="shared" si="12"/>
        <v>1</v>
      </c>
      <c r="X66" s="513">
        <f t="shared" si="12"/>
        <v>0</v>
      </c>
      <c r="Y66" s="513">
        <f t="shared" si="12"/>
        <v>0</v>
      </c>
      <c r="Z66" s="513">
        <f t="shared" si="12"/>
        <v>3</v>
      </c>
      <c r="AA66" s="513">
        <f t="shared" si="12"/>
        <v>4</v>
      </c>
      <c r="AB66" s="513">
        <f t="shared" si="12"/>
        <v>0</v>
      </c>
      <c r="AC66" s="513">
        <f t="shared" si="12"/>
        <v>5</v>
      </c>
      <c r="AD66" s="513">
        <f t="shared" si="12"/>
        <v>5</v>
      </c>
      <c r="AE66" s="513">
        <f t="shared" si="12"/>
        <v>0</v>
      </c>
      <c r="AF66" s="513">
        <f t="shared" si="12"/>
        <v>4</v>
      </c>
      <c r="AG66" s="513">
        <f t="shared" si="12"/>
        <v>10</v>
      </c>
      <c r="AH66" s="513">
        <f t="shared" si="12"/>
        <v>4</v>
      </c>
      <c r="AI66" s="513">
        <f t="shared" si="12"/>
        <v>4</v>
      </c>
      <c r="AJ66" s="513">
        <f t="shared" si="12"/>
        <v>1</v>
      </c>
      <c r="AK66" s="513">
        <f t="shared" si="12"/>
        <v>0</v>
      </c>
      <c r="AL66" s="513">
        <f t="shared" si="12"/>
        <v>0</v>
      </c>
      <c r="AM66" s="516">
        <f t="shared" si="12"/>
        <v>2</v>
      </c>
      <c r="AN66" s="510"/>
    </row>
    <row r="67" spans="1:40" ht="19.5" customHeight="1">
      <c r="A67" s="93"/>
      <c r="B67" s="266" t="s">
        <v>244</v>
      </c>
      <c r="C67" s="583">
        <v>2</v>
      </c>
      <c r="D67" s="583">
        <v>2</v>
      </c>
      <c r="E67" s="583" t="s">
        <v>99</v>
      </c>
      <c r="F67" s="583">
        <v>1</v>
      </c>
      <c r="G67" s="583">
        <v>1</v>
      </c>
      <c r="H67" s="583">
        <v>1</v>
      </c>
      <c r="I67" s="583">
        <v>1</v>
      </c>
      <c r="J67" s="583">
        <v>1</v>
      </c>
      <c r="K67" s="583" t="s">
        <v>99</v>
      </c>
      <c r="L67" s="583" t="s">
        <v>99</v>
      </c>
      <c r="M67" s="583" t="s">
        <v>99</v>
      </c>
      <c r="N67" s="583">
        <v>1</v>
      </c>
      <c r="O67" s="583">
        <v>2</v>
      </c>
      <c r="P67" s="583">
        <v>2</v>
      </c>
      <c r="Q67" s="583" t="s">
        <v>99</v>
      </c>
      <c r="R67" s="583" t="s">
        <v>99</v>
      </c>
      <c r="S67" s="583">
        <v>2</v>
      </c>
      <c r="T67" s="584" t="s">
        <v>99</v>
      </c>
      <c r="U67" s="585" t="s">
        <v>99</v>
      </c>
      <c r="V67" s="583" t="s">
        <v>99</v>
      </c>
      <c r="W67" s="583">
        <v>1</v>
      </c>
      <c r="X67" s="583" t="s">
        <v>99</v>
      </c>
      <c r="Y67" s="583" t="s">
        <v>99</v>
      </c>
      <c r="Z67" s="583">
        <v>1</v>
      </c>
      <c r="AA67" s="583">
        <v>1</v>
      </c>
      <c r="AB67" s="583" t="s">
        <v>99</v>
      </c>
      <c r="AC67" s="583">
        <v>1</v>
      </c>
      <c r="AD67" s="583">
        <v>2</v>
      </c>
      <c r="AE67" s="583" t="s">
        <v>99</v>
      </c>
      <c r="AF67" s="583">
        <v>1</v>
      </c>
      <c r="AG67" s="583">
        <v>2</v>
      </c>
      <c r="AH67" s="583">
        <v>1</v>
      </c>
      <c r="AI67" s="583">
        <v>2</v>
      </c>
      <c r="AJ67" s="583">
        <v>1</v>
      </c>
      <c r="AK67" s="583" t="s">
        <v>99</v>
      </c>
      <c r="AL67" s="583" t="s">
        <v>99</v>
      </c>
      <c r="AM67" s="586">
        <v>1</v>
      </c>
      <c r="AN67" s="265"/>
    </row>
    <row r="68" spans="1:40" ht="19.5" customHeight="1">
      <c r="A68" s="93"/>
      <c r="B68" s="266" t="s">
        <v>113</v>
      </c>
      <c r="C68" s="583">
        <v>5</v>
      </c>
      <c r="D68" s="583">
        <v>5</v>
      </c>
      <c r="E68" s="583">
        <v>1</v>
      </c>
      <c r="F68" s="583">
        <v>3</v>
      </c>
      <c r="G68" s="583">
        <v>2</v>
      </c>
      <c r="H68" s="583">
        <v>1</v>
      </c>
      <c r="I68" s="583">
        <v>1</v>
      </c>
      <c r="J68" s="583">
        <v>1</v>
      </c>
      <c r="K68" s="583">
        <v>1</v>
      </c>
      <c r="L68" s="583">
        <v>1</v>
      </c>
      <c r="M68" s="583" t="s">
        <v>99</v>
      </c>
      <c r="N68" s="583" t="s">
        <v>99</v>
      </c>
      <c r="O68" s="583">
        <v>3</v>
      </c>
      <c r="P68" s="583">
        <v>3</v>
      </c>
      <c r="Q68" s="583" t="s">
        <v>99</v>
      </c>
      <c r="R68" s="583" t="s">
        <v>99</v>
      </c>
      <c r="S68" s="583">
        <v>1</v>
      </c>
      <c r="T68" s="584" t="s">
        <v>99</v>
      </c>
      <c r="U68" s="585" t="s">
        <v>99</v>
      </c>
      <c r="V68" s="583" t="s">
        <v>99</v>
      </c>
      <c r="W68" s="583" t="s">
        <v>99</v>
      </c>
      <c r="X68" s="583" t="s">
        <v>99</v>
      </c>
      <c r="Y68" s="583" t="s">
        <v>99</v>
      </c>
      <c r="Z68" s="583">
        <v>1</v>
      </c>
      <c r="AA68" s="583">
        <v>1</v>
      </c>
      <c r="AB68" s="583" t="s">
        <v>99</v>
      </c>
      <c r="AC68" s="583">
        <v>2</v>
      </c>
      <c r="AD68" s="583">
        <v>2</v>
      </c>
      <c r="AE68" s="583" t="s">
        <v>99</v>
      </c>
      <c r="AF68" s="583">
        <v>2</v>
      </c>
      <c r="AG68" s="583">
        <v>5</v>
      </c>
      <c r="AH68" s="583">
        <v>1</v>
      </c>
      <c r="AI68" s="583">
        <v>2</v>
      </c>
      <c r="AJ68" s="583" t="s">
        <v>99</v>
      </c>
      <c r="AK68" s="583" t="s">
        <v>99</v>
      </c>
      <c r="AL68" s="583" t="s">
        <v>99</v>
      </c>
      <c r="AM68" s="586" t="s">
        <v>99</v>
      </c>
      <c r="AN68" s="265"/>
    </row>
    <row r="69" spans="1:40" ht="19.5" customHeight="1" thickBot="1">
      <c r="A69" s="283"/>
      <c r="B69" s="137" t="s">
        <v>245</v>
      </c>
      <c r="C69" s="603">
        <v>4</v>
      </c>
      <c r="D69" s="603">
        <v>4</v>
      </c>
      <c r="E69" s="603">
        <v>2</v>
      </c>
      <c r="F69" s="603">
        <v>2</v>
      </c>
      <c r="G69" s="603">
        <v>2</v>
      </c>
      <c r="H69" s="603">
        <v>1</v>
      </c>
      <c r="I69" s="603" t="s">
        <v>99</v>
      </c>
      <c r="J69" s="603" t="s">
        <v>99</v>
      </c>
      <c r="K69" s="603">
        <v>1</v>
      </c>
      <c r="L69" s="603">
        <v>1</v>
      </c>
      <c r="M69" s="603" t="s">
        <v>99</v>
      </c>
      <c r="N69" s="603" t="s">
        <v>99</v>
      </c>
      <c r="O69" s="603">
        <v>3</v>
      </c>
      <c r="P69" s="603">
        <v>3</v>
      </c>
      <c r="Q69" s="603" t="s">
        <v>99</v>
      </c>
      <c r="R69" s="603" t="s">
        <v>99</v>
      </c>
      <c r="S69" s="603">
        <v>2</v>
      </c>
      <c r="T69" s="604" t="s">
        <v>99</v>
      </c>
      <c r="U69" s="605" t="s">
        <v>99</v>
      </c>
      <c r="V69" s="603" t="s">
        <v>99</v>
      </c>
      <c r="W69" s="603" t="s">
        <v>99</v>
      </c>
      <c r="X69" s="603" t="s">
        <v>99</v>
      </c>
      <c r="Y69" s="603" t="s">
        <v>99</v>
      </c>
      <c r="Z69" s="603">
        <v>1</v>
      </c>
      <c r="AA69" s="603">
        <v>2</v>
      </c>
      <c r="AB69" s="603" t="s">
        <v>99</v>
      </c>
      <c r="AC69" s="603">
        <v>2</v>
      </c>
      <c r="AD69" s="603">
        <v>1</v>
      </c>
      <c r="AE69" s="603" t="s">
        <v>99</v>
      </c>
      <c r="AF69" s="603">
        <v>1</v>
      </c>
      <c r="AG69" s="603">
        <v>3</v>
      </c>
      <c r="AH69" s="603">
        <v>2</v>
      </c>
      <c r="AI69" s="603" t="s">
        <v>99</v>
      </c>
      <c r="AJ69" s="603" t="s">
        <v>99</v>
      </c>
      <c r="AK69" s="603" t="s">
        <v>99</v>
      </c>
      <c r="AL69" s="603" t="s">
        <v>99</v>
      </c>
      <c r="AM69" s="606">
        <v>1</v>
      </c>
      <c r="AN69" s="265"/>
    </row>
    <row r="70" spans="1:40" ht="14.25">
      <c r="A70" s="284"/>
      <c r="B70" s="284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121"/>
    </row>
    <row r="71" spans="1:40" ht="14.2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</row>
    <row r="72" spans="1:40" ht="14.2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</row>
    <row r="73" spans="1:40" ht="14.2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</row>
    <row r="74" spans="1:40" ht="14.2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</row>
    <row r="75" spans="1:40" ht="14.2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</row>
    <row r="76" spans="1:40" ht="14.2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</row>
    <row r="77" spans="1:40" ht="14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</row>
    <row r="78" spans="1:40" ht="14.2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</row>
    <row r="79" spans="1:40" ht="14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</row>
    <row r="80" spans="1:40" ht="14.2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</row>
    <row r="81" spans="1:40" ht="14.2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</row>
    <row r="82" spans="1:40" ht="14.2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</row>
    <row r="83" spans="1:40" ht="14.2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</row>
    <row r="84" spans="1:40" ht="14.2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</row>
    <row r="85" spans="1:40" ht="14.2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</row>
    <row r="86" spans="1:40" ht="14.2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</row>
    <row r="87" spans="1:40" ht="14.2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</row>
    <row r="88" spans="1:40" ht="14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</row>
    <row r="89" spans="1:40" ht="14.2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</row>
    <row r="90" spans="1:40" ht="14.2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</row>
    <row r="91" spans="1:40" ht="14.2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</row>
    <row r="92" spans="1:40" ht="14.2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</row>
    <row r="93" spans="1:40" ht="14.2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</row>
    <row r="94" spans="1:40" ht="14.2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</row>
    <row r="95" spans="1:40" ht="14.2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</row>
    <row r="96" spans="1:40" ht="14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</row>
    <row r="97" spans="1:40" ht="14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</row>
    <row r="98" spans="1:40" ht="14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</row>
    <row r="99" spans="1:40" ht="14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</row>
    <row r="100" spans="1:40" ht="14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</row>
    <row r="101" spans="1:40" ht="14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</row>
    <row r="102" spans="1:40" ht="14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</row>
    <row r="103" spans="1:40" ht="14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</row>
    <row r="104" spans="1:40" ht="14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</row>
    <row r="105" spans="1:40" ht="14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</row>
  </sheetData>
  <printOptions/>
  <pageMargins left="0.7874015748031497" right="0.5905511811023623" top="0.7480314960629921" bottom="0.35433070866141736" header="0.5118110236220472" footer="0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2009-02-26T00:31:50Z</cp:lastPrinted>
  <dcterms:modified xsi:type="dcterms:W3CDTF">2009-02-26T00:32:50Z</dcterms:modified>
  <cp:category/>
  <cp:version/>
  <cp:contentType/>
  <cp:contentStatus/>
</cp:coreProperties>
</file>