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40" windowHeight="5985" activeTab="0"/>
  </bookViews>
  <sheets>
    <sheet name="目次" sheetId="1" r:id="rId1"/>
    <sheet name="概要" sheetId="2" r:id="rId2"/>
    <sheet name="表１,表２,表３" sheetId="3" r:id="rId3"/>
    <sheet name="表４,表５" sheetId="4" r:id="rId4"/>
    <sheet name="統計表1" sheetId="5" r:id="rId5"/>
    <sheet name="統計表2" sheetId="6" r:id="rId6"/>
    <sheet name="統計表3" sheetId="7" r:id="rId7"/>
    <sheet name="統計表4" sheetId="8" r:id="rId8"/>
  </sheets>
  <definedNames>
    <definedName name="_xlnm.Print_Area" localSheetId="6">'統計表3'!$A$1:$L$75</definedName>
    <definedName name="_xlnm.Print_Area" localSheetId="7">'統計表4'!$A$1:$P$75</definedName>
    <definedName name="_xlnm.Print_Area" localSheetId="2">'表１,表２,表３'!$A$1:$H$53</definedName>
    <definedName name="_xlnm.Print_Titles" localSheetId="4">'統計表1'!$2:$4</definedName>
    <definedName name="_xlnm.Print_Titles" localSheetId="5">'統計表2'!$2:$3</definedName>
    <definedName name="_xlnm.Print_Titles" localSheetId="6">'統計表3'!$2:$3</definedName>
    <definedName name="_xlnm.Print_Titles" localSheetId="7">'統計表4'!$2:$4</definedName>
  </definedNames>
  <calcPr fullCalcOnLoad="1"/>
</workbook>
</file>

<file path=xl/sharedStrings.xml><?xml version="1.0" encoding="utf-8"?>
<sst xmlns="http://schemas.openxmlformats.org/spreadsheetml/2006/main" count="594" uniqueCount="213">
  <si>
    <t>表２　病床の種類別にみた病床数</t>
  </si>
  <si>
    <t>区　　　　分</t>
  </si>
  <si>
    <t>構成割合</t>
  </si>
  <si>
    <t>総数</t>
  </si>
  <si>
    <t>病院</t>
  </si>
  <si>
    <t>　　一般病院</t>
  </si>
  <si>
    <t>一般診療所</t>
  </si>
  <si>
    <t>　　有床</t>
  </si>
  <si>
    <t>　　無床</t>
  </si>
  <si>
    <t>歯科診療所</t>
  </si>
  <si>
    <t>　　精神病床</t>
  </si>
  <si>
    <t>　　　　一般病院</t>
  </si>
  <si>
    <t>　　結核病床</t>
  </si>
  <si>
    <t>　　　　結核療養所</t>
  </si>
  <si>
    <t>　　　　一般病院</t>
  </si>
  <si>
    <t>表３　施設の種類別にみた１施設当たり病床数</t>
  </si>
  <si>
    <t>一般診療所（有床診療所）</t>
  </si>
  <si>
    <t>病院</t>
  </si>
  <si>
    <t>　　結核療養所</t>
  </si>
  <si>
    <t>　　一般病院</t>
  </si>
  <si>
    <t>　　感染症病床</t>
  </si>
  <si>
    <t>（再掲）療養病床</t>
  </si>
  <si>
    <t>-</t>
  </si>
  <si>
    <t>施　　　設　　　数</t>
  </si>
  <si>
    <t>病　　　床　　　数</t>
  </si>
  <si>
    <t>　　療養病床</t>
  </si>
  <si>
    <t>　　一般病床</t>
  </si>
  <si>
    <t>歯科診療所</t>
  </si>
  <si>
    <t>　　　　（再掲）地域医療支援病院</t>
  </si>
  <si>
    <t>　　　　（再掲）療養病床を有する病院</t>
  </si>
  <si>
    <t>　　　　（再掲）感染症病床を有する病院</t>
  </si>
  <si>
    <t>　　　　（再掲）療養病床を有する一般診療所</t>
  </si>
  <si>
    <t>表１　施設の種類別にみた施設数</t>
  </si>
  <si>
    <t>　　　　精神科病院</t>
  </si>
  <si>
    <t>　　精神科病院</t>
  </si>
  <si>
    <t>平成１９年</t>
  </si>
  <si>
    <t>平成２０年</t>
  </si>
  <si>
    <t>各年１０月１日現在</t>
  </si>
  <si>
    <t>平成２１年</t>
  </si>
  <si>
    <t>平成１９年</t>
  </si>
  <si>
    <t>淡　路</t>
  </si>
  <si>
    <t>-</t>
  </si>
  <si>
    <t>丹　波</t>
  </si>
  <si>
    <t>但　馬</t>
  </si>
  <si>
    <t>西播磨</t>
  </si>
  <si>
    <t>中播磨</t>
  </si>
  <si>
    <t>北播磨</t>
  </si>
  <si>
    <t>東播磨</t>
  </si>
  <si>
    <t>阪神北</t>
  </si>
  <si>
    <t>阪神南</t>
  </si>
  <si>
    <t>神　戸</t>
  </si>
  <si>
    <t>総　数</t>
  </si>
  <si>
    <t>一般</t>
  </si>
  <si>
    <t>療養</t>
  </si>
  <si>
    <t>結核</t>
  </si>
  <si>
    <t>感染症</t>
  </si>
  <si>
    <t>精神</t>
  </si>
  <si>
    <t>総数</t>
  </si>
  <si>
    <t>区　　分</t>
  </si>
  <si>
    <t>表５　病院病床数（２次医療圏別）</t>
  </si>
  <si>
    <t>北播磨</t>
  </si>
  <si>
    <t>歯科
診療所</t>
  </si>
  <si>
    <t>一般
診療所</t>
  </si>
  <si>
    <t>病院</t>
  </si>
  <si>
    <t>歯科
診療所</t>
  </si>
  <si>
    <t>一般
診療所</t>
  </si>
  <si>
    <t>病院</t>
  </si>
  <si>
    <t>総数</t>
  </si>
  <si>
    <t>各年１0月１日現在</t>
  </si>
  <si>
    <t>表４　医療施設数（２次医療圏別）</t>
  </si>
  <si>
    <t>平成２２年</t>
  </si>
  <si>
    <t>対平成２1年
増減数</t>
  </si>
  <si>
    <t>対平成２１年
増減数</t>
  </si>
  <si>
    <t>平成１９年</t>
  </si>
  <si>
    <t>平成２０年</t>
  </si>
  <si>
    <t>平成２１年</t>
  </si>
  <si>
    <t>平成２２年</t>
  </si>
  <si>
    <t>統計表１　医療施設数　（保健所、市町別）</t>
  </si>
  <si>
    <t>市区町</t>
  </si>
  <si>
    <t>一般診療所</t>
  </si>
  <si>
    <t>歯科
診療所</t>
  </si>
  <si>
    <t>精神科
病院</t>
  </si>
  <si>
    <t>結核
療養所</t>
  </si>
  <si>
    <t>一般病院</t>
  </si>
  <si>
    <t>有床</t>
  </si>
  <si>
    <t>無床</t>
  </si>
  <si>
    <t>（再掲）療養
病床有する</t>
  </si>
  <si>
    <t>総　数</t>
  </si>
  <si>
    <t>神戸市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</si>
  <si>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</si>
  <si>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</si>
  <si>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</si>
  <si>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</si>
  <si>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</si>
  <si>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</si>
  <si>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</si>
  <si>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</si>
  <si>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</si>
  <si>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阪神南</t>
  </si>
  <si>
    <t>　尼崎市</t>
  </si>
  <si>
    <t>尼崎市</t>
  </si>
  <si>
    <t>　西宮市</t>
  </si>
  <si>
    <t>西宮市</t>
  </si>
  <si>
    <t>　芦屋</t>
  </si>
  <si>
    <t>芦屋市</t>
  </si>
  <si>
    <t>阪神北</t>
  </si>
  <si>
    <t>　伊丹</t>
  </si>
  <si>
    <t>伊丹市</t>
  </si>
  <si>
    <t>川西市</t>
  </si>
  <si>
    <t>猪名川町</t>
  </si>
  <si>
    <t>　宝塚</t>
  </si>
  <si>
    <t>宝塚市</t>
  </si>
  <si>
    <t>三田市</t>
  </si>
  <si>
    <t>東播磨</t>
  </si>
  <si>
    <t>　明石</t>
  </si>
  <si>
    <t>明石市</t>
  </si>
  <si>
    <t>　加古川</t>
  </si>
  <si>
    <t>加古川市</t>
  </si>
  <si>
    <t>高砂市</t>
  </si>
  <si>
    <t>稲美町</t>
  </si>
  <si>
    <t>播磨町</t>
  </si>
  <si>
    <t>北播磨</t>
  </si>
  <si>
    <t>　加東</t>
  </si>
  <si>
    <t>西脇市</t>
  </si>
  <si>
    <t>三木市</t>
  </si>
  <si>
    <t>小野市</t>
  </si>
  <si>
    <t>加西市</t>
  </si>
  <si>
    <t>加東市</t>
  </si>
  <si>
    <t>多可町</t>
  </si>
  <si>
    <t>中播磨</t>
  </si>
  <si>
    <t>　姫路市</t>
  </si>
  <si>
    <t>姫路市</t>
  </si>
  <si>
    <t>　福崎</t>
  </si>
  <si>
    <t>市川町</t>
  </si>
  <si>
    <t>福崎町</t>
  </si>
  <si>
    <t>神河町</t>
  </si>
  <si>
    <t>西播磨</t>
  </si>
  <si>
    <t>　龍野</t>
  </si>
  <si>
    <t>宍粟市</t>
  </si>
  <si>
    <t>たつの市</t>
  </si>
  <si>
    <t>太子町</t>
  </si>
  <si>
    <t>佐用町</t>
  </si>
  <si>
    <t>　赤穂</t>
  </si>
  <si>
    <t>相生市</t>
  </si>
  <si>
    <t>赤穂市</t>
  </si>
  <si>
    <t>上郡町</t>
  </si>
  <si>
    <t>但馬</t>
  </si>
  <si>
    <t>　豊岡</t>
  </si>
  <si>
    <t>豊岡市</t>
  </si>
  <si>
    <t>香美町</t>
  </si>
  <si>
    <t>新温泉町</t>
  </si>
  <si>
    <t>　朝来</t>
  </si>
  <si>
    <t>養父市</t>
  </si>
  <si>
    <t>朝来市</t>
  </si>
  <si>
    <t>丹波</t>
  </si>
  <si>
    <t>　丹波</t>
  </si>
  <si>
    <t>篠山市</t>
  </si>
  <si>
    <t>丹波市</t>
  </si>
  <si>
    <t>淡路</t>
  </si>
  <si>
    <t>　洲本</t>
  </si>
  <si>
    <t>洲本市</t>
  </si>
  <si>
    <t>南あわじ市</t>
  </si>
  <si>
    <t>淡路市</t>
  </si>
  <si>
    <t>統計表２　病院病床数　（保健所、市町別）</t>
  </si>
  <si>
    <t>病床別</t>
  </si>
  <si>
    <t>精神科
 病院</t>
  </si>
  <si>
    <t>佐用町</t>
  </si>
  <si>
    <t>淡路市</t>
  </si>
  <si>
    <t>統計表３　医療施設数、人口１０万対施設数、1施設当たり人口（保健所、市町別）</t>
  </si>
  <si>
    <t>人口
（H22.10.1）</t>
  </si>
  <si>
    <t>歯科診療所</t>
  </si>
  <si>
    <t>施設数</t>
  </si>
  <si>
    <t>人口
10万対
施設数</t>
  </si>
  <si>
    <t>1施設当
人口
単位百人</t>
  </si>
  <si>
    <t xml:space="preserve"> 注：  人口は総務省統計局「平成22年国勢調査 」の人口を用いた。</t>
  </si>
  <si>
    <t xml:space="preserve">   　</t>
  </si>
  <si>
    <t>統計表４　病床数及び人口１０万対病床数（保健所、市町別）</t>
  </si>
  <si>
    <t>病床数</t>
  </si>
  <si>
    <t>人口１０万対病床数</t>
  </si>
  <si>
    <t>　病院</t>
  </si>
  <si>
    <t>一般
診療所</t>
  </si>
  <si>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</si>
  <si>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</si>
  <si>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</si>
  <si>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</si>
  <si>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</si>
  <si>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</si>
  <si>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</si>
  <si>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</si>
  <si>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</si>
  <si>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</si>
  <si>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</si>
  <si>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</si>
  <si>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</si>
  <si>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</si>
  <si>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</si>
  <si>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</si>
  <si>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医療施設数、人口10万対施設数、１施設当たり人口（保健所、市町別）</t>
  </si>
  <si>
    <t>統計表４</t>
  </si>
  <si>
    <t>病床数及び人口10万対病床数（保健所、市町別）</t>
  </si>
  <si>
    <t>平成２２年医療施設調査</t>
  </si>
  <si>
    <t>阪神北</t>
  </si>
  <si>
    <t>東播磨</t>
  </si>
  <si>
    <t>稲美町</t>
  </si>
  <si>
    <t>播磨町</t>
  </si>
  <si>
    <t>北播磨</t>
  </si>
  <si>
    <t>中播磨</t>
  </si>
  <si>
    <t>西播磨</t>
  </si>
  <si>
    <t>上郡町</t>
  </si>
  <si>
    <t>但馬</t>
  </si>
  <si>
    <t>丹波</t>
  </si>
  <si>
    <t>淡路</t>
  </si>
  <si>
    <t>淡路市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</si>
</sst>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 "/>
    <numFmt numFmtId="178" formatCode="#,##0_ "/>
    <numFmt numFmtId="179" formatCode="0.0"/>
    <numFmt numFmtId="180" formatCode="#,##0.0_);[Red]\(#,##0.0\)"/>
    <numFmt numFmtId="181" formatCode="0;&quot;△ &quot;0"/>
    <numFmt numFmtId="182" formatCode="0.0000000_ "/>
    <numFmt numFmtId="183" formatCode="0_ "/>
    <numFmt numFmtId="184" formatCode="_ * #,##0.0_ ;_ * \-#,##0.0_ ;_ * &quot;-&quot;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vertical="center"/>
    </xf>
    <xf numFmtId="176" fontId="4" fillId="0" borderId="14" xfId="42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6" fontId="4" fillId="0" borderId="15" xfId="42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76" fontId="4" fillId="0" borderId="17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horizontal="right" vertical="center"/>
    </xf>
    <xf numFmtId="176" fontId="4" fillId="0" borderId="13" xfId="42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5" xfId="42" applyNumberFormat="1" applyFont="1" applyFill="1" applyBorder="1" applyAlignment="1">
      <alignment horizontal="right" vertical="center"/>
    </xf>
    <xf numFmtId="41" fontId="4" fillId="0" borderId="14" xfId="42" applyNumberFormat="1" applyFont="1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38" fontId="4" fillId="0" borderId="17" xfId="50" applyFont="1" applyFill="1" applyBorder="1" applyAlignment="1">
      <alignment horizontal="right" vertical="center"/>
    </xf>
    <xf numFmtId="38" fontId="4" fillId="0" borderId="19" xfId="50" applyFont="1" applyFill="1" applyBorder="1" applyAlignment="1">
      <alignment horizontal="right" vertical="center"/>
    </xf>
    <xf numFmtId="38" fontId="4" fillId="0" borderId="20" xfId="50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horizontal="right" vertical="center"/>
    </xf>
    <xf numFmtId="38" fontId="2" fillId="0" borderId="17" xfId="5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50" applyFont="1" applyFill="1" applyBorder="1" applyAlignment="1">
      <alignment horizontal="right" vertical="center"/>
    </xf>
    <xf numFmtId="38" fontId="4" fillId="0" borderId="15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38" fontId="2" fillId="0" borderId="14" xfId="50" applyFont="1" applyFill="1" applyBorder="1" applyAlignment="1">
      <alignment horizontal="right" vertical="center"/>
    </xf>
    <xf numFmtId="38" fontId="2" fillId="0" borderId="14" xfId="5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38" fontId="4" fillId="0" borderId="14" xfId="5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5" xfId="50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7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2" fillId="0" borderId="0" xfId="50" applyFont="1" applyFill="1" applyBorder="1" applyAlignment="1">
      <alignment vertical="center"/>
    </xf>
    <xf numFmtId="38" fontId="2" fillId="0" borderId="12" xfId="5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vertical="center"/>
      <protection/>
    </xf>
    <xf numFmtId="43" fontId="5" fillId="0" borderId="0" xfId="62" applyNumberFormat="1" applyFont="1" applyFill="1" applyAlignment="1">
      <alignment vertical="center"/>
      <protection/>
    </xf>
    <xf numFmtId="43" fontId="5" fillId="0" borderId="11" xfId="62" applyNumberFormat="1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43" fontId="5" fillId="0" borderId="17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left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41" fontId="10" fillId="0" borderId="11" xfId="62" applyNumberFormat="1" applyFont="1" applyFill="1" applyBorder="1" applyAlignment="1">
      <alignment vertical="center"/>
      <protection/>
    </xf>
    <xf numFmtId="41" fontId="10" fillId="0" borderId="11" xfId="62" applyNumberFormat="1" applyFont="1" applyFill="1" applyBorder="1" applyAlignment="1">
      <alignment horizontal="right"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41" fontId="10" fillId="0" borderId="13" xfId="62" applyNumberFormat="1" applyFont="1" applyFill="1" applyBorder="1" applyAlignment="1">
      <alignment vertical="center"/>
      <protection/>
    </xf>
    <xf numFmtId="41" fontId="10" fillId="0" borderId="13" xfId="62" applyNumberFormat="1" applyFont="1" applyFill="1" applyBorder="1" applyAlignment="1">
      <alignment horizontal="right" vertical="center"/>
      <protection/>
    </xf>
    <xf numFmtId="0" fontId="5" fillId="0" borderId="14" xfId="62" applyFont="1" applyFill="1" applyBorder="1" applyAlignment="1">
      <alignment vertical="center"/>
      <protection/>
    </xf>
    <xf numFmtId="41" fontId="10" fillId="0" borderId="14" xfId="62" applyNumberFormat="1" applyFont="1" applyFill="1" applyBorder="1" applyAlignment="1">
      <alignment vertical="center"/>
      <protection/>
    </xf>
    <xf numFmtId="41" fontId="5" fillId="0" borderId="14" xfId="62" applyNumberFormat="1" applyFont="1" applyFill="1" applyBorder="1" applyAlignment="1">
      <alignment horizontal="right" vertical="center"/>
      <protection/>
    </xf>
    <xf numFmtId="41" fontId="5" fillId="0" borderId="14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43" fontId="5" fillId="0" borderId="0" xfId="62" applyNumberFormat="1" applyFont="1" applyFill="1" applyBorder="1" applyAlignment="1">
      <alignment vertical="center" wrapText="1"/>
      <protection/>
    </xf>
    <xf numFmtId="43" fontId="5" fillId="0" borderId="0" xfId="62" applyNumberFormat="1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41" fontId="10" fillId="0" borderId="17" xfId="62" applyNumberFormat="1" applyFont="1" applyFill="1" applyBorder="1" applyAlignment="1">
      <alignment vertical="center"/>
      <protection/>
    </xf>
    <xf numFmtId="41" fontId="5" fillId="0" borderId="17" xfId="62" applyNumberFormat="1" applyFont="1" applyFill="1" applyBorder="1" applyAlignment="1">
      <alignment horizontal="right" vertical="center"/>
      <protection/>
    </xf>
    <xf numFmtId="41" fontId="5" fillId="0" borderId="17" xfId="62" applyNumberFormat="1" applyFont="1" applyFill="1" applyBorder="1" applyAlignment="1">
      <alignment vertical="center"/>
      <protection/>
    </xf>
    <xf numFmtId="0" fontId="9" fillId="0" borderId="13" xfId="62" applyFont="1" applyFill="1" applyBorder="1" applyAlignment="1">
      <alignment horizontal="left" vertical="center"/>
      <protection/>
    </xf>
    <xf numFmtId="0" fontId="5" fillId="0" borderId="21" xfId="62" applyFont="1" applyFill="1" applyBorder="1" applyAlignment="1">
      <alignment horizontal="left" vertical="center"/>
      <protection/>
    </xf>
    <xf numFmtId="0" fontId="5" fillId="0" borderId="21" xfId="62" applyFont="1" applyFill="1" applyBorder="1" applyAlignment="1">
      <alignment vertical="center"/>
      <protection/>
    </xf>
    <xf numFmtId="41" fontId="10" fillId="0" borderId="21" xfId="62" applyNumberFormat="1" applyFont="1" applyFill="1" applyBorder="1" applyAlignment="1">
      <alignment vertical="center"/>
      <protection/>
    </xf>
    <xf numFmtId="41" fontId="5" fillId="0" borderId="21" xfId="62" applyNumberFormat="1" applyFont="1" applyFill="1" applyBorder="1" applyAlignment="1">
      <alignment horizontal="right" vertical="center"/>
      <protection/>
    </xf>
    <xf numFmtId="41" fontId="5" fillId="0" borderId="21" xfId="62" applyNumberFormat="1" applyFont="1" applyFill="1" applyBorder="1" applyAlignment="1">
      <alignment vertical="center"/>
      <protection/>
    </xf>
    <xf numFmtId="0" fontId="5" fillId="0" borderId="22" xfId="62" applyFont="1" applyFill="1" applyBorder="1" applyAlignment="1">
      <alignment horizontal="left" vertical="center"/>
      <protection/>
    </xf>
    <xf numFmtId="0" fontId="5" fillId="0" borderId="22" xfId="62" applyFont="1" applyFill="1" applyBorder="1" applyAlignment="1">
      <alignment vertical="center"/>
      <protection/>
    </xf>
    <xf numFmtId="41" fontId="10" fillId="0" borderId="22" xfId="62" applyNumberFormat="1" applyFont="1" applyFill="1" applyBorder="1" applyAlignment="1">
      <alignment vertical="center"/>
      <protection/>
    </xf>
    <xf numFmtId="41" fontId="5" fillId="0" borderId="22" xfId="62" applyNumberFormat="1" applyFont="1" applyFill="1" applyBorder="1" applyAlignment="1">
      <alignment horizontal="right" vertical="center"/>
      <protection/>
    </xf>
    <xf numFmtId="41" fontId="5" fillId="0" borderId="22" xfId="62" applyNumberFormat="1" applyFont="1" applyFill="1" applyBorder="1" applyAlignment="1">
      <alignment vertical="center"/>
      <protection/>
    </xf>
    <xf numFmtId="0" fontId="9" fillId="0" borderId="14" xfId="62" applyFont="1" applyFill="1" applyBorder="1" applyAlignment="1">
      <alignment horizontal="left" vertical="center"/>
      <protection/>
    </xf>
    <xf numFmtId="41" fontId="10" fillId="0" borderId="14" xfId="62" applyNumberFormat="1" applyFont="1" applyFill="1" applyBorder="1" applyAlignment="1">
      <alignment horizontal="right" vertical="center"/>
      <protection/>
    </xf>
    <xf numFmtId="0" fontId="5" fillId="0" borderId="23" xfId="62" applyFont="1" applyFill="1" applyBorder="1" applyAlignment="1">
      <alignment vertical="center"/>
      <protection/>
    </xf>
    <xf numFmtId="41" fontId="10" fillId="0" borderId="23" xfId="62" applyNumberFormat="1" applyFont="1" applyFill="1" applyBorder="1" applyAlignment="1">
      <alignment vertical="center"/>
      <protection/>
    </xf>
    <xf numFmtId="41" fontId="10" fillId="0" borderId="23" xfId="62" applyNumberFormat="1" applyFont="1" applyFill="1" applyBorder="1" applyAlignment="1">
      <alignment horizontal="right" vertical="center"/>
      <protection/>
    </xf>
    <xf numFmtId="0" fontId="5" fillId="0" borderId="24" xfId="62" applyFont="1" applyFill="1" applyBorder="1" applyAlignment="1">
      <alignment vertical="center"/>
      <protection/>
    </xf>
    <xf numFmtId="41" fontId="10" fillId="0" borderId="24" xfId="62" applyNumberFormat="1" applyFont="1" applyFill="1" applyBorder="1" applyAlignment="1">
      <alignment vertical="center"/>
      <protection/>
    </xf>
    <xf numFmtId="41" fontId="5" fillId="0" borderId="24" xfId="62" applyNumberFormat="1" applyFont="1" applyFill="1" applyBorder="1" applyAlignment="1">
      <alignment horizontal="right" vertical="center"/>
      <protection/>
    </xf>
    <xf numFmtId="41" fontId="5" fillId="0" borderId="24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horizontal="left" vertical="center"/>
      <protection/>
    </xf>
    <xf numFmtId="43" fontId="5" fillId="0" borderId="0" xfId="62" applyNumberFormat="1" applyFont="1" applyFill="1" applyAlignment="1">
      <alignment horizontal="right" vertical="center"/>
      <protection/>
    </xf>
    <xf numFmtId="43" fontId="5" fillId="0" borderId="11" xfId="62" applyNumberFormat="1" applyFont="1" applyFill="1" applyBorder="1" applyAlignment="1">
      <alignment horizontal="center" vertical="center" shrinkToFit="1"/>
      <protection/>
    </xf>
    <xf numFmtId="43" fontId="5" fillId="0" borderId="10" xfId="62" applyNumberFormat="1" applyFont="1" applyFill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41" fontId="10" fillId="0" borderId="10" xfId="62" applyNumberFormat="1" applyFont="1" applyFill="1" applyBorder="1" applyAlignment="1">
      <alignment horizontal="right" vertical="center"/>
      <protection/>
    </xf>
    <xf numFmtId="41" fontId="10" fillId="0" borderId="25" xfId="62" applyNumberFormat="1" applyFont="1" applyFill="1" applyBorder="1" applyAlignment="1">
      <alignment vertical="center"/>
      <protection/>
    </xf>
    <xf numFmtId="41" fontId="10" fillId="0" borderId="18" xfId="62" applyNumberFormat="1" applyFont="1" applyFill="1" applyBorder="1" applyAlignment="1">
      <alignment horizontal="right" vertical="center"/>
      <protection/>
    </xf>
    <xf numFmtId="41" fontId="10" fillId="0" borderId="26" xfId="62" applyNumberFormat="1" applyFont="1" applyFill="1" applyBorder="1" applyAlignment="1">
      <alignment vertical="center"/>
      <protection/>
    </xf>
    <xf numFmtId="41" fontId="5" fillId="0" borderId="12" xfId="62" applyNumberFormat="1" applyFont="1" applyFill="1" applyBorder="1" applyAlignment="1">
      <alignment horizontal="right" vertical="center"/>
      <protection/>
    </xf>
    <xf numFmtId="41" fontId="5" fillId="0" borderId="27" xfId="62" applyNumberFormat="1" applyFont="1" applyFill="1" applyBorder="1" applyAlignment="1">
      <alignment horizontal="right" vertical="center"/>
      <protection/>
    </xf>
    <xf numFmtId="41" fontId="5" fillId="0" borderId="27" xfId="62" applyNumberFormat="1" applyFont="1" applyFill="1" applyBorder="1" applyAlignment="1">
      <alignment vertical="center"/>
      <protection/>
    </xf>
    <xf numFmtId="41" fontId="5" fillId="0" borderId="16" xfId="62" applyNumberFormat="1" applyFont="1" applyFill="1" applyBorder="1" applyAlignment="1">
      <alignment horizontal="right" vertical="center"/>
      <protection/>
    </xf>
    <xf numFmtId="41" fontId="5" fillId="0" borderId="28" xfId="62" applyNumberFormat="1" applyFont="1" applyFill="1" applyBorder="1" applyAlignment="1">
      <alignment vertical="center"/>
      <protection/>
    </xf>
    <xf numFmtId="41" fontId="5" fillId="0" borderId="29" xfId="62" applyNumberFormat="1" applyFont="1" applyFill="1" applyBorder="1" applyAlignment="1">
      <alignment horizontal="right" vertical="center"/>
      <protection/>
    </xf>
    <xf numFmtId="41" fontId="5" fillId="0" borderId="30" xfId="62" applyNumberFormat="1" applyFont="1" applyFill="1" applyBorder="1" applyAlignment="1">
      <alignment horizontal="right" vertical="center"/>
      <protection/>
    </xf>
    <xf numFmtId="41" fontId="5" fillId="0" borderId="31" xfId="62" applyNumberFormat="1" applyFont="1" applyFill="1" applyBorder="1" applyAlignment="1">
      <alignment horizontal="right" vertical="center"/>
      <protection/>
    </xf>
    <xf numFmtId="41" fontId="5" fillId="0" borderId="32" xfId="62" applyNumberFormat="1" applyFont="1" applyFill="1" applyBorder="1" applyAlignment="1">
      <alignment horizontal="right" vertical="center"/>
      <protection/>
    </xf>
    <xf numFmtId="41" fontId="10" fillId="0" borderId="12" xfId="62" applyNumberFormat="1" applyFont="1" applyFill="1" applyBorder="1" applyAlignment="1">
      <alignment horizontal="right" vertical="center"/>
      <protection/>
    </xf>
    <xf numFmtId="41" fontId="10" fillId="0" borderId="27" xfId="62" applyNumberFormat="1" applyFont="1" applyFill="1" applyBorder="1" applyAlignment="1">
      <alignment horizontal="right" vertical="center"/>
      <protection/>
    </xf>
    <xf numFmtId="41" fontId="10" fillId="0" borderId="33" xfId="62" applyNumberFormat="1" applyFont="1" applyFill="1" applyBorder="1" applyAlignment="1">
      <alignment horizontal="right" vertical="center"/>
      <protection/>
    </xf>
    <xf numFmtId="41" fontId="10" fillId="0" borderId="34" xfId="62" applyNumberFormat="1" applyFont="1" applyFill="1" applyBorder="1" applyAlignment="1">
      <alignment horizontal="right" vertical="center"/>
      <protection/>
    </xf>
    <xf numFmtId="41" fontId="5" fillId="0" borderId="35" xfId="62" applyNumberFormat="1" applyFont="1" applyFill="1" applyBorder="1" applyAlignment="1">
      <alignment horizontal="right" vertical="center"/>
      <protection/>
    </xf>
    <xf numFmtId="41" fontId="5" fillId="0" borderId="36" xfId="62" applyNumberFormat="1" applyFont="1" applyFill="1" applyBorder="1" applyAlignment="1">
      <alignment horizontal="right" vertical="center"/>
      <protection/>
    </xf>
    <xf numFmtId="41" fontId="5" fillId="0" borderId="28" xfId="62" applyNumberFormat="1" applyFont="1" applyFill="1" applyBorder="1" applyAlignment="1">
      <alignment horizontal="right" vertical="center"/>
      <protection/>
    </xf>
    <xf numFmtId="41" fontId="10" fillId="0" borderId="26" xfId="62" applyNumberFormat="1" applyFont="1" applyFill="1" applyBorder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43" fontId="5" fillId="0" borderId="0" xfId="62" applyNumberFormat="1" applyFont="1" applyAlignment="1">
      <alignment vertical="center"/>
      <protection/>
    </xf>
    <xf numFmtId="184" fontId="5" fillId="0" borderId="0" xfId="62" applyNumberFormat="1" applyFont="1" applyAlignment="1">
      <alignment vertical="center"/>
      <protection/>
    </xf>
    <xf numFmtId="184" fontId="8" fillId="0" borderId="11" xfId="62" applyNumberFormat="1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 vertical="center"/>
      <protection/>
    </xf>
    <xf numFmtId="41" fontId="5" fillId="0" borderId="11" xfId="62" applyNumberFormat="1" applyFont="1" applyFill="1" applyBorder="1" applyAlignment="1">
      <alignment vertical="center"/>
      <protection/>
    </xf>
    <xf numFmtId="184" fontId="10" fillId="0" borderId="11" xfId="62" applyNumberFormat="1" applyFont="1" applyFill="1" applyBorder="1" applyAlignment="1">
      <alignment vertical="center"/>
      <protection/>
    </xf>
    <xf numFmtId="41" fontId="5" fillId="0" borderId="13" xfId="62" applyNumberFormat="1" applyFont="1" applyFill="1" applyBorder="1" applyAlignment="1">
      <alignment vertical="center"/>
      <protection/>
    </xf>
    <xf numFmtId="184" fontId="10" fillId="0" borderId="13" xfId="62" applyNumberFormat="1" applyFont="1" applyFill="1" applyBorder="1" applyAlignment="1">
      <alignment vertical="center"/>
      <protection/>
    </xf>
    <xf numFmtId="0" fontId="0" fillId="0" borderId="0" xfId="62" applyFont="1">
      <alignment vertical="center"/>
      <protection/>
    </xf>
    <xf numFmtId="184" fontId="10" fillId="0" borderId="14" xfId="62" applyNumberFormat="1" applyFont="1" applyFill="1" applyBorder="1" applyAlignment="1">
      <alignment vertical="center"/>
      <protection/>
    </xf>
    <xf numFmtId="184" fontId="10" fillId="0" borderId="17" xfId="62" applyNumberFormat="1" applyFont="1" applyFill="1" applyBorder="1" applyAlignment="1">
      <alignment vertical="center"/>
      <protection/>
    </xf>
    <xf numFmtId="41" fontId="5" fillId="0" borderId="37" xfId="62" applyNumberFormat="1" applyFont="1" applyFill="1" applyBorder="1" applyAlignment="1">
      <alignment vertical="center"/>
      <protection/>
    </xf>
    <xf numFmtId="184" fontId="10" fillId="0" borderId="37" xfId="62" applyNumberFormat="1" applyFont="1" applyFill="1" applyBorder="1" applyAlignment="1">
      <alignment vertical="center"/>
      <protection/>
    </xf>
    <xf numFmtId="184" fontId="10" fillId="0" borderId="21" xfId="62" applyNumberFormat="1" applyFont="1" applyFill="1" applyBorder="1" applyAlignment="1">
      <alignment vertical="center"/>
      <protection/>
    </xf>
    <xf numFmtId="41" fontId="5" fillId="0" borderId="22" xfId="62" applyNumberFormat="1" applyFont="1" applyFill="1" applyBorder="1" applyAlignment="1">
      <alignment horizontal="center" vertical="center"/>
      <protection/>
    </xf>
    <xf numFmtId="184" fontId="10" fillId="0" borderId="22" xfId="62" applyNumberFormat="1" applyFont="1" applyFill="1" applyBorder="1" applyAlignment="1">
      <alignment vertical="center"/>
      <protection/>
    </xf>
    <xf numFmtId="41" fontId="5" fillId="0" borderId="23" xfId="62" applyNumberFormat="1" applyFont="1" applyFill="1" applyBorder="1" applyAlignment="1">
      <alignment vertical="center"/>
      <protection/>
    </xf>
    <xf numFmtId="184" fontId="10" fillId="0" borderId="23" xfId="62" applyNumberFormat="1" applyFont="1" applyFill="1" applyBorder="1" applyAlignment="1">
      <alignment vertical="center"/>
      <protection/>
    </xf>
    <xf numFmtId="184" fontId="10" fillId="0" borderId="24" xfId="62" applyNumberFormat="1" applyFont="1" applyFill="1" applyBorder="1" applyAlignment="1">
      <alignment vertical="center"/>
      <protection/>
    </xf>
    <xf numFmtId="0" fontId="9" fillId="0" borderId="37" xfId="62" applyFont="1" applyFill="1" applyBorder="1" applyAlignment="1">
      <alignment horizontal="left" vertical="center"/>
      <protection/>
    </xf>
    <xf numFmtId="0" fontId="5" fillId="0" borderId="37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vertical="center"/>
      <protection/>
    </xf>
    <xf numFmtId="43" fontId="5" fillId="0" borderId="0" xfId="63" applyNumberFormat="1" applyFont="1" applyFill="1" applyAlignment="1">
      <alignment vertical="center"/>
      <protection/>
    </xf>
    <xf numFmtId="184" fontId="5" fillId="0" borderId="0" xfId="63" applyNumberFormat="1" applyFont="1" applyFill="1" applyAlignment="1">
      <alignment vertical="center"/>
      <protection/>
    </xf>
    <xf numFmtId="43" fontId="5" fillId="0" borderId="17" xfId="63" applyNumberFormat="1" applyFont="1" applyFill="1" applyBorder="1" applyAlignment="1">
      <alignment horizontal="center" vertical="center"/>
      <protection/>
    </xf>
    <xf numFmtId="43" fontId="5" fillId="0" borderId="11" xfId="63" applyNumberFormat="1" applyFont="1" applyFill="1" applyBorder="1" applyAlignment="1">
      <alignment horizontal="center" vertical="center" shrinkToFit="1"/>
      <protection/>
    </xf>
    <xf numFmtId="43" fontId="5" fillId="0" borderId="10" xfId="63" applyNumberFormat="1" applyFont="1" applyFill="1" applyBorder="1" applyAlignment="1">
      <alignment horizontal="center" vertical="center" shrinkToFit="1"/>
      <protection/>
    </xf>
    <xf numFmtId="184" fontId="5" fillId="0" borderId="17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11" xfId="63" applyFont="1" applyFill="1" applyBorder="1" applyAlignment="1">
      <alignment horizontal="left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41" fontId="10" fillId="0" borderId="11" xfId="63" applyNumberFormat="1" applyFont="1" applyFill="1" applyBorder="1" applyAlignment="1">
      <alignment vertical="center"/>
      <protection/>
    </xf>
    <xf numFmtId="184" fontId="10" fillId="0" borderId="11" xfId="63" applyNumberFormat="1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left" vertical="center"/>
      <protection/>
    </xf>
    <xf numFmtId="41" fontId="10" fillId="0" borderId="13" xfId="63" applyNumberFormat="1" applyFont="1" applyFill="1" applyBorder="1" applyAlignment="1">
      <alignment vertical="center"/>
      <protection/>
    </xf>
    <xf numFmtId="41" fontId="10" fillId="0" borderId="18" xfId="63" applyNumberFormat="1" applyFont="1" applyFill="1" applyBorder="1" applyAlignment="1">
      <alignment vertical="center"/>
      <protection/>
    </xf>
    <xf numFmtId="184" fontId="10" fillId="0" borderId="13" xfId="63" applyNumberFormat="1" applyFont="1" applyFill="1" applyBorder="1" applyAlignment="1">
      <alignment vertical="center"/>
      <protection/>
    </xf>
    <xf numFmtId="0" fontId="5" fillId="0" borderId="14" xfId="63" applyFont="1" applyFill="1" applyBorder="1" applyAlignment="1">
      <alignment vertical="center"/>
      <protection/>
    </xf>
    <xf numFmtId="41" fontId="10" fillId="0" borderId="14" xfId="63" applyNumberFormat="1" applyFont="1" applyFill="1" applyBorder="1" applyAlignment="1">
      <alignment vertical="center"/>
      <protection/>
    </xf>
    <xf numFmtId="41" fontId="5" fillId="0" borderId="14" xfId="63" applyNumberFormat="1" applyFont="1" applyFill="1" applyBorder="1" applyAlignment="1">
      <alignment horizontal="right" vertical="center"/>
      <protection/>
    </xf>
    <xf numFmtId="41" fontId="5" fillId="0" borderId="12" xfId="63" applyNumberFormat="1" applyFont="1" applyFill="1" applyBorder="1" applyAlignment="1">
      <alignment horizontal="right" vertical="center"/>
      <protection/>
    </xf>
    <xf numFmtId="184" fontId="10" fillId="0" borderId="14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 wrapText="1"/>
      <protection/>
    </xf>
    <xf numFmtId="0" fontId="9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17" xfId="63" applyFont="1" applyFill="1" applyBorder="1" applyAlignment="1">
      <alignment vertical="center"/>
      <protection/>
    </xf>
    <xf numFmtId="41" fontId="10" fillId="0" borderId="17" xfId="63" applyNumberFormat="1" applyFont="1" applyFill="1" applyBorder="1" applyAlignment="1">
      <alignment vertical="center"/>
      <protection/>
    </xf>
    <xf numFmtId="41" fontId="5" fillId="0" borderId="17" xfId="63" applyNumberFormat="1" applyFont="1" applyFill="1" applyBorder="1" applyAlignment="1">
      <alignment horizontal="right" vertical="center"/>
      <protection/>
    </xf>
    <xf numFmtId="41" fontId="5" fillId="0" borderId="16" xfId="63" applyNumberFormat="1" applyFont="1" applyFill="1" applyBorder="1" applyAlignment="1">
      <alignment horizontal="right" vertical="center"/>
      <protection/>
    </xf>
    <xf numFmtId="184" fontId="10" fillId="0" borderId="17" xfId="63" applyNumberFormat="1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left" vertical="center"/>
      <protection/>
    </xf>
    <xf numFmtId="41" fontId="5" fillId="0" borderId="13" xfId="63" applyNumberFormat="1" applyFont="1" applyFill="1" applyBorder="1" applyAlignment="1">
      <alignment horizontal="right" vertical="center"/>
      <protection/>
    </xf>
    <xf numFmtId="41" fontId="5" fillId="0" borderId="18" xfId="63" applyNumberFormat="1" applyFont="1" applyFill="1" applyBorder="1" applyAlignment="1">
      <alignment horizontal="right" vertical="center"/>
      <protection/>
    </xf>
    <xf numFmtId="41" fontId="10" fillId="0" borderId="13" xfId="63" applyNumberFormat="1" applyFont="1" applyFill="1" applyBorder="1" applyAlignment="1">
      <alignment horizontal="right" vertical="center"/>
      <protection/>
    </xf>
    <xf numFmtId="0" fontId="5" fillId="0" borderId="21" xfId="63" applyFont="1" applyFill="1" applyBorder="1" applyAlignment="1">
      <alignment horizontal="left" vertical="center"/>
      <protection/>
    </xf>
    <xf numFmtId="0" fontId="5" fillId="0" borderId="21" xfId="63" applyFont="1" applyFill="1" applyBorder="1" applyAlignment="1">
      <alignment vertical="center"/>
      <protection/>
    </xf>
    <xf numFmtId="41" fontId="10" fillId="0" borderId="21" xfId="63" applyNumberFormat="1" applyFont="1" applyFill="1" applyBorder="1" applyAlignment="1">
      <alignment vertical="center"/>
      <protection/>
    </xf>
    <xf numFmtId="41" fontId="5" fillId="0" borderId="21" xfId="63" applyNumberFormat="1" applyFont="1" applyFill="1" applyBorder="1" applyAlignment="1">
      <alignment horizontal="right" vertical="center"/>
      <protection/>
    </xf>
    <xf numFmtId="41" fontId="5" fillId="0" borderId="29" xfId="63" applyNumberFormat="1" applyFont="1" applyFill="1" applyBorder="1" applyAlignment="1">
      <alignment horizontal="right" vertical="center"/>
      <protection/>
    </xf>
    <xf numFmtId="184" fontId="10" fillId="0" borderId="21" xfId="63" applyNumberFormat="1" applyFont="1" applyFill="1" applyBorder="1" applyAlignment="1">
      <alignment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5" fillId="0" borderId="22" xfId="63" applyFont="1" applyFill="1" applyBorder="1" applyAlignment="1">
      <alignment horizontal="left" vertical="center"/>
      <protection/>
    </xf>
    <xf numFmtId="0" fontId="5" fillId="0" borderId="22" xfId="63" applyFont="1" applyFill="1" applyBorder="1" applyAlignment="1">
      <alignment vertical="center"/>
      <protection/>
    </xf>
    <xf numFmtId="41" fontId="10" fillId="0" borderId="22" xfId="63" applyNumberFormat="1" applyFont="1" applyFill="1" applyBorder="1" applyAlignment="1">
      <alignment vertical="center"/>
      <protection/>
    </xf>
    <xf numFmtId="41" fontId="5" fillId="0" borderId="22" xfId="63" applyNumberFormat="1" applyFont="1" applyFill="1" applyBorder="1" applyAlignment="1">
      <alignment horizontal="right" vertical="center"/>
      <protection/>
    </xf>
    <xf numFmtId="41" fontId="5" fillId="0" borderId="31" xfId="63" applyNumberFormat="1" applyFont="1" applyFill="1" applyBorder="1" applyAlignment="1">
      <alignment horizontal="right" vertical="center"/>
      <protection/>
    </xf>
    <xf numFmtId="184" fontId="10" fillId="0" borderId="22" xfId="63" applyNumberFormat="1" applyFont="1" applyFill="1" applyBorder="1" applyAlignment="1">
      <alignment vertical="center"/>
      <protection/>
    </xf>
    <xf numFmtId="0" fontId="9" fillId="0" borderId="14" xfId="63" applyFont="1" applyFill="1" applyBorder="1" applyAlignment="1">
      <alignment horizontal="left" vertical="center"/>
      <protection/>
    </xf>
    <xf numFmtId="41" fontId="10" fillId="0" borderId="14" xfId="63" applyNumberFormat="1" applyFont="1" applyFill="1" applyBorder="1" applyAlignment="1">
      <alignment horizontal="right" vertical="center"/>
      <protection/>
    </xf>
    <xf numFmtId="0" fontId="5" fillId="0" borderId="23" xfId="63" applyFont="1" applyFill="1" applyBorder="1" applyAlignment="1">
      <alignment vertical="center"/>
      <protection/>
    </xf>
    <xf numFmtId="41" fontId="10" fillId="0" borderId="23" xfId="63" applyNumberFormat="1" applyFont="1" applyFill="1" applyBorder="1" applyAlignment="1">
      <alignment vertical="center"/>
      <protection/>
    </xf>
    <xf numFmtId="41" fontId="5" fillId="0" borderId="23" xfId="63" applyNumberFormat="1" applyFont="1" applyFill="1" applyBorder="1" applyAlignment="1">
      <alignment horizontal="right" vertical="center"/>
      <protection/>
    </xf>
    <xf numFmtId="41" fontId="5" fillId="0" borderId="33" xfId="63" applyNumberFormat="1" applyFont="1" applyFill="1" applyBorder="1" applyAlignment="1">
      <alignment horizontal="right" vertical="center"/>
      <protection/>
    </xf>
    <xf numFmtId="41" fontId="10" fillId="0" borderId="23" xfId="63" applyNumberFormat="1" applyFont="1" applyFill="1" applyBorder="1" applyAlignment="1">
      <alignment horizontal="right" vertical="center"/>
      <protection/>
    </xf>
    <xf numFmtId="184" fontId="10" fillId="0" borderId="23" xfId="63" applyNumberFormat="1" applyFont="1" applyFill="1" applyBorder="1" applyAlignment="1">
      <alignment vertical="center"/>
      <protection/>
    </xf>
    <xf numFmtId="0" fontId="5" fillId="0" borderId="24" xfId="63" applyFont="1" applyFill="1" applyBorder="1" applyAlignment="1">
      <alignment vertical="center"/>
      <protection/>
    </xf>
    <xf numFmtId="41" fontId="10" fillId="0" borderId="24" xfId="63" applyNumberFormat="1" applyFont="1" applyFill="1" applyBorder="1" applyAlignment="1">
      <alignment vertical="center"/>
      <protection/>
    </xf>
    <xf numFmtId="41" fontId="5" fillId="0" borderId="24" xfId="63" applyNumberFormat="1" applyFont="1" applyFill="1" applyBorder="1" applyAlignment="1">
      <alignment horizontal="right" vertical="center"/>
      <protection/>
    </xf>
    <xf numFmtId="41" fontId="5" fillId="0" borderId="35" xfId="63" applyNumberFormat="1" applyFont="1" applyFill="1" applyBorder="1" applyAlignment="1">
      <alignment horizontal="right" vertical="center"/>
      <protection/>
    </xf>
    <xf numFmtId="184" fontId="10" fillId="0" borderId="24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3" fontId="5" fillId="0" borderId="13" xfId="62" applyNumberFormat="1" applyFont="1" applyFill="1" applyBorder="1" applyAlignment="1">
      <alignment horizontal="center" vertical="center" wrapText="1"/>
      <protection/>
    </xf>
    <xf numFmtId="43" fontId="5" fillId="0" borderId="14" xfId="62" applyNumberFormat="1" applyFont="1" applyFill="1" applyBorder="1" applyAlignment="1">
      <alignment horizontal="center" vertical="center" wrapText="1"/>
      <protection/>
    </xf>
    <xf numFmtId="43" fontId="5" fillId="0" borderId="17" xfId="62" applyNumberFormat="1" applyFont="1" applyFill="1" applyBorder="1" applyAlignment="1">
      <alignment horizontal="center" vertical="center" wrapText="1"/>
      <protection/>
    </xf>
    <xf numFmtId="43" fontId="5" fillId="0" borderId="13" xfId="62" applyNumberFormat="1" applyFont="1" applyFill="1" applyBorder="1" applyAlignment="1">
      <alignment horizontal="center" vertical="center"/>
      <protection/>
    </xf>
    <xf numFmtId="43" fontId="5" fillId="0" borderId="17" xfId="62" applyNumberFormat="1" applyFont="1" applyFill="1" applyBorder="1" applyAlignment="1">
      <alignment horizontal="center" vertical="center"/>
      <protection/>
    </xf>
    <xf numFmtId="43" fontId="5" fillId="0" borderId="10" xfId="62" applyNumberFormat="1" applyFont="1" applyFill="1" applyBorder="1" applyAlignment="1">
      <alignment horizontal="center" vertical="center"/>
      <protection/>
    </xf>
    <xf numFmtId="43" fontId="5" fillId="0" borderId="40" xfId="62" applyNumberFormat="1" applyFont="1" applyFill="1" applyBorder="1" applyAlignment="1">
      <alignment horizontal="center" vertical="center"/>
      <protection/>
    </xf>
    <xf numFmtId="43" fontId="5" fillId="0" borderId="18" xfId="62" applyNumberFormat="1" applyFont="1" applyFill="1" applyBorder="1" applyAlignment="1">
      <alignment horizontal="center" vertical="center"/>
      <protection/>
    </xf>
    <xf numFmtId="43" fontId="5" fillId="0" borderId="16" xfId="62" applyNumberFormat="1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43" fontId="5" fillId="0" borderId="39" xfId="62" applyNumberFormat="1" applyFont="1" applyFill="1" applyBorder="1" applyAlignment="1">
      <alignment horizontal="center" vertical="center"/>
      <protection/>
    </xf>
    <xf numFmtId="43" fontId="5" fillId="0" borderId="11" xfId="62" applyNumberFormat="1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/>
      <protection/>
    </xf>
    <xf numFmtId="43" fontId="5" fillId="0" borderId="26" xfId="62" applyNumberFormat="1" applyFont="1" applyFill="1" applyBorder="1" applyAlignment="1">
      <alignment horizontal="center" vertical="center" wrapText="1"/>
      <protection/>
    </xf>
    <xf numFmtId="43" fontId="5" fillId="0" borderId="28" xfId="62" applyNumberFormat="1" applyFont="1" applyFill="1" applyBorder="1" applyAlignment="1">
      <alignment horizontal="center" vertical="center"/>
      <protection/>
    </xf>
    <xf numFmtId="0" fontId="5" fillId="0" borderId="38" xfId="62" applyNumberFormat="1" applyFont="1" applyFill="1" applyBorder="1" applyAlignment="1">
      <alignment wrapText="1"/>
      <protection/>
    </xf>
    <xf numFmtId="0" fontId="5" fillId="0" borderId="38" xfId="62" applyNumberFormat="1" applyFont="1" applyFill="1" applyBorder="1" applyAlignment="1">
      <alignment/>
      <protection/>
    </xf>
    <xf numFmtId="0" fontId="5" fillId="0" borderId="0" xfId="62" applyNumberFormat="1" applyFont="1" applyFill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11" xfId="63" applyFont="1" applyFill="1" applyBorder="1" applyAlignment="1">
      <alignment horizontal="center" vertical="center"/>
      <protection/>
    </xf>
    <xf numFmtId="43" fontId="5" fillId="0" borderId="11" xfId="63" applyNumberFormat="1" applyFont="1" applyFill="1" applyBorder="1" applyAlignment="1">
      <alignment horizontal="center" vertical="center"/>
      <protection/>
    </xf>
    <xf numFmtId="43" fontId="5" fillId="0" borderId="13" xfId="63" applyNumberFormat="1" applyFont="1" applyFill="1" applyBorder="1" applyAlignment="1">
      <alignment vertical="center"/>
      <protection/>
    </xf>
    <xf numFmtId="43" fontId="5" fillId="0" borderId="11" xfId="63" applyNumberFormat="1" applyFont="1" applyFill="1" applyBorder="1" applyAlignment="1">
      <alignment vertical="center"/>
      <protection/>
    </xf>
    <xf numFmtId="43" fontId="5" fillId="0" borderId="11" xfId="63" applyNumberFormat="1" applyFont="1" applyFill="1" applyBorder="1" applyAlignment="1">
      <alignment horizontal="center" vertical="center" wrapText="1"/>
      <protection/>
    </xf>
    <xf numFmtId="184" fontId="5" fillId="0" borderId="11" xfId="63" applyNumberFormat="1" applyFont="1" applyFill="1" applyBorder="1" applyAlignment="1">
      <alignment horizontal="center" vertical="center" wrapText="1"/>
      <protection/>
    </xf>
    <xf numFmtId="184" fontId="5" fillId="0" borderId="11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123825</xdr:rowOff>
    </xdr:from>
    <xdr:to>
      <xdr:col>8</xdr:col>
      <xdr:colOff>314325</xdr:colOff>
      <xdr:row>46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95275"/>
          <a:ext cx="548640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60</xdr:row>
      <xdr:rowOff>85725</xdr:rowOff>
    </xdr:from>
    <xdr:to>
      <xdr:col>8</xdr:col>
      <xdr:colOff>314325</xdr:colOff>
      <xdr:row>103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372725"/>
          <a:ext cx="5572125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59.50390625" style="0" bestFit="1" customWidth="1"/>
  </cols>
  <sheetData>
    <row r="2" spans="1:3" ht="20.25" customHeight="1">
      <c r="A2" s="168"/>
      <c r="B2" s="231" t="s">
        <v>200</v>
      </c>
      <c r="C2" s="231"/>
    </row>
    <row r="3" spans="1:3" ht="20.25" customHeight="1">
      <c r="A3" s="168"/>
      <c r="B3" s="168" t="s">
        <v>181</v>
      </c>
      <c r="C3" s="168"/>
    </row>
    <row r="4" spans="1:3" ht="20.25" customHeight="1">
      <c r="A4" s="168"/>
      <c r="B4" s="168" t="s">
        <v>182</v>
      </c>
      <c r="C4" s="168" t="s">
        <v>183</v>
      </c>
    </row>
    <row r="5" spans="1:3" ht="20.25" customHeight="1">
      <c r="A5" s="168"/>
      <c r="B5" s="168" t="s">
        <v>184</v>
      </c>
      <c r="C5" s="168" t="s">
        <v>185</v>
      </c>
    </row>
    <row r="6" spans="1:3" ht="20.25" customHeight="1">
      <c r="A6" s="168"/>
      <c r="B6" s="168" t="s">
        <v>186</v>
      </c>
      <c r="C6" s="168" t="s">
        <v>187</v>
      </c>
    </row>
    <row r="7" spans="1:3" ht="20.25" customHeight="1">
      <c r="A7" s="168"/>
      <c r="B7" s="168" t="s">
        <v>188</v>
      </c>
      <c r="C7" s="168" t="s">
        <v>189</v>
      </c>
    </row>
    <row r="8" spans="1:3" ht="20.25" customHeight="1">
      <c r="A8" s="168"/>
      <c r="B8" s="168" t="s">
        <v>190</v>
      </c>
      <c r="C8" s="168" t="s">
        <v>191</v>
      </c>
    </row>
    <row r="9" spans="1:3" ht="20.25" customHeight="1">
      <c r="A9" s="168"/>
      <c r="B9" s="168" t="s">
        <v>192</v>
      </c>
      <c r="C9" s="168" t="s">
        <v>193</v>
      </c>
    </row>
    <row r="10" spans="1:3" ht="20.25" customHeight="1">
      <c r="A10" s="168"/>
      <c r="B10" s="168" t="s">
        <v>194</v>
      </c>
      <c r="C10" s="168" t="s">
        <v>195</v>
      </c>
    </row>
    <row r="11" spans="1:3" ht="20.25" customHeight="1">
      <c r="A11" s="168"/>
      <c r="B11" s="168" t="s">
        <v>196</v>
      </c>
      <c r="C11" s="168" t="s">
        <v>197</v>
      </c>
    </row>
    <row r="12" spans="1:3" ht="20.25" customHeight="1">
      <c r="A12" s="168"/>
      <c r="B12" s="168" t="s">
        <v>198</v>
      </c>
      <c r="C12" s="168" t="s">
        <v>199</v>
      </c>
    </row>
    <row r="13" ht="13.5">
      <c r="B13" s="168"/>
    </row>
  </sheetData>
  <sheetProtection sheet="1" objects="1" scenarios="1"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C35" sqref="C35"/>
    </sheetView>
  </sheetViews>
  <sheetFormatPr defaultColWidth="9.00390625" defaultRowHeight="13.5"/>
  <sheetData/>
  <sheetProtection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90" zoomScaleNormal="90" zoomScalePageLayoutView="0" workbookViewId="0" topLeftCell="A1">
      <selection activeCell="C35" sqref="C35"/>
    </sheetView>
  </sheetViews>
  <sheetFormatPr defaultColWidth="9.00390625" defaultRowHeight="16.5" customHeight="1"/>
  <cols>
    <col min="1" max="1" width="34.375" style="2" customWidth="1"/>
    <col min="2" max="2" width="10.50390625" style="2" customWidth="1"/>
    <col min="3" max="5" width="10.625" style="2" customWidth="1"/>
    <col min="6" max="6" width="11.625" style="2" customWidth="1"/>
    <col min="7" max="8" width="10.625" style="2" customWidth="1"/>
    <col min="9" max="9" width="9.00390625" style="2" customWidth="1"/>
    <col min="10" max="10" width="10.50390625" style="2" bestFit="1" customWidth="1"/>
    <col min="11" max="16384" width="9.00390625" style="2" customWidth="1"/>
  </cols>
  <sheetData>
    <row r="1" spans="1:8" ht="25.5" customHeight="1">
      <c r="A1" s="1" t="s">
        <v>32</v>
      </c>
      <c r="H1" s="42" t="s">
        <v>37</v>
      </c>
    </row>
    <row r="2" spans="1:8" ht="16.5" customHeight="1">
      <c r="A2" s="237" t="s">
        <v>1</v>
      </c>
      <c r="B2" s="233" t="s">
        <v>23</v>
      </c>
      <c r="C2" s="234"/>
      <c r="D2" s="234"/>
      <c r="E2" s="235"/>
      <c r="F2" s="240" t="s">
        <v>71</v>
      </c>
      <c r="G2" s="233" t="s">
        <v>2</v>
      </c>
      <c r="H2" s="236"/>
    </row>
    <row r="3" spans="1:8" ht="16.5" customHeight="1">
      <c r="A3" s="238"/>
      <c r="B3" s="4" t="s">
        <v>35</v>
      </c>
      <c r="C3" s="4" t="s">
        <v>36</v>
      </c>
      <c r="D3" s="4" t="s">
        <v>38</v>
      </c>
      <c r="E3" s="4" t="s">
        <v>70</v>
      </c>
      <c r="F3" s="241"/>
      <c r="G3" s="4" t="s">
        <v>38</v>
      </c>
      <c r="H3" s="4" t="s">
        <v>70</v>
      </c>
    </row>
    <row r="4" spans="1:8" ht="16.5" customHeight="1">
      <c r="A4" s="5" t="s">
        <v>3</v>
      </c>
      <c r="B4" s="6">
        <f>B6+B13+B18</f>
        <v>8155</v>
      </c>
      <c r="C4" s="6">
        <f>C6+C13+C18</f>
        <v>8178</v>
      </c>
      <c r="D4" s="6">
        <f>D6+D13+D18</f>
        <v>8234</v>
      </c>
      <c r="E4" s="6">
        <f>E6+E13+E18</f>
        <v>8263</v>
      </c>
      <c r="F4" s="7">
        <f>E4-D4</f>
        <v>29</v>
      </c>
      <c r="G4" s="8">
        <f>SUM(G6,G13,G18)</f>
        <v>1</v>
      </c>
      <c r="H4" s="8">
        <f>SUM(H6,H13,H18)</f>
        <v>1</v>
      </c>
    </row>
    <row r="5" spans="1:8" ht="16.5" customHeight="1">
      <c r="A5" s="5"/>
      <c r="B5" s="9"/>
      <c r="C5" s="9"/>
      <c r="D5" s="9"/>
      <c r="E5" s="9"/>
      <c r="F5" s="10"/>
      <c r="G5" s="11"/>
      <c r="H5" s="11"/>
    </row>
    <row r="6" spans="1:8" ht="16.5" customHeight="1">
      <c r="A6" s="5" t="s">
        <v>4</v>
      </c>
      <c r="B6" s="12">
        <f>SUM(B7:B8)</f>
        <v>354</v>
      </c>
      <c r="C6" s="12">
        <f>SUM(C7:C8)</f>
        <v>353</v>
      </c>
      <c r="D6" s="12">
        <f>SUM(D7:D8)</f>
        <v>351</v>
      </c>
      <c r="E6" s="12">
        <f>SUM(E7:E8)</f>
        <v>349</v>
      </c>
      <c r="F6" s="10">
        <f>E6-D6</f>
        <v>-2</v>
      </c>
      <c r="G6" s="13">
        <f>D6/D4</f>
        <v>0.04262812727714355</v>
      </c>
      <c r="H6" s="8">
        <f>E6/E4</f>
        <v>0.04223647585622655</v>
      </c>
    </row>
    <row r="7" spans="1:8" ht="16.5" customHeight="1">
      <c r="A7" s="5" t="s">
        <v>34</v>
      </c>
      <c r="B7" s="9">
        <v>32</v>
      </c>
      <c r="C7" s="9">
        <v>32</v>
      </c>
      <c r="D7" s="9">
        <v>32</v>
      </c>
      <c r="E7" s="9">
        <v>32</v>
      </c>
      <c r="F7" s="10">
        <f aca="true" t="shared" si="0" ref="F7:F20">E7-D7</f>
        <v>0</v>
      </c>
      <c r="G7" s="13">
        <f>D7/D4</f>
        <v>0.0038863249939276173</v>
      </c>
      <c r="H7" s="8">
        <f>E7/E4</f>
        <v>0.003872685465327363</v>
      </c>
    </row>
    <row r="8" spans="1:8" ht="16.5" customHeight="1">
      <c r="A8" s="5" t="s">
        <v>5</v>
      </c>
      <c r="B8" s="14">
        <v>322</v>
      </c>
      <c r="C8" s="14">
        <v>321</v>
      </c>
      <c r="D8" s="14">
        <v>319</v>
      </c>
      <c r="E8" s="14">
        <v>317</v>
      </c>
      <c r="F8" s="10">
        <f t="shared" si="0"/>
        <v>-2</v>
      </c>
      <c r="G8" s="13">
        <f>D8/D4</f>
        <v>0.038741802283215936</v>
      </c>
      <c r="H8" s="8">
        <f>E8/E4</f>
        <v>0.03836379039089919</v>
      </c>
    </row>
    <row r="9" spans="1:8" ht="16.5" customHeight="1">
      <c r="A9" s="15" t="s">
        <v>28</v>
      </c>
      <c r="B9" s="14">
        <v>2</v>
      </c>
      <c r="C9" s="14">
        <v>2</v>
      </c>
      <c r="D9" s="14">
        <v>3</v>
      </c>
      <c r="E9" s="14">
        <v>8</v>
      </c>
      <c r="F9" s="10">
        <f>E9-D9</f>
        <v>5</v>
      </c>
      <c r="G9" s="13">
        <f>D9/D4</f>
        <v>0.0003643429681807141</v>
      </c>
      <c r="H9" s="8">
        <f>E9/E4</f>
        <v>0.0009681713663318407</v>
      </c>
    </row>
    <row r="10" spans="1:8" ht="16.5" customHeight="1">
      <c r="A10" s="15" t="s">
        <v>29</v>
      </c>
      <c r="B10" s="9">
        <v>167</v>
      </c>
      <c r="C10" s="9">
        <v>164</v>
      </c>
      <c r="D10" s="9">
        <v>163</v>
      </c>
      <c r="E10" s="9">
        <v>161</v>
      </c>
      <c r="F10" s="10">
        <f t="shared" si="0"/>
        <v>-2</v>
      </c>
      <c r="G10" s="13">
        <f>D10/D4</f>
        <v>0.0197959679378188</v>
      </c>
      <c r="H10" s="8">
        <f>E10/E4</f>
        <v>0.019484448747428294</v>
      </c>
    </row>
    <row r="11" spans="1:8" ht="16.5" customHeight="1">
      <c r="A11" s="15" t="s">
        <v>30</v>
      </c>
      <c r="B11" s="14">
        <v>9</v>
      </c>
      <c r="C11" s="14">
        <v>9</v>
      </c>
      <c r="D11" s="14">
        <v>9</v>
      </c>
      <c r="E11" s="14">
        <v>9</v>
      </c>
      <c r="F11" s="10">
        <f t="shared" si="0"/>
        <v>0</v>
      </c>
      <c r="G11" s="13">
        <f>D11/D4</f>
        <v>0.0010930289045421424</v>
      </c>
      <c r="H11" s="8">
        <f>E11/E4</f>
        <v>0.0010891927871233208</v>
      </c>
    </row>
    <row r="12" spans="1:8" ht="16.5" customHeight="1">
      <c r="A12" s="16"/>
      <c r="B12" s="9"/>
      <c r="C12" s="9"/>
      <c r="D12" s="9"/>
      <c r="E12" s="9"/>
      <c r="F12" s="10"/>
      <c r="G12" s="13"/>
      <c r="H12" s="8"/>
    </row>
    <row r="13" spans="1:8" ht="16.5" customHeight="1">
      <c r="A13" s="5" t="s">
        <v>6</v>
      </c>
      <c r="B13" s="6">
        <f>SUM(B14,B16)</f>
        <v>4891</v>
      </c>
      <c r="C13" s="6">
        <f>SUM(C14,C16)</f>
        <v>4908</v>
      </c>
      <c r="D13" s="6">
        <f>SUM(D14,D16)</f>
        <v>4936</v>
      </c>
      <c r="E13" s="6">
        <f>SUM(E14,E16)</f>
        <v>4951</v>
      </c>
      <c r="F13" s="10">
        <f t="shared" si="0"/>
        <v>15</v>
      </c>
      <c r="G13" s="13">
        <f>D13/D4</f>
        <v>0.599465630313335</v>
      </c>
      <c r="H13" s="8">
        <f>E13/E4</f>
        <v>0.5991770543386179</v>
      </c>
    </row>
    <row r="14" spans="1:8" ht="16.5" customHeight="1">
      <c r="A14" s="5" t="s">
        <v>7</v>
      </c>
      <c r="B14" s="17">
        <v>366</v>
      </c>
      <c r="C14" s="17">
        <v>343</v>
      </c>
      <c r="D14" s="17">
        <v>333</v>
      </c>
      <c r="E14" s="17">
        <v>314</v>
      </c>
      <c r="F14" s="10">
        <f t="shared" si="0"/>
        <v>-19</v>
      </c>
      <c r="G14" s="13">
        <f>D14/D4</f>
        <v>0.04044206946805927</v>
      </c>
      <c r="H14" s="8">
        <f>E14/E4</f>
        <v>0.03800072612852475</v>
      </c>
    </row>
    <row r="15" spans="1:8" ht="16.5" customHeight="1">
      <c r="A15" s="15" t="s">
        <v>31</v>
      </c>
      <c r="B15" s="9">
        <v>58</v>
      </c>
      <c r="C15" s="9">
        <v>52</v>
      </c>
      <c r="D15" s="9">
        <v>51</v>
      </c>
      <c r="E15" s="9">
        <v>45</v>
      </c>
      <c r="F15" s="10">
        <f t="shared" si="0"/>
        <v>-6</v>
      </c>
      <c r="G15" s="13">
        <f>D15/D4</f>
        <v>0.00619383045907214</v>
      </c>
      <c r="H15" s="8">
        <f>E15/E4</f>
        <v>0.005445963935616604</v>
      </c>
    </row>
    <row r="16" spans="1:8" ht="16.5" customHeight="1">
      <c r="A16" s="5" t="s">
        <v>8</v>
      </c>
      <c r="B16" s="9">
        <v>4525</v>
      </c>
      <c r="C16" s="9">
        <v>4565</v>
      </c>
      <c r="D16" s="9">
        <v>4603</v>
      </c>
      <c r="E16" s="9">
        <v>4637</v>
      </c>
      <c r="F16" s="10">
        <f t="shared" si="0"/>
        <v>34</v>
      </c>
      <c r="G16" s="13">
        <f>D16/D4</f>
        <v>0.5590235608452757</v>
      </c>
      <c r="H16" s="8">
        <f>E16/E4</f>
        <v>0.5611763282100932</v>
      </c>
    </row>
    <row r="17" spans="1:8" ht="16.5" customHeight="1">
      <c r="A17" s="5"/>
      <c r="B17" s="9"/>
      <c r="C17" s="9"/>
      <c r="D17" s="9"/>
      <c r="E17" s="9"/>
      <c r="F17" s="10"/>
      <c r="G17" s="13"/>
      <c r="H17" s="8"/>
    </row>
    <row r="18" spans="1:8" ht="16.5" customHeight="1">
      <c r="A18" s="11" t="s">
        <v>9</v>
      </c>
      <c r="B18" s="12">
        <f>SUM(B19:B20)</f>
        <v>2910</v>
      </c>
      <c r="C18" s="12">
        <f>SUM(C19:C20)</f>
        <v>2917</v>
      </c>
      <c r="D18" s="12">
        <f>SUM(D19:D20)</f>
        <v>2947</v>
      </c>
      <c r="E18" s="12">
        <f>SUM(E19:E20)</f>
        <v>2963</v>
      </c>
      <c r="F18" s="10">
        <f t="shared" si="0"/>
        <v>16</v>
      </c>
      <c r="G18" s="13">
        <f>D18/D4</f>
        <v>0.3579062424095215</v>
      </c>
      <c r="H18" s="8">
        <f>E18/E4</f>
        <v>0.3585864698051555</v>
      </c>
    </row>
    <row r="19" spans="1:8" ht="16.5" customHeight="1">
      <c r="A19" s="5" t="s">
        <v>7</v>
      </c>
      <c r="B19" s="17">
        <v>4</v>
      </c>
      <c r="C19" s="17">
        <v>4</v>
      </c>
      <c r="D19" s="17">
        <v>4</v>
      </c>
      <c r="E19" s="17">
        <v>4</v>
      </c>
      <c r="F19" s="10">
        <f t="shared" si="0"/>
        <v>0</v>
      </c>
      <c r="G19" s="13">
        <f>D19/D4</f>
        <v>0.00048579062424095217</v>
      </c>
      <c r="H19" s="8">
        <f>E19/E4</f>
        <v>0.00048408568316592036</v>
      </c>
    </row>
    <row r="20" spans="1:8" ht="16.5" customHeight="1">
      <c r="A20" s="18" t="s">
        <v>8</v>
      </c>
      <c r="B20" s="19">
        <v>2906</v>
      </c>
      <c r="C20" s="19">
        <v>2913</v>
      </c>
      <c r="D20" s="19">
        <v>2943</v>
      </c>
      <c r="E20" s="19">
        <v>2959</v>
      </c>
      <c r="F20" s="20">
        <f t="shared" si="0"/>
        <v>16</v>
      </c>
      <c r="G20" s="21">
        <f>D20/D4</f>
        <v>0.35742045178528054</v>
      </c>
      <c r="H20" s="21">
        <f>E20/E4</f>
        <v>0.3581023841219896</v>
      </c>
    </row>
    <row r="21" spans="1:8" ht="16.5" customHeight="1">
      <c r="A21" s="22"/>
      <c r="B21" s="23"/>
      <c r="C21" s="23"/>
      <c r="D21" s="23"/>
      <c r="E21" s="23"/>
      <c r="F21" s="24"/>
      <c r="G21" s="25"/>
      <c r="H21" s="25"/>
    </row>
    <row r="22" spans="1:8" ht="26.25" customHeight="1">
      <c r="A22" s="1" t="s">
        <v>0</v>
      </c>
      <c r="E22" s="23"/>
      <c r="H22" s="42" t="s">
        <v>37</v>
      </c>
    </row>
    <row r="23" spans="1:8" ht="16.5" customHeight="1">
      <c r="A23" s="239" t="s">
        <v>1</v>
      </c>
      <c r="B23" s="233" t="s">
        <v>24</v>
      </c>
      <c r="C23" s="234"/>
      <c r="D23" s="234"/>
      <c r="E23" s="235"/>
      <c r="F23" s="240" t="s">
        <v>72</v>
      </c>
      <c r="G23" s="233" t="s">
        <v>2</v>
      </c>
      <c r="H23" s="236"/>
    </row>
    <row r="24" spans="1:8" ht="16.5" customHeight="1">
      <c r="A24" s="238"/>
      <c r="B24" s="4" t="s">
        <v>35</v>
      </c>
      <c r="C24" s="4" t="s">
        <v>36</v>
      </c>
      <c r="D24" s="4" t="s">
        <v>38</v>
      </c>
      <c r="E24" s="4" t="s">
        <v>70</v>
      </c>
      <c r="F24" s="241"/>
      <c r="G24" s="4" t="s">
        <v>38</v>
      </c>
      <c r="H24" s="4" t="s">
        <v>70</v>
      </c>
    </row>
    <row r="25" spans="1:8" ht="16.5" customHeight="1">
      <c r="A25" s="26" t="s">
        <v>3</v>
      </c>
      <c r="B25" s="27">
        <f>B27+B41+B44</f>
        <v>68964</v>
      </c>
      <c r="C25" s="27">
        <f>C27+C41+C44</f>
        <v>68736</v>
      </c>
      <c r="D25" s="27">
        <f>D27+D41+D44</f>
        <v>68377</v>
      </c>
      <c r="E25" s="27">
        <f>E27+E41+E44</f>
        <v>67944</v>
      </c>
      <c r="F25" s="28">
        <f>SUM(E25-D25)</f>
        <v>-433</v>
      </c>
      <c r="G25" s="29">
        <f>SUM(G27,G41,G44)</f>
        <v>1</v>
      </c>
      <c r="H25" s="29">
        <f>SUM(H27,H41,H44)</f>
        <v>1</v>
      </c>
    </row>
    <row r="26" spans="1:8" ht="16.5" customHeight="1">
      <c r="A26" s="5"/>
      <c r="B26" s="9"/>
      <c r="C26" s="9"/>
      <c r="D26" s="9"/>
      <c r="E26" s="9"/>
      <c r="F26" s="10"/>
      <c r="G26" s="11"/>
      <c r="H26" s="11"/>
    </row>
    <row r="27" spans="1:8" ht="16.5" customHeight="1">
      <c r="A27" s="5" t="s">
        <v>4</v>
      </c>
      <c r="B27" s="12">
        <f>B28+B32+B34+B38+B39</f>
        <v>64767</v>
      </c>
      <c r="C27" s="12">
        <f>C28+C32+C34+C38+C39</f>
        <v>64760</v>
      </c>
      <c r="D27" s="12">
        <f>D28+D32+D34+D38+D39</f>
        <v>64474</v>
      </c>
      <c r="E27" s="12">
        <f>E28+E32+E34+E38+E39</f>
        <v>64215</v>
      </c>
      <c r="F27" s="28">
        <f>SUM(E27-D27)</f>
        <v>-259</v>
      </c>
      <c r="G27" s="13">
        <f>D27/D25</f>
        <v>0.9429194027231379</v>
      </c>
      <c r="H27" s="8">
        <f>E27/E25</f>
        <v>0.9451165665842458</v>
      </c>
    </row>
    <row r="28" spans="1:8" ht="16.5" customHeight="1">
      <c r="A28" s="5" t="s">
        <v>10</v>
      </c>
      <c r="B28" s="17">
        <v>11859</v>
      </c>
      <c r="C28" s="17">
        <v>11830</v>
      </c>
      <c r="D28" s="17">
        <v>11776</v>
      </c>
      <c r="E28" s="17">
        <v>11776</v>
      </c>
      <c r="F28" s="28">
        <f>SUM(E28-D28)</f>
        <v>0</v>
      </c>
      <c r="G28" s="13">
        <f>D28/D25</f>
        <v>0.17222165347997134</v>
      </c>
      <c r="H28" s="8">
        <f>E28/E25</f>
        <v>0.17331920405039444</v>
      </c>
    </row>
    <row r="29" spans="1:8" ht="16.5" customHeight="1">
      <c r="A29" s="5" t="s">
        <v>33</v>
      </c>
      <c r="B29" s="17">
        <v>10507</v>
      </c>
      <c r="C29" s="17">
        <v>10082</v>
      </c>
      <c r="D29" s="17">
        <v>10028</v>
      </c>
      <c r="E29" s="17">
        <v>10028</v>
      </c>
      <c r="F29" s="28">
        <f>SUM(E29-D29)</f>
        <v>0</v>
      </c>
      <c r="G29" s="13">
        <f>D29/D25</f>
        <v>0.14665750179153808</v>
      </c>
      <c r="H29" s="8">
        <f>E29/E25</f>
        <v>0.14759213469916402</v>
      </c>
    </row>
    <row r="30" spans="1:8" ht="16.5" customHeight="1">
      <c r="A30" s="5" t="s">
        <v>11</v>
      </c>
      <c r="B30" s="12">
        <f>SUM(B28-B29)</f>
        <v>1352</v>
      </c>
      <c r="C30" s="12">
        <f>SUM(C28-C29)</f>
        <v>1748</v>
      </c>
      <c r="D30" s="12">
        <f>SUM(D28-D29)</f>
        <v>1748</v>
      </c>
      <c r="E30" s="12">
        <f>SUM(E28-E29)</f>
        <v>1748</v>
      </c>
      <c r="F30" s="28">
        <f>SUM(E30-D30)</f>
        <v>0</v>
      </c>
      <c r="G30" s="13">
        <f>D30/D25</f>
        <v>0.025564151688433245</v>
      </c>
      <c r="H30" s="8">
        <f>E30/E25</f>
        <v>0.025727069351230425</v>
      </c>
    </row>
    <row r="31" spans="1:8" ht="16.5" customHeight="1">
      <c r="A31" s="5"/>
      <c r="B31" s="9"/>
      <c r="C31" s="9"/>
      <c r="D31" s="9"/>
      <c r="E31" s="9"/>
      <c r="F31" s="10"/>
      <c r="G31" s="8"/>
      <c r="H31" s="8"/>
    </row>
    <row r="32" spans="1:8" ht="16.5" customHeight="1">
      <c r="A32" s="5" t="s">
        <v>20</v>
      </c>
      <c r="B32" s="9">
        <v>52</v>
      </c>
      <c r="C32" s="9">
        <v>52</v>
      </c>
      <c r="D32" s="9">
        <v>52</v>
      </c>
      <c r="E32" s="9">
        <v>54</v>
      </c>
      <c r="F32" s="28">
        <f>SUM(E32-D32)</f>
        <v>2</v>
      </c>
      <c r="G32" s="13">
        <f>D32/D25</f>
        <v>0.0007604896383286777</v>
      </c>
      <c r="H32" s="8">
        <f>E32/E25</f>
        <v>0.0007947721653126104</v>
      </c>
    </row>
    <row r="33" spans="1:8" ht="16.5" customHeight="1">
      <c r="A33" s="5"/>
      <c r="B33" s="17"/>
      <c r="C33" s="17"/>
      <c r="D33" s="17"/>
      <c r="E33" s="17"/>
      <c r="F33" s="10"/>
      <c r="G33" s="13"/>
      <c r="H33" s="8"/>
    </row>
    <row r="34" spans="1:8" ht="16.5" customHeight="1">
      <c r="A34" s="5" t="s">
        <v>12</v>
      </c>
      <c r="B34" s="6">
        <f>B36</f>
        <v>391</v>
      </c>
      <c r="C34" s="6">
        <f>C36</f>
        <v>391</v>
      </c>
      <c r="D34" s="6">
        <f>D36</f>
        <v>343</v>
      </c>
      <c r="E34" s="6">
        <f>E36</f>
        <v>343</v>
      </c>
      <c r="F34" s="28">
        <f>SUM(E34-D34)</f>
        <v>0</v>
      </c>
      <c r="G34" s="13">
        <f>D34/D25</f>
        <v>0.0050163066528218555</v>
      </c>
      <c r="H34" s="8">
        <f>E34/E25</f>
        <v>0.00504827505004121</v>
      </c>
    </row>
    <row r="35" spans="1:8" ht="16.5" customHeight="1">
      <c r="A35" s="5" t="s">
        <v>13</v>
      </c>
      <c r="B35" s="30">
        <v>0</v>
      </c>
      <c r="C35" s="30">
        <v>0</v>
      </c>
      <c r="D35" s="30">
        <v>0</v>
      </c>
      <c r="E35" s="30" t="s">
        <v>22</v>
      </c>
      <c r="F35" s="28" t="s">
        <v>22</v>
      </c>
      <c r="G35" s="31" t="s">
        <v>22</v>
      </c>
      <c r="H35" s="32" t="s">
        <v>22</v>
      </c>
    </row>
    <row r="36" spans="1:8" ht="16.5" customHeight="1">
      <c r="A36" s="5" t="s">
        <v>14</v>
      </c>
      <c r="B36" s="9">
        <v>391</v>
      </c>
      <c r="C36" s="9">
        <v>391</v>
      </c>
      <c r="D36" s="9">
        <v>343</v>
      </c>
      <c r="E36" s="9">
        <v>343</v>
      </c>
      <c r="F36" s="28">
        <f>SUM(E36-D36)</f>
        <v>0</v>
      </c>
      <c r="G36" s="13">
        <f>D36/D25</f>
        <v>0.0050163066528218555</v>
      </c>
      <c r="H36" s="8">
        <f>E36/E25</f>
        <v>0.00504827505004121</v>
      </c>
    </row>
    <row r="37" spans="1:8" ht="16.5" customHeight="1">
      <c r="A37" s="5"/>
      <c r="B37" s="9"/>
      <c r="C37" s="9"/>
      <c r="D37" s="9"/>
      <c r="E37" s="9"/>
      <c r="F37" s="10"/>
      <c r="G37" s="8"/>
      <c r="H37" s="8"/>
    </row>
    <row r="38" spans="1:8" ht="16.5" customHeight="1">
      <c r="A38" s="5" t="s">
        <v>25</v>
      </c>
      <c r="B38" s="9">
        <v>14352</v>
      </c>
      <c r="C38" s="9">
        <v>14263</v>
      </c>
      <c r="D38" s="9">
        <v>14192</v>
      </c>
      <c r="E38" s="9">
        <v>14046</v>
      </c>
      <c r="F38" s="28">
        <f>SUM(E38-D38)</f>
        <v>-146</v>
      </c>
      <c r="G38" s="13">
        <f>D38/D25</f>
        <v>0.20755517206078067</v>
      </c>
      <c r="H38" s="8">
        <f>E38/E25</f>
        <v>0.20672907099964677</v>
      </c>
    </row>
    <row r="39" spans="1:8" ht="16.5" customHeight="1">
      <c r="A39" s="5" t="s">
        <v>26</v>
      </c>
      <c r="B39" s="9">
        <v>38113</v>
      </c>
      <c r="C39" s="9">
        <v>38224</v>
      </c>
      <c r="D39" s="9">
        <v>38111</v>
      </c>
      <c r="E39" s="9">
        <v>37996</v>
      </c>
      <c r="F39" s="28">
        <f>SUM(E39-D39)</f>
        <v>-115</v>
      </c>
      <c r="G39" s="13">
        <f>D39/D25</f>
        <v>0.5573657808912353</v>
      </c>
      <c r="H39" s="8">
        <f>E39/E25</f>
        <v>0.5592252443188508</v>
      </c>
    </row>
    <row r="40" spans="1:8" ht="16.5" customHeight="1">
      <c r="A40" s="5"/>
      <c r="B40" s="9"/>
      <c r="C40" s="9"/>
      <c r="D40" s="9"/>
      <c r="E40" s="9"/>
      <c r="F40" s="33"/>
      <c r="G40" s="34"/>
      <c r="H40" s="16"/>
    </row>
    <row r="41" spans="1:8" ht="16.5" customHeight="1">
      <c r="A41" s="5" t="s">
        <v>6</v>
      </c>
      <c r="B41" s="9">
        <v>4190</v>
      </c>
      <c r="C41" s="9">
        <v>3969</v>
      </c>
      <c r="D41" s="9">
        <v>3896</v>
      </c>
      <c r="E41" s="9">
        <v>3722</v>
      </c>
      <c r="F41" s="28">
        <f>SUM(E41-D41)</f>
        <v>-174</v>
      </c>
      <c r="G41" s="13">
        <f>D41/D25</f>
        <v>0.05697822367170247</v>
      </c>
      <c r="H41" s="8">
        <f>E41/E25</f>
        <v>0.054780407394324736</v>
      </c>
    </row>
    <row r="42" spans="1:8" ht="16.5" customHeight="1">
      <c r="A42" s="35" t="s">
        <v>21</v>
      </c>
      <c r="B42" s="9">
        <v>577</v>
      </c>
      <c r="C42" s="9">
        <v>535</v>
      </c>
      <c r="D42" s="9">
        <v>530</v>
      </c>
      <c r="E42" s="9">
        <v>476</v>
      </c>
      <c r="F42" s="28">
        <f>SUM(E42-D42)</f>
        <v>-54</v>
      </c>
      <c r="G42" s="13">
        <f>D42/D25</f>
        <v>0.007751144390657677</v>
      </c>
      <c r="H42" s="8">
        <f>E42/E25</f>
        <v>0.007005769457200047</v>
      </c>
    </row>
    <row r="43" spans="1:8" ht="16.5" customHeight="1">
      <c r="A43" s="36"/>
      <c r="B43" s="17"/>
      <c r="C43" s="17"/>
      <c r="D43" s="17"/>
      <c r="E43" s="17"/>
      <c r="F43" s="37"/>
      <c r="G43" s="38"/>
      <c r="H43" s="8"/>
    </row>
    <row r="44" spans="1:8" ht="16.5" customHeight="1">
      <c r="A44" s="5" t="s">
        <v>27</v>
      </c>
      <c r="B44" s="17">
        <v>7</v>
      </c>
      <c r="C44" s="17">
        <v>7</v>
      </c>
      <c r="D44" s="17">
        <v>7</v>
      </c>
      <c r="E44" s="17">
        <v>7</v>
      </c>
      <c r="F44" s="28">
        <f>SUM(E44-D44)</f>
        <v>0</v>
      </c>
      <c r="G44" s="13">
        <f>D44/D25</f>
        <v>0.0001023736051596297</v>
      </c>
      <c r="H44" s="8">
        <f>E44/E25</f>
        <v>0.00010302602142941246</v>
      </c>
    </row>
    <row r="45" spans="1:8" s="39" customFormat="1" ht="16.5" customHeight="1">
      <c r="A45" s="232"/>
      <c r="B45" s="232"/>
      <c r="C45" s="232"/>
      <c r="D45" s="232"/>
      <c r="E45" s="232"/>
      <c r="F45" s="232"/>
      <c r="G45" s="232"/>
      <c r="H45" s="232"/>
    </row>
    <row r="46" spans="1:5" ht="26.25" customHeight="1">
      <c r="A46" s="1" t="s">
        <v>15</v>
      </c>
      <c r="E46" s="42" t="s">
        <v>37</v>
      </c>
    </row>
    <row r="47" spans="1:5" ht="16.5" customHeight="1">
      <c r="A47" s="3" t="s">
        <v>1</v>
      </c>
      <c r="B47" s="4" t="s">
        <v>39</v>
      </c>
      <c r="C47" s="4" t="s">
        <v>36</v>
      </c>
      <c r="D47" s="4" t="s">
        <v>38</v>
      </c>
      <c r="E47" s="4" t="s">
        <v>70</v>
      </c>
    </row>
    <row r="48" spans="1:5" ht="16.5" customHeight="1">
      <c r="A48" s="5" t="s">
        <v>17</v>
      </c>
      <c r="B48" s="40">
        <v>184.1</v>
      </c>
      <c r="C48" s="40">
        <f>SUM(C27/C6)</f>
        <v>183.45609065155807</v>
      </c>
      <c r="D48" s="40">
        <f>SUM(D27/D6)</f>
        <v>183.6866096866097</v>
      </c>
      <c r="E48" s="40">
        <f>SUM(E27/E6)</f>
        <v>183.9971346704871</v>
      </c>
    </row>
    <row r="49" spans="1:5" ht="16.5" customHeight="1">
      <c r="A49" s="5" t="s">
        <v>34</v>
      </c>
      <c r="B49" s="40">
        <v>316.7</v>
      </c>
      <c r="C49" s="40">
        <f>SUM(C29/C7)</f>
        <v>315.0625</v>
      </c>
      <c r="D49" s="40">
        <f>SUM(D29/D7)</f>
        <v>313.375</v>
      </c>
      <c r="E49" s="40">
        <f>SUM(E29/E7)</f>
        <v>313.375</v>
      </c>
    </row>
    <row r="50" spans="1:5" ht="16.5" customHeight="1">
      <c r="A50" s="5" t="s">
        <v>18</v>
      </c>
      <c r="B50" s="40">
        <v>0</v>
      </c>
      <c r="C50" s="40">
        <v>0</v>
      </c>
      <c r="D50" s="40">
        <v>0</v>
      </c>
      <c r="E50" s="40">
        <v>0</v>
      </c>
    </row>
    <row r="51" spans="1:5" ht="16.5" customHeight="1">
      <c r="A51" s="5" t="s">
        <v>19</v>
      </c>
      <c r="B51" s="40">
        <v>170.8</v>
      </c>
      <c r="C51" s="40">
        <f>SUM(C27-C29)/C8</f>
        <v>170.33644859813083</v>
      </c>
      <c r="D51" s="40">
        <f>SUM(D27-D29)/D8</f>
        <v>170.6771159874608</v>
      </c>
      <c r="E51" s="40">
        <f>SUM(E27-E29)/E8</f>
        <v>170.93690851735016</v>
      </c>
    </row>
    <row r="52" spans="1:5" ht="16.5" customHeight="1">
      <c r="A52" s="5"/>
      <c r="B52" s="40"/>
      <c r="C52" s="40"/>
      <c r="D52" s="40"/>
      <c r="E52" s="40"/>
    </row>
    <row r="53" spans="1:5" ht="16.5" customHeight="1">
      <c r="A53" s="18" t="s">
        <v>16</v>
      </c>
      <c r="B53" s="41">
        <v>11.1</v>
      </c>
      <c r="C53" s="41">
        <f>SUM(C41/C14)</f>
        <v>11.571428571428571</v>
      </c>
      <c r="D53" s="41">
        <f>SUM(D41/D14)</f>
        <v>11.6996996996997</v>
      </c>
      <c r="E53" s="41">
        <f>SUM(E41/E14)</f>
        <v>11.853503184713375</v>
      </c>
    </row>
  </sheetData>
  <sheetProtection sheet="1" objects="1" scenarios="1"/>
  <mergeCells count="9">
    <mergeCell ref="A45:H45"/>
    <mergeCell ref="B2:E2"/>
    <mergeCell ref="G2:H2"/>
    <mergeCell ref="B23:E23"/>
    <mergeCell ref="G23:H23"/>
    <mergeCell ref="A2:A3"/>
    <mergeCell ref="A23:A24"/>
    <mergeCell ref="F2:F3"/>
    <mergeCell ref="F23:F24"/>
  </mergeCells>
  <printOptions/>
  <pageMargins left="0.7874015748031497" right="0.5905511811023623" top="0.5905511811023623" bottom="0.5905511811023623" header="0.5118110236220472" footer="0.1968503937007874"/>
  <pageSetup firstPageNumber="4" useFirstPageNumber="1"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80" zoomScaleNormal="80" zoomScalePageLayoutView="0" workbookViewId="0" topLeftCell="A1">
      <pane xSplit="1" topLeftCell="B1" activePane="topRight" state="frozen"/>
      <selection pane="topLeft" activeCell="C35" sqref="C35"/>
      <selection pane="topRight" activeCell="C35" sqref="C35"/>
    </sheetView>
  </sheetViews>
  <sheetFormatPr defaultColWidth="9.00390625" defaultRowHeight="13.5"/>
  <cols>
    <col min="1" max="1" width="12.625" style="2" customWidth="1"/>
    <col min="2" max="10" width="7.875" style="2" customWidth="1"/>
    <col min="11" max="11" width="7.875" style="43" customWidth="1"/>
    <col min="12" max="17" width="7.875" style="2" customWidth="1"/>
    <col min="18" max="18" width="8.00390625" style="2" customWidth="1"/>
    <col min="19" max="24" width="7.00390625" style="2" customWidth="1"/>
    <col min="25" max="16384" width="9.00390625" style="2" customWidth="1"/>
  </cols>
  <sheetData>
    <row r="1" spans="1:17" ht="30" customHeight="1">
      <c r="A1" s="70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42" t="s">
        <v>68</v>
      </c>
    </row>
    <row r="2" spans="1:17" ht="30" customHeight="1">
      <c r="A2" s="239" t="s">
        <v>58</v>
      </c>
      <c r="B2" s="233" t="s">
        <v>73</v>
      </c>
      <c r="C2" s="245"/>
      <c r="D2" s="245"/>
      <c r="E2" s="236"/>
      <c r="F2" s="233" t="s">
        <v>74</v>
      </c>
      <c r="G2" s="245"/>
      <c r="H2" s="245"/>
      <c r="I2" s="236"/>
      <c r="J2" s="233" t="s">
        <v>75</v>
      </c>
      <c r="K2" s="245"/>
      <c r="L2" s="245"/>
      <c r="M2" s="236"/>
      <c r="N2" s="233" t="s">
        <v>70</v>
      </c>
      <c r="O2" s="245"/>
      <c r="P2" s="245"/>
      <c r="Q2" s="236"/>
    </row>
    <row r="3" spans="1:17" ht="30" customHeight="1">
      <c r="A3" s="244"/>
      <c r="B3" s="239" t="s">
        <v>67</v>
      </c>
      <c r="C3" s="239" t="s">
        <v>66</v>
      </c>
      <c r="D3" s="242" t="s">
        <v>65</v>
      </c>
      <c r="E3" s="242" t="s">
        <v>64</v>
      </c>
      <c r="F3" s="239" t="s">
        <v>67</v>
      </c>
      <c r="G3" s="239" t="s">
        <v>66</v>
      </c>
      <c r="H3" s="242" t="s">
        <v>65</v>
      </c>
      <c r="I3" s="242" t="s">
        <v>64</v>
      </c>
      <c r="J3" s="239" t="s">
        <v>67</v>
      </c>
      <c r="K3" s="239" t="s">
        <v>66</v>
      </c>
      <c r="L3" s="242" t="s">
        <v>65</v>
      </c>
      <c r="M3" s="242" t="s">
        <v>64</v>
      </c>
      <c r="N3" s="239" t="s">
        <v>57</v>
      </c>
      <c r="O3" s="239" t="s">
        <v>63</v>
      </c>
      <c r="P3" s="242" t="s">
        <v>62</v>
      </c>
      <c r="Q3" s="242" t="s">
        <v>61</v>
      </c>
    </row>
    <row r="4" spans="1:17" ht="30" customHeight="1">
      <c r="A4" s="238"/>
      <c r="B4" s="243"/>
      <c r="C4" s="243"/>
      <c r="D4" s="249"/>
      <c r="E4" s="249"/>
      <c r="F4" s="243"/>
      <c r="G4" s="243"/>
      <c r="H4" s="249"/>
      <c r="I4" s="249"/>
      <c r="J4" s="243"/>
      <c r="K4" s="243"/>
      <c r="L4" s="243"/>
      <c r="M4" s="243"/>
      <c r="N4" s="243"/>
      <c r="O4" s="243"/>
      <c r="P4" s="243"/>
      <c r="Q4" s="243"/>
    </row>
    <row r="5" spans="1:17" ht="30" customHeight="1">
      <c r="A5" s="35" t="s">
        <v>51</v>
      </c>
      <c r="B5" s="54">
        <f aca="true" t="shared" si="0" ref="B5:Q5">SUM(B7:B16)</f>
        <v>8155</v>
      </c>
      <c r="C5" s="54">
        <f t="shared" si="0"/>
        <v>354</v>
      </c>
      <c r="D5" s="54">
        <f t="shared" si="0"/>
        <v>4891</v>
      </c>
      <c r="E5" s="54">
        <f t="shared" si="0"/>
        <v>2910</v>
      </c>
      <c r="F5" s="54">
        <f t="shared" si="0"/>
        <v>8178</v>
      </c>
      <c r="G5" s="54">
        <f t="shared" si="0"/>
        <v>353</v>
      </c>
      <c r="H5" s="54">
        <f t="shared" si="0"/>
        <v>4908</v>
      </c>
      <c r="I5" s="54">
        <f t="shared" si="0"/>
        <v>2917</v>
      </c>
      <c r="J5" s="54">
        <f t="shared" si="0"/>
        <v>8234</v>
      </c>
      <c r="K5" s="54">
        <f t="shared" si="0"/>
        <v>351</v>
      </c>
      <c r="L5" s="54">
        <f t="shared" si="0"/>
        <v>4936</v>
      </c>
      <c r="M5" s="54">
        <f t="shared" si="0"/>
        <v>2947</v>
      </c>
      <c r="N5" s="54">
        <f t="shared" si="0"/>
        <v>8263</v>
      </c>
      <c r="O5" s="54">
        <f t="shared" si="0"/>
        <v>349</v>
      </c>
      <c r="P5" s="54">
        <f t="shared" si="0"/>
        <v>4951</v>
      </c>
      <c r="Q5" s="54">
        <f t="shared" si="0"/>
        <v>2963</v>
      </c>
    </row>
    <row r="6" spans="1:17" ht="15" customHeight="1">
      <c r="A6" s="36"/>
      <c r="B6" s="62"/>
      <c r="C6" s="56"/>
      <c r="D6" s="62"/>
      <c r="E6" s="56"/>
      <c r="F6" s="62"/>
      <c r="G6" s="56"/>
      <c r="H6" s="62"/>
      <c r="I6" s="56"/>
      <c r="J6" s="62"/>
      <c r="K6" s="56"/>
      <c r="L6" s="62"/>
      <c r="M6" s="56"/>
      <c r="N6" s="62"/>
      <c r="O6" s="56"/>
      <c r="P6" s="62"/>
      <c r="Q6" s="56"/>
    </row>
    <row r="7" spans="1:17" ht="30" customHeight="1">
      <c r="A7" s="36" t="s">
        <v>50</v>
      </c>
      <c r="B7" s="67">
        <f aca="true" t="shared" si="1" ref="B7:B16">SUM(C7:E7)</f>
        <v>2583</v>
      </c>
      <c r="C7" s="56">
        <v>108</v>
      </c>
      <c r="D7" s="62">
        <v>1567</v>
      </c>
      <c r="E7" s="56">
        <v>908</v>
      </c>
      <c r="F7" s="67">
        <f aca="true" t="shared" si="2" ref="F7:F16">SUM(G7:I7)</f>
        <v>2594</v>
      </c>
      <c r="G7" s="56">
        <v>107</v>
      </c>
      <c r="H7" s="62">
        <v>1568</v>
      </c>
      <c r="I7" s="56">
        <v>919</v>
      </c>
      <c r="J7" s="67">
        <f aca="true" t="shared" si="3" ref="J7:J16">SUM(K7:M7)</f>
        <v>2615</v>
      </c>
      <c r="K7" s="56">
        <v>107</v>
      </c>
      <c r="L7" s="62">
        <v>1576</v>
      </c>
      <c r="M7" s="56">
        <v>932</v>
      </c>
      <c r="N7" s="67">
        <f aca="true" t="shared" si="4" ref="N7:N16">SUM(O7:Q7)</f>
        <v>2623</v>
      </c>
      <c r="O7" s="56">
        <v>106</v>
      </c>
      <c r="P7" s="62">
        <v>1579</v>
      </c>
      <c r="Q7" s="56">
        <v>938</v>
      </c>
    </row>
    <row r="8" spans="1:17" ht="30" customHeight="1">
      <c r="A8" s="36" t="s">
        <v>49</v>
      </c>
      <c r="B8" s="68">
        <f t="shared" si="1"/>
        <v>1693</v>
      </c>
      <c r="C8" s="56">
        <v>52</v>
      </c>
      <c r="D8" s="62">
        <v>1057</v>
      </c>
      <c r="E8" s="56">
        <v>584</v>
      </c>
      <c r="F8" s="68">
        <f t="shared" si="2"/>
        <v>1688</v>
      </c>
      <c r="G8" s="56">
        <v>52</v>
      </c>
      <c r="H8" s="62">
        <v>1054</v>
      </c>
      <c r="I8" s="56">
        <v>582</v>
      </c>
      <c r="J8" s="68">
        <f t="shared" si="3"/>
        <v>1703</v>
      </c>
      <c r="K8" s="56">
        <v>51</v>
      </c>
      <c r="L8" s="62">
        <v>1066</v>
      </c>
      <c r="M8" s="56">
        <v>586</v>
      </c>
      <c r="N8" s="68">
        <f t="shared" si="4"/>
        <v>1716</v>
      </c>
      <c r="O8" s="56">
        <v>51</v>
      </c>
      <c r="P8" s="62">
        <v>1078</v>
      </c>
      <c r="Q8" s="56">
        <v>587</v>
      </c>
    </row>
    <row r="9" spans="1:17" ht="30" customHeight="1">
      <c r="A9" s="36" t="s">
        <v>48</v>
      </c>
      <c r="B9" s="68">
        <f t="shared" si="1"/>
        <v>933</v>
      </c>
      <c r="C9" s="56">
        <v>34</v>
      </c>
      <c r="D9" s="62">
        <v>551</v>
      </c>
      <c r="E9" s="56">
        <v>348</v>
      </c>
      <c r="F9" s="68">
        <f t="shared" si="2"/>
        <v>943</v>
      </c>
      <c r="G9" s="56">
        <v>34</v>
      </c>
      <c r="H9" s="62">
        <v>559</v>
      </c>
      <c r="I9" s="56">
        <v>350</v>
      </c>
      <c r="J9" s="68">
        <f t="shared" si="3"/>
        <v>956</v>
      </c>
      <c r="K9" s="56">
        <v>33</v>
      </c>
      <c r="L9" s="62">
        <v>565</v>
      </c>
      <c r="M9" s="56">
        <v>358</v>
      </c>
      <c r="N9" s="68">
        <f t="shared" si="4"/>
        <v>968</v>
      </c>
      <c r="O9" s="56">
        <v>33</v>
      </c>
      <c r="P9" s="62">
        <v>573</v>
      </c>
      <c r="Q9" s="56">
        <v>362</v>
      </c>
    </row>
    <row r="10" spans="1:17" ht="30" customHeight="1">
      <c r="A10" s="36" t="s">
        <v>47</v>
      </c>
      <c r="B10" s="67">
        <f t="shared" si="1"/>
        <v>894</v>
      </c>
      <c r="C10" s="56">
        <v>41</v>
      </c>
      <c r="D10" s="62">
        <v>522</v>
      </c>
      <c r="E10" s="56">
        <v>331</v>
      </c>
      <c r="F10" s="67">
        <f t="shared" si="2"/>
        <v>904</v>
      </c>
      <c r="G10" s="56">
        <v>41</v>
      </c>
      <c r="H10" s="62">
        <v>529</v>
      </c>
      <c r="I10" s="56">
        <v>334</v>
      </c>
      <c r="J10" s="67">
        <f t="shared" si="3"/>
        <v>911</v>
      </c>
      <c r="K10" s="56">
        <v>41</v>
      </c>
      <c r="L10" s="62">
        <v>534</v>
      </c>
      <c r="M10" s="56">
        <v>336</v>
      </c>
      <c r="N10" s="67">
        <f t="shared" si="4"/>
        <v>908</v>
      </c>
      <c r="O10" s="56">
        <v>41</v>
      </c>
      <c r="P10" s="62">
        <v>529</v>
      </c>
      <c r="Q10" s="56">
        <v>338</v>
      </c>
    </row>
    <row r="11" spans="1:17" ht="30" customHeight="1">
      <c r="A11" s="36" t="s">
        <v>60</v>
      </c>
      <c r="B11" s="67">
        <f t="shared" si="1"/>
        <v>361</v>
      </c>
      <c r="C11" s="56">
        <v>22</v>
      </c>
      <c r="D11" s="62">
        <v>208</v>
      </c>
      <c r="E11" s="56">
        <v>131</v>
      </c>
      <c r="F11" s="67">
        <f t="shared" si="2"/>
        <v>362</v>
      </c>
      <c r="G11" s="56">
        <v>22</v>
      </c>
      <c r="H11" s="62">
        <v>210</v>
      </c>
      <c r="I11" s="56">
        <v>130</v>
      </c>
      <c r="J11" s="67">
        <f t="shared" si="3"/>
        <v>359</v>
      </c>
      <c r="K11" s="56">
        <v>22</v>
      </c>
      <c r="L11" s="62">
        <v>207</v>
      </c>
      <c r="M11" s="56">
        <v>130</v>
      </c>
      <c r="N11" s="67">
        <f t="shared" si="4"/>
        <v>357</v>
      </c>
      <c r="O11" s="56">
        <v>22</v>
      </c>
      <c r="P11" s="62">
        <v>206</v>
      </c>
      <c r="Q11" s="56">
        <v>129</v>
      </c>
    </row>
    <row r="12" spans="1:17" ht="30" customHeight="1">
      <c r="A12" s="36" t="s">
        <v>45</v>
      </c>
      <c r="B12" s="67">
        <f t="shared" si="1"/>
        <v>772</v>
      </c>
      <c r="C12" s="56">
        <v>39</v>
      </c>
      <c r="D12" s="62">
        <v>434</v>
      </c>
      <c r="E12" s="56">
        <v>299</v>
      </c>
      <c r="F12" s="67">
        <f t="shared" si="2"/>
        <v>777</v>
      </c>
      <c r="G12" s="56">
        <v>39</v>
      </c>
      <c r="H12" s="62">
        <v>440</v>
      </c>
      <c r="I12" s="56">
        <v>298</v>
      </c>
      <c r="J12" s="67">
        <f t="shared" si="3"/>
        <v>778</v>
      </c>
      <c r="K12" s="56">
        <v>39</v>
      </c>
      <c r="L12" s="62">
        <v>439</v>
      </c>
      <c r="M12" s="56">
        <v>300</v>
      </c>
      <c r="N12" s="67">
        <f t="shared" si="4"/>
        <v>782</v>
      </c>
      <c r="O12" s="56">
        <v>38</v>
      </c>
      <c r="P12" s="62">
        <v>442</v>
      </c>
      <c r="Q12" s="56">
        <v>302</v>
      </c>
    </row>
    <row r="13" spans="1:17" ht="30" customHeight="1">
      <c r="A13" s="36" t="s">
        <v>44</v>
      </c>
      <c r="B13" s="67">
        <f t="shared" si="1"/>
        <v>322</v>
      </c>
      <c r="C13" s="56">
        <v>25</v>
      </c>
      <c r="D13" s="62">
        <v>187</v>
      </c>
      <c r="E13" s="56">
        <v>110</v>
      </c>
      <c r="F13" s="67">
        <f t="shared" si="2"/>
        <v>319</v>
      </c>
      <c r="G13" s="56">
        <v>25</v>
      </c>
      <c r="H13" s="62">
        <v>186</v>
      </c>
      <c r="I13" s="56">
        <v>108</v>
      </c>
      <c r="J13" s="67">
        <f t="shared" si="3"/>
        <v>318</v>
      </c>
      <c r="K13" s="56">
        <v>25</v>
      </c>
      <c r="L13" s="62">
        <v>186</v>
      </c>
      <c r="M13" s="56">
        <v>107</v>
      </c>
      <c r="N13" s="67">
        <f t="shared" si="4"/>
        <v>320</v>
      </c>
      <c r="O13" s="56">
        <v>25</v>
      </c>
      <c r="P13" s="62">
        <v>188</v>
      </c>
      <c r="Q13" s="56">
        <v>107</v>
      </c>
    </row>
    <row r="14" spans="1:17" ht="30" customHeight="1">
      <c r="A14" s="36" t="s">
        <v>43</v>
      </c>
      <c r="B14" s="67">
        <f t="shared" si="1"/>
        <v>228</v>
      </c>
      <c r="C14" s="56">
        <v>13</v>
      </c>
      <c r="D14" s="62">
        <v>139</v>
      </c>
      <c r="E14" s="56">
        <v>76</v>
      </c>
      <c r="F14" s="67">
        <f t="shared" si="2"/>
        <v>221</v>
      </c>
      <c r="G14" s="56">
        <v>13</v>
      </c>
      <c r="H14" s="62">
        <v>136</v>
      </c>
      <c r="I14" s="56">
        <v>72</v>
      </c>
      <c r="J14" s="67">
        <f t="shared" si="3"/>
        <v>224</v>
      </c>
      <c r="K14" s="56">
        <v>13</v>
      </c>
      <c r="L14" s="62">
        <v>138</v>
      </c>
      <c r="M14" s="56">
        <v>73</v>
      </c>
      <c r="N14" s="67">
        <f t="shared" si="4"/>
        <v>221</v>
      </c>
      <c r="O14" s="56">
        <v>13</v>
      </c>
      <c r="P14" s="62">
        <v>135</v>
      </c>
      <c r="Q14" s="56">
        <v>73</v>
      </c>
    </row>
    <row r="15" spans="1:17" ht="30" customHeight="1">
      <c r="A15" s="36" t="s">
        <v>42</v>
      </c>
      <c r="B15" s="67">
        <f t="shared" si="1"/>
        <v>140</v>
      </c>
      <c r="C15" s="56">
        <v>8</v>
      </c>
      <c r="D15" s="62">
        <v>85</v>
      </c>
      <c r="E15" s="56">
        <v>47</v>
      </c>
      <c r="F15" s="67">
        <f t="shared" si="2"/>
        <v>139</v>
      </c>
      <c r="G15" s="56">
        <v>8</v>
      </c>
      <c r="H15" s="62">
        <v>85</v>
      </c>
      <c r="I15" s="56">
        <v>46</v>
      </c>
      <c r="J15" s="67">
        <f t="shared" si="3"/>
        <v>139</v>
      </c>
      <c r="K15" s="56">
        <v>8</v>
      </c>
      <c r="L15" s="62">
        <v>84</v>
      </c>
      <c r="M15" s="56">
        <v>47</v>
      </c>
      <c r="N15" s="67">
        <f t="shared" si="4"/>
        <v>139</v>
      </c>
      <c r="O15" s="56">
        <v>8</v>
      </c>
      <c r="P15" s="62">
        <v>84</v>
      </c>
      <c r="Q15" s="56">
        <v>47</v>
      </c>
    </row>
    <row r="16" spans="1:17" ht="30" customHeight="1">
      <c r="A16" s="58" t="s">
        <v>40</v>
      </c>
      <c r="B16" s="48">
        <f t="shared" si="1"/>
        <v>229</v>
      </c>
      <c r="C16" s="65">
        <v>12</v>
      </c>
      <c r="D16" s="66">
        <v>141</v>
      </c>
      <c r="E16" s="65">
        <v>76</v>
      </c>
      <c r="F16" s="48">
        <f t="shared" si="2"/>
        <v>231</v>
      </c>
      <c r="G16" s="65">
        <v>12</v>
      </c>
      <c r="H16" s="66">
        <v>141</v>
      </c>
      <c r="I16" s="65">
        <v>78</v>
      </c>
      <c r="J16" s="48">
        <f t="shared" si="3"/>
        <v>231</v>
      </c>
      <c r="K16" s="65">
        <v>12</v>
      </c>
      <c r="L16" s="66">
        <v>141</v>
      </c>
      <c r="M16" s="65">
        <v>78</v>
      </c>
      <c r="N16" s="48">
        <f t="shared" si="4"/>
        <v>229</v>
      </c>
      <c r="O16" s="65">
        <v>12</v>
      </c>
      <c r="P16" s="66">
        <v>137</v>
      </c>
      <c r="Q16" s="65">
        <v>80</v>
      </c>
    </row>
    <row r="18" spans="1:17" s="63" customFormat="1" ht="30" customHeight="1">
      <c r="A18" s="64" t="s">
        <v>59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2" t="s">
        <v>37</v>
      </c>
      <c r="N18" s="1"/>
      <c r="O18" s="1"/>
      <c r="P18" s="1"/>
      <c r="Q18" s="1"/>
    </row>
    <row r="19" spans="1:13" ht="30" customHeight="1">
      <c r="A19" s="239" t="s">
        <v>58</v>
      </c>
      <c r="B19" s="246" t="s">
        <v>73</v>
      </c>
      <c r="C19" s="247"/>
      <c r="D19" s="247"/>
      <c r="E19" s="247"/>
      <c r="F19" s="247"/>
      <c r="G19" s="248"/>
      <c r="H19" s="246" t="s">
        <v>74</v>
      </c>
      <c r="I19" s="247"/>
      <c r="J19" s="247"/>
      <c r="K19" s="247"/>
      <c r="L19" s="247"/>
      <c r="M19" s="248"/>
    </row>
    <row r="20" spans="1:13" ht="30" customHeight="1">
      <c r="A20" s="238"/>
      <c r="B20" s="57" t="s">
        <v>57</v>
      </c>
      <c r="C20" s="58" t="s">
        <v>56</v>
      </c>
      <c r="D20" s="57" t="s">
        <v>55</v>
      </c>
      <c r="E20" s="58" t="s">
        <v>54</v>
      </c>
      <c r="F20" s="57" t="s">
        <v>53</v>
      </c>
      <c r="G20" s="4" t="s">
        <v>52</v>
      </c>
      <c r="H20" s="57" t="s">
        <v>57</v>
      </c>
      <c r="I20" s="58" t="s">
        <v>56</v>
      </c>
      <c r="J20" s="57" t="s">
        <v>55</v>
      </c>
      <c r="K20" s="58" t="s">
        <v>54</v>
      </c>
      <c r="L20" s="57" t="s">
        <v>53</v>
      </c>
      <c r="M20" s="4" t="s">
        <v>52</v>
      </c>
    </row>
    <row r="21" spans="1:13" ht="30" customHeight="1">
      <c r="A21" s="35" t="s">
        <v>51</v>
      </c>
      <c r="B21" s="54">
        <f aca="true" t="shared" si="5" ref="B21:M21">SUM(B23:B32)</f>
        <v>64767</v>
      </c>
      <c r="C21" s="54">
        <f t="shared" si="5"/>
        <v>11859</v>
      </c>
      <c r="D21" s="54">
        <f t="shared" si="5"/>
        <v>52</v>
      </c>
      <c r="E21" s="54">
        <f t="shared" si="5"/>
        <v>391</v>
      </c>
      <c r="F21" s="54">
        <f t="shared" si="5"/>
        <v>14352</v>
      </c>
      <c r="G21" s="54">
        <f t="shared" si="5"/>
        <v>38113</v>
      </c>
      <c r="H21" s="54">
        <f t="shared" si="5"/>
        <v>64760</v>
      </c>
      <c r="I21" s="54">
        <f t="shared" si="5"/>
        <v>11830</v>
      </c>
      <c r="J21" s="54">
        <f t="shared" si="5"/>
        <v>52</v>
      </c>
      <c r="K21" s="54">
        <f t="shared" si="5"/>
        <v>391</v>
      </c>
      <c r="L21" s="54">
        <f t="shared" si="5"/>
        <v>14263</v>
      </c>
      <c r="M21" s="54">
        <f t="shared" si="5"/>
        <v>38224</v>
      </c>
    </row>
    <row r="22" spans="1:13" ht="14.25" customHeight="1">
      <c r="A22" s="36"/>
      <c r="B22" s="56"/>
      <c r="C22" s="56"/>
      <c r="D22" s="62"/>
      <c r="E22" s="56"/>
      <c r="F22" s="61"/>
      <c r="G22" s="16"/>
      <c r="H22" s="56"/>
      <c r="I22" s="56"/>
      <c r="J22" s="62"/>
      <c r="K22" s="56"/>
      <c r="L22" s="61"/>
      <c r="M22" s="16"/>
    </row>
    <row r="23" spans="1:13" ht="30" customHeight="1">
      <c r="A23" s="35" t="s">
        <v>50</v>
      </c>
      <c r="B23" s="54">
        <f aca="true" t="shared" si="6" ref="B23:B32">SUM(C23:G23)</f>
        <v>18877</v>
      </c>
      <c r="C23" s="50">
        <v>3653</v>
      </c>
      <c r="D23" s="52">
        <v>10</v>
      </c>
      <c r="E23" s="50">
        <v>100</v>
      </c>
      <c r="F23" s="51">
        <v>3340</v>
      </c>
      <c r="G23" s="50">
        <v>11774</v>
      </c>
      <c r="H23" s="53">
        <f aca="true" t="shared" si="7" ref="H23:H32">SUM(I23:M23)</f>
        <v>18790</v>
      </c>
      <c r="I23" s="50">
        <v>3653</v>
      </c>
      <c r="J23" s="52">
        <v>10</v>
      </c>
      <c r="K23" s="50">
        <v>100</v>
      </c>
      <c r="L23" s="51">
        <v>3299</v>
      </c>
      <c r="M23" s="50">
        <v>11728</v>
      </c>
    </row>
    <row r="24" spans="1:13" ht="30" customHeight="1">
      <c r="A24" s="35" t="s">
        <v>49</v>
      </c>
      <c r="B24" s="54">
        <f t="shared" si="6"/>
        <v>9393</v>
      </c>
      <c r="C24" s="50">
        <v>796</v>
      </c>
      <c r="D24" s="52">
        <v>8</v>
      </c>
      <c r="E24" s="50">
        <v>60</v>
      </c>
      <c r="F24" s="51">
        <v>2291</v>
      </c>
      <c r="G24" s="50">
        <v>6238</v>
      </c>
      <c r="H24" s="53">
        <f t="shared" si="7"/>
        <v>9455</v>
      </c>
      <c r="I24" s="50">
        <v>796</v>
      </c>
      <c r="J24" s="52">
        <v>8</v>
      </c>
      <c r="K24" s="50">
        <v>60</v>
      </c>
      <c r="L24" s="51">
        <v>2352</v>
      </c>
      <c r="M24" s="50">
        <v>6239</v>
      </c>
    </row>
    <row r="25" spans="1:13" ht="30" customHeight="1">
      <c r="A25" s="35" t="s">
        <v>48</v>
      </c>
      <c r="B25" s="54">
        <f t="shared" si="6"/>
        <v>8149</v>
      </c>
      <c r="C25" s="50">
        <v>1582</v>
      </c>
      <c r="D25" s="52" t="s">
        <v>41</v>
      </c>
      <c r="E25" s="50">
        <v>148</v>
      </c>
      <c r="F25" s="51">
        <v>2121</v>
      </c>
      <c r="G25" s="50">
        <v>4298</v>
      </c>
      <c r="H25" s="53">
        <f t="shared" si="7"/>
        <v>8267</v>
      </c>
      <c r="I25" s="50">
        <v>1582</v>
      </c>
      <c r="J25" s="52" t="s">
        <v>41</v>
      </c>
      <c r="K25" s="50">
        <v>148</v>
      </c>
      <c r="L25" s="51">
        <v>2183</v>
      </c>
      <c r="M25" s="50">
        <v>4354</v>
      </c>
    </row>
    <row r="26" spans="1:13" ht="30" customHeight="1">
      <c r="A26" s="35" t="s">
        <v>47</v>
      </c>
      <c r="B26" s="54">
        <f t="shared" si="6"/>
        <v>7614</v>
      </c>
      <c r="C26" s="50">
        <v>1491</v>
      </c>
      <c r="D26" s="52">
        <v>6</v>
      </c>
      <c r="E26" s="50" t="s">
        <v>41</v>
      </c>
      <c r="F26" s="51">
        <v>1560</v>
      </c>
      <c r="G26" s="50">
        <v>4557</v>
      </c>
      <c r="H26" s="53">
        <f t="shared" si="7"/>
        <v>7579</v>
      </c>
      <c r="I26" s="50">
        <v>1462</v>
      </c>
      <c r="J26" s="52">
        <v>6</v>
      </c>
      <c r="K26" s="50" t="s">
        <v>41</v>
      </c>
      <c r="L26" s="51">
        <v>1560</v>
      </c>
      <c r="M26" s="50">
        <v>4551</v>
      </c>
    </row>
    <row r="27" spans="1:13" ht="30" customHeight="1">
      <c r="A27" s="35" t="s">
        <v>46</v>
      </c>
      <c r="B27" s="54">
        <f t="shared" si="6"/>
        <v>4471</v>
      </c>
      <c r="C27" s="50">
        <v>847</v>
      </c>
      <c r="D27" s="52">
        <v>6</v>
      </c>
      <c r="E27" s="50">
        <v>50</v>
      </c>
      <c r="F27" s="51">
        <v>1242</v>
      </c>
      <c r="G27" s="50">
        <v>2326</v>
      </c>
      <c r="H27" s="53">
        <f t="shared" si="7"/>
        <v>4431</v>
      </c>
      <c r="I27" s="50">
        <v>847</v>
      </c>
      <c r="J27" s="52">
        <v>6</v>
      </c>
      <c r="K27" s="50">
        <v>50</v>
      </c>
      <c r="L27" s="51">
        <v>1075</v>
      </c>
      <c r="M27" s="50">
        <v>2453</v>
      </c>
    </row>
    <row r="28" spans="1:13" ht="30" customHeight="1">
      <c r="A28" s="35" t="s">
        <v>45</v>
      </c>
      <c r="B28" s="54">
        <f t="shared" si="6"/>
        <v>6697</v>
      </c>
      <c r="C28" s="50">
        <v>1311</v>
      </c>
      <c r="D28" s="52">
        <v>6</v>
      </c>
      <c r="E28" s="50" t="s">
        <v>41</v>
      </c>
      <c r="F28" s="51">
        <v>1376</v>
      </c>
      <c r="G28" s="50">
        <v>4004</v>
      </c>
      <c r="H28" s="53">
        <f t="shared" si="7"/>
        <v>6647</v>
      </c>
      <c r="I28" s="50">
        <v>1311</v>
      </c>
      <c r="J28" s="52">
        <v>6</v>
      </c>
      <c r="K28" s="50" t="s">
        <v>41</v>
      </c>
      <c r="L28" s="51">
        <v>1347</v>
      </c>
      <c r="M28" s="50">
        <v>3983</v>
      </c>
    </row>
    <row r="29" spans="1:13" ht="30" customHeight="1">
      <c r="A29" s="35" t="s">
        <v>44</v>
      </c>
      <c r="B29" s="54">
        <f t="shared" si="6"/>
        <v>3646</v>
      </c>
      <c r="C29" s="50">
        <v>918</v>
      </c>
      <c r="D29" s="52">
        <v>4</v>
      </c>
      <c r="E29" s="50" t="s">
        <v>41</v>
      </c>
      <c r="F29" s="51">
        <v>652</v>
      </c>
      <c r="G29" s="50">
        <v>2072</v>
      </c>
      <c r="H29" s="53">
        <f t="shared" si="7"/>
        <v>3706</v>
      </c>
      <c r="I29" s="50">
        <v>918</v>
      </c>
      <c r="J29" s="52">
        <v>4</v>
      </c>
      <c r="K29" s="50" t="s">
        <v>41</v>
      </c>
      <c r="L29" s="51">
        <v>677</v>
      </c>
      <c r="M29" s="50">
        <v>2107</v>
      </c>
    </row>
    <row r="30" spans="1:13" ht="30" customHeight="1">
      <c r="A30" s="35" t="s">
        <v>43</v>
      </c>
      <c r="B30" s="54">
        <f t="shared" si="6"/>
        <v>2280</v>
      </c>
      <c r="C30" s="50">
        <v>602</v>
      </c>
      <c r="D30" s="52">
        <v>4</v>
      </c>
      <c r="E30" s="50">
        <v>7</v>
      </c>
      <c r="F30" s="51">
        <v>301</v>
      </c>
      <c r="G30" s="50">
        <v>1366</v>
      </c>
      <c r="H30" s="53">
        <f t="shared" si="7"/>
        <v>2231</v>
      </c>
      <c r="I30" s="50">
        <v>602</v>
      </c>
      <c r="J30" s="52">
        <v>4</v>
      </c>
      <c r="K30" s="50">
        <v>7</v>
      </c>
      <c r="L30" s="51">
        <v>301</v>
      </c>
      <c r="M30" s="50">
        <v>1317</v>
      </c>
    </row>
    <row r="31" spans="1:13" ht="30" customHeight="1">
      <c r="A31" s="35" t="s">
        <v>42</v>
      </c>
      <c r="B31" s="54">
        <f t="shared" si="6"/>
        <v>1563</v>
      </c>
      <c r="C31" s="50">
        <v>266</v>
      </c>
      <c r="D31" s="52">
        <v>4</v>
      </c>
      <c r="E31" s="50" t="s">
        <v>41</v>
      </c>
      <c r="F31" s="51">
        <v>493</v>
      </c>
      <c r="G31" s="50">
        <v>800</v>
      </c>
      <c r="H31" s="53">
        <f t="shared" si="7"/>
        <v>1577</v>
      </c>
      <c r="I31" s="50">
        <v>266</v>
      </c>
      <c r="J31" s="52">
        <v>4</v>
      </c>
      <c r="K31" s="50" t="s">
        <v>41</v>
      </c>
      <c r="L31" s="51">
        <v>493</v>
      </c>
      <c r="M31" s="50">
        <v>814</v>
      </c>
    </row>
    <row r="32" spans="1:13" ht="30" customHeight="1">
      <c r="A32" s="49" t="s">
        <v>40</v>
      </c>
      <c r="B32" s="48">
        <f t="shared" si="6"/>
        <v>2077</v>
      </c>
      <c r="C32" s="44">
        <v>393</v>
      </c>
      <c r="D32" s="46">
        <v>4</v>
      </c>
      <c r="E32" s="44">
        <v>26</v>
      </c>
      <c r="F32" s="45">
        <v>976</v>
      </c>
      <c r="G32" s="44">
        <v>678</v>
      </c>
      <c r="H32" s="47">
        <f t="shared" si="7"/>
        <v>2077</v>
      </c>
      <c r="I32" s="44">
        <v>393</v>
      </c>
      <c r="J32" s="46">
        <v>4</v>
      </c>
      <c r="K32" s="44">
        <v>26</v>
      </c>
      <c r="L32" s="45">
        <v>976</v>
      </c>
      <c r="M32" s="44">
        <v>678</v>
      </c>
    </row>
    <row r="33" spans="1:21" ht="25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60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13" ht="30" customHeight="1">
      <c r="A34" s="239" t="s">
        <v>58</v>
      </c>
      <c r="B34" s="246" t="s">
        <v>75</v>
      </c>
      <c r="C34" s="247"/>
      <c r="D34" s="247"/>
      <c r="E34" s="247"/>
      <c r="F34" s="247"/>
      <c r="G34" s="248"/>
      <c r="H34" s="246" t="s">
        <v>76</v>
      </c>
      <c r="I34" s="247"/>
      <c r="J34" s="247"/>
      <c r="K34" s="247"/>
      <c r="L34" s="247"/>
      <c r="M34" s="248"/>
    </row>
    <row r="35" spans="1:13" ht="30" customHeight="1">
      <c r="A35" s="243"/>
      <c r="B35" s="57" t="s">
        <v>57</v>
      </c>
      <c r="C35" s="58" t="s">
        <v>56</v>
      </c>
      <c r="D35" s="57" t="s">
        <v>55</v>
      </c>
      <c r="E35" s="58" t="s">
        <v>54</v>
      </c>
      <c r="F35" s="57" t="s">
        <v>53</v>
      </c>
      <c r="G35" s="4" t="s">
        <v>52</v>
      </c>
      <c r="H35" s="57" t="s">
        <v>57</v>
      </c>
      <c r="I35" s="58" t="s">
        <v>56</v>
      </c>
      <c r="J35" s="57" t="s">
        <v>55</v>
      </c>
      <c r="K35" s="58" t="s">
        <v>54</v>
      </c>
      <c r="L35" s="57" t="s">
        <v>53</v>
      </c>
      <c r="M35" s="4" t="s">
        <v>52</v>
      </c>
    </row>
    <row r="36" spans="1:13" ht="30" customHeight="1">
      <c r="A36" s="35" t="s">
        <v>51</v>
      </c>
      <c r="B36" s="54">
        <f aca="true" t="shared" si="8" ref="B36:M36">SUM(B38:B47)</f>
        <v>64474</v>
      </c>
      <c r="C36" s="53">
        <f t="shared" si="8"/>
        <v>11776</v>
      </c>
      <c r="D36" s="53">
        <f t="shared" si="8"/>
        <v>52</v>
      </c>
      <c r="E36" s="53">
        <f t="shared" si="8"/>
        <v>343</v>
      </c>
      <c r="F36" s="53">
        <f t="shared" si="8"/>
        <v>14192</v>
      </c>
      <c r="G36" s="53">
        <f t="shared" si="8"/>
        <v>38111</v>
      </c>
      <c r="H36" s="53">
        <f t="shared" si="8"/>
        <v>64215</v>
      </c>
      <c r="I36" s="53">
        <f t="shared" si="8"/>
        <v>11776</v>
      </c>
      <c r="J36" s="53">
        <f t="shared" si="8"/>
        <v>54</v>
      </c>
      <c r="K36" s="53">
        <f t="shared" si="8"/>
        <v>343</v>
      </c>
      <c r="L36" s="53">
        <f t="shared" si="8"/>
        <v>14046</v>
      </c>
      <c r="M36" s="53">
        <f t="shared" si="8"/>
        <v>37996</v>
      </c>
    </row>
    <row r="37" spans="1:13" ht="14.25" customHeight="1">
      <c r="A37" s="36"/>
      <c r="B37" s="56"/>
      <c r="C37" s="50"/>
      <c r="D37" s="52"/>
      <c r="E37" s="50"/>
      <c r="F37" s="51"/>
      <c r="G37" s="55"/>
      <c r="H37" s="50"/>
      <c r="I37" s="50"/>
      <c r="J37" s="52"/>
      <c r="K37" s="50"/>
      <c r="L37" s="51"/>
      <c r="M37" s="55"/>
    </row>
    <row r="38" spans="1:13" ht="30" customHeight="1">
      <c r="A38" s="35" t="s">
        <v>50</v>
      </c>
      <c r="B38" s="54">
        <f aca="true" t="shared" si="9" ref="B38:B47">SUM(C38:G38)</f>
        <v>18766</v>
      </c>
      <c r="C38" s="50">
        <v>3653</v>
      </c>
      <c r="D38" s="52">
        <v>10</v>
      </c>
      <c r="E38" s="50">
        <v>100</v>
      </c>
      <c r="F38" s="51">
        <v>3299</v>
      </c>
      <c r="G38" s="50">
        <v>11704</v>
      </c>
      <c r="H38" s="53">
        <f aca="true" t="shared" si="10" ref="H38:H47">SUM(I38:M38)</f>
        <v>18764</v>
      </c>
      <c r="I38" s="50">
        <v>3653</v>
      </c>
      <c r="J38" s="52">
        <v>10</v>
      </c>
      <c r="K38" s="50">
        <v>100</v>
      </c>
      <c r="L38" s="51">
        <v>3288</v>
      </c>
      <c r="M38" s="50">
        <v>11713</v>
      </c>
    </row>
    <row r="39" spans="1:13" ht="30" customHeight="1">
      <c r="A39" s="35" t="s">
        <v>49</v>
      </c>
      <c r="B39" s="54">
        <f t="shared" si="9"/>
        <v>9347</v>
      </c>
      <c r="C39" s="50">
        <v>762</v>
      </c>
      <c r="D39" s="52">
        <v>8</v>
      </c>
      <c r="E39" s="50">
        <v>60</v>
      </c>
      <c r="F39" s="51">
        <v>2276</v>
      </c>
      <c r="G39" s="50">
        <v>6241</v>
      </c>
      <c r="H39" s="53">
        <f t="shared" si="10"/>
        <v>9219</v>
      </c>
      <c r="I39" s="50">
        <v>762</v>
      </c>
      <c r="J39" s="52">
        <v>8</v>
      </c>
      <c r="K39" s="50">
        <v>60</v>
      </c>
      <c r="L39" s="51">
        <v>2189</v>
      </c>
      <c r="M39" s="50">
        <v>6200</v>
      </c>
    </row>
    <row r="40" spans="1:13" ht="30" customHeight="1">
      <c r="A40" s="35" t="s">
        <v>48</v>
      </c>
      <c r="B40" s="54">
        <f t="shared" si="9"/>
        <v>8153</v>
      </c>
      <c r="C40" s="50">
        <v>1582</v>
      </c>
      <c r="D40" s="52" t="s">
        <v>41</v>
      </c>
      <c r="E40" s="50">
        <v>100</v>
      </c>
      <c r="F40" s="51">
        <v>2183</v>
      </c>
      <c r="G40" s="50">
        <v>4288</v>
      </c>
      <c r="H40" s="53">
        <f t="shared" si="10"/>
        <v>8139</v>
      </c>
      <c r="I40" s="50">
        <v>1582</v>
      </c>
      <c r="J40" s="52">
        <v>0</v>
      </c>
      <c r="K40" s="50">
        <v>100</v>
      </c>
      <c r="L40" s="51">
        <v>2183</v>
      </c>
      <c r="M40" s="50">
        <v>4274</v>
      </c>
    </row>
    <row r="41" spans="1:13" ht="30" customHeight="1">
      <c r="A41" s="35" t="s">
        <v>47</v>
      </c>
      <c r="B41" s="54">
        <f t="shared" si="9"/>
        <v>7579</v>
      </c>
      <c r="C41" s="50">
        <v>1462</v>
      </c>
      <c r="D41" s="52">
        <v>6</v>
      </c>
      <c r="E41" s="50" t="s">
        <v>41</v>
      </c>
      <c r="F41" s="51">
        <v>1560</v>
      </c>
      <c r="G41" s="50">
        <v>4551</v>
      </c>
      <c r="H41" s="53">
        <f t="shared" si="10"/>
        <v>7526</v>
      </c>
      <c r="I41" s="50">
        <v>1462</v>
      </c>
      <c r="J41" s="52">
        <v>8</v>
      </c>
      <c r="K41" s="50">
        <v>0</v>
      </c>
      <c r="L41" s="51">
        <v>1560</v>
      </c>
      <c r="M41" s="50">
        <v>4496</v>
      </c>
    </row>
    <row r="42" spans="1:13" ht="30" customHeight="1">
      <c r="A42" s="35" t="s">
        <v>46</v>
      </c>
      <c r="B42" s="54">
        <f t="shared" si="9"/>
        <v>4432</v>
      </c>
      <c r="C42" s="50">
        <v>847</v>
      </c>
      <c r="D42" s="52">
        <v>6</v>
      </c>
      <c r="E42" s="50">
        <v>50</v>
      </c>
      <c r="F42" s="51">
        <v>1076</v>
      </c>
      <c r="G42" s="50">
        <v>2453</v>
      </c>
      <c r="H42" s="53">
        <f t="shared" si="10"/>
        <v>4432</v>
      </c>
      <c r="I42" s="50">
        <v>847</v>
      </c>
      <c r="J42" s="52">
        <v>6</v>
      </c>
      <c r="K42" s="50">
        <v>50</v>
      </c>
      <c r="L42" s="51">
        <v>1076</v>
      </c>
      <c r="M42" s="50">
        <v>2453</v>
      </c>
    </row>
    <row r="43" spans="1:13" ht="30" customHeight="1">
      <c r="A43" s="35" t="s">
        <v>45</v>
      </c>
      <c r="B43" s="54">
        <f t="shared" si="9"/>
        <v>6645</v>
      </c>
      <c r="C43" s="50">
        <v>1311</v>
      </c>
      <c r="D43" s="52">
        <v>6</v>
      </c>
      <c r="E43" s="50" t="s">
        <v>41</v>
      </c>
      <c r="F43" s="51">
        <v>1347</v>
      </c>
      <c r="G43" s="50">
        <v>3981</v>
      </c>
      <c r="H43" s="53">
        <f t="shared" si="10"/>
        <v>6603</v>
      </c>
      <c r="I43" s="50">
        <v>1311</v>
      </c>
      <c r="J43" s="52">
        <v>6</v>
      </c>
      <c r="K43" s="50">
        <v>0</v>
      </c>
      <c r="L43" s="51">
        <v>1305</v>
      </c>
      <c r="M43" s="50">
        <v>3981</v>
      </c>
    </row>
    <row r="44" spans="1:13" ht="30" customHeight="1">
      <c r="A44" s="35" t="s">
        <v>44</v>
      </c>
      <c r="B44" s="54">
        <f t="shared" si="9"/>
        <v>3687</v>
      </c>
      <c r="C44" s="50">
        <v>918</v>
      </c>
      <c r="D44" s="52">
        <v>4</v>
      </c>
      <c r="E44" s="50" t="s">
        <v>41</v>
      </c>
      <c r="F44" s="51">
        <v>681</v>
      </c>
      <c r="G44" s="50">
        <v>2084</v>
      </c>
      <c r="H44" s="53">
        <f t="shared" si="10"/>
        <v>3687</v>
      </c>
      <c r="I44" s="50">
        <v>918</v>
      </c>
      <c r="J44" s="52">
        <v>4</v>
      </c>
      <c r="K44" s="50">
        <v>0</v>
      </c>
      <c r="L44" s="51">
        <v>681</v>
      </c>
      <c r="M44" s="50">
        <v>2084</v>
      </c>
    </row>
    <row r="45" spans="1:13" ht="30" customHeight="1">
      <c r="A45" s="35" t="s">
        <v>43</v>
      </c>
      <c r="B45" s="54">
        <f t="shared" si="9"/>
        <v>2231</v>
      </c>
      <c r="C45" s="50">
        <v>602</v>
      </c>
      <c r="D45" s="52">
        <v>4</v>
      </c>
      <c r="E45" s="50">
        <v>7</v>
      </c>
      <c r="F45" s="51">
        <v>301</v>
      </c>
      <c r="G45" s="50">
        <v>1317</v>
      </c>
      <c r="H45" s="53">
        <f t="shared" si="10"/>
        <v>2231</v>
      </c>
      <c r="I45" s="50">
        <v>602</v>
      </c>
      <c r="J45" s="52">
        <v>4</v>
      </c>
      <c r="K45" s="50">
        <v>7</v>
      </c>
      <c r="L45" s="51">
        <v>301</v>
      </c>
      <c r="M45" s="50">
        <v>1317</v>
      </c>
    </row>
    <row r="46" spans="1:13" ht="30" customHeight="1">
      <c r="A46" s="35" t="s">
        <v>42</v>
      </c>
      <c r="B46" s="54">
        <f t="shared" si="9"/>
        <v>1577</v>
      </c>
      <c r="C46" s="50">
        <v>266</v>
      </c>
      <c r="D46" s="52">
        <v>4</v>
      </c>
      <c r="E46" s="50" t="s">
        <v>41</v>
      </c>
      <c r="F46" s="51">
        <v>493</v>
      </c>
      <c r="G46" s="50">
        <v>814</v>
      </c>
      <c r="H46" s="53">
        <f t="shared" si="10"/>
        <v>1557</v>
      </c>
      <c r="I46" s="50">
        <v>266</v>
      </c>
      <c r="J46" s="52">
        <v>4</v>
      </c>
      <c r="K46" s="50">
        <v>0</v>
      </c>
      <c r="L46" s="51">
        <v>487</v>
      </c>
      <c r="M46" s="50">
        <v>800</v>
      </c>
    </row>
    <row r="47" spans="1:13" ht="30" customHeight="1">
      <c r="A47" s="49" t="s">
        <v>40</v>
      </c>
      <c r="B47" s="48">
        <f t="shared" si="9"/>
        <v>2057</v>
      </c>
      <c r="C47" s="44">
        <v>373</v>
      </c>
      <c r="D47" s="46">
        <v>4</v>
      </c>
      <c r="E47" s="44">
        <v>26</v>
      </c>
      <c r="F47" s="45">
        <v>976</v>
      </c>
      <c r="G47" s="44">
        <v>678</v>
      </c>
      <c r="H47" s="47">
        <f t="shared" si="10"/>
        <v>2057</v>
      </c>
      <c r="I47" s="44">
        <v>373</v>
      </c>
      <c r="J47" s="46">
        <v>4</v>
      </c>
      <c r="K47" s="44">
        <v>26</v>
      </c>
      <c r="L47" s="45">
        <v>976</v>
      </c>
      <c r="M47" s="44">
        <v>678</v>
      </c>
    </row>
  </sheetData>
  <sheetProtection sheet="1" objects="1" scenarios="1"/>
  <mergeCells count="27">
    <mergeCell ref="P3:P4"/>
    <mergeCell ref="A34:A35"/>
    <mergeCell ref="F3:F4"/>
    <mergeCell ref="G3:G4"/>
    <mergeCell ref="H3:H4"/>
    <mergeCell ref="I3:I4"/>
    <mergeCell ref="J3:J4"/>
    <mergeCell ref="B34:G34"/>
    <mergeCell ref="B3:B4"/>
    <mergeCell ref="C3:C4"/>
    <mergeCell ref="K3:K4"/>
    <mergeCell ref="L3:L4"/>
    <mergeCell ref="H34:M34"/>
    <mergeCell ref="M3:M4"/>
    <mergeCell ref="O3:O4"/>
    <mergeCell ref="D3:D4"/>
    <mergeCell ref="E3:E4"/>
    <mergeCell ref="Q3:Q4"/>
    <mergeCell ref="A2:A4"/>
    <mergeCell ref="A19:A20"/>
    <mergeCell ref="N2:Q2"/>
    <mergeCell ref="F2:I2"/>
    <mergeCell ref="J2:M2"/>
    <mergeCell ref="H19:M19"/>
    <mergeCell ref="B19:G19"/>
    <mergeCell ref="N3:N4"/>
    <mergeCell ref="B2:E2"/>
  </mergeCells>
  <printOptions/>
  <pageMargins left="0.7874015748031497" right="0.5905511811023623" top="0.5905511811023623" bottom="0.5905511811023623" header="0.5118110236220472" footer="0.1968503937007874"/>
  <pageSetup firstPageNumber="4" useFirstPageNumber="1"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1">
      <pane xSplit="2" ySplit="4" topLeftCell="C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ColWidth="9.50390625" defaultRowHeight="13.5"/>
  <cols>
    <col min="1" max="1" width="7.50390625" style="117" customWidth="1"/>
    <col min="2" max="2" width="9.125" style="72" bestFit="1" customWidth="1"/>
    <col min="3" max="6" width="7.50390625" style="73" customWidth="1"/>
    <col min="7" max="7" width="9.00390625" style="73" customWidth="1"/>
    <col min="8" max="11" width="7.50390625" style="73" customWidth="1"/>
    <col min="12" max="16384" width="9.50390625" style="72" customWidth="1"/>
  </cols>
  <sheetData>
    <row r="1" ht="24.75" customHeight="1">
      <c r="A1" s="71" t="s">
        <v>77</v>
      </c>
    </row>
    <row r="2" spans="1:11" ht="18" customHeight="1">
      <c r="A2" s="259"/>
      <c r="B2" s="259" t="s">
        <v>78</v>
      </c>
      <c r="C2" s="255" t="s">
        <v>63</v>
      </c>
      <c r="D2" s="262"/>
      <c r="E2" s="262"/>
      <c r="F2" s="262"/>
      <c r="G2" s="256"/>
      <c r="H2" s="263" t="s">
        <v>79</v>
      </c>
      <c r="I2" s="263"/>
      <c r="J2" s="263"/>
      <c r="K2" s="250" t="s">
        <v>80</v>
      </c>
    </row>
    <row r="3" spans="1:11" s="75" customFormat="1" ht="18" customHeight="1">
      <c r="A3" s="260"/>
      <c r="B3" s="260"/>
      <c r="C3" s="253" t="s">
        <v>57</v>
      </c>
      <c r="D3" s="250" t="s">
        <v>81</v>
      </c>
      <c r="E3" s="250" t="s">
        <v>82</v>
      </c>
      <c r="F3" s="255" t="s">
        <v>83</v>
      </c>
      <c r="G3" s="256"/>
      <c r="H3" s="253" t="s">
        <v>57</v>
      </c>
      <c r="I3" s="257" t="s">
        <v>84</v>
      </c>
      <c r="J3" s="253" t="s">
        <v>85</v>
      </c>
      <c r="K3" s="251"/>
    </row>
    <row r="4" spans="1:11" s="75" customFormat="1" ht="24.75" customHeight="1">
      <c r="A4" s="261"/>
      <c r="B4" s="261"/>
      <c r="C4" s="254"/>
      <c r="D4" s="254"/>
      <c r="E4" s="254"/>
      <c r="F4" s="76" t="s">
        <v>57</v>
      </c>
      <c r="G4" s="77" t="s">
        <v>86</v>
      </c>
      <c r="H4" s="254"/>
      <c r="I4" s="258"/>
      <c r="J4" s="254"/>
      <c r="K4" s="252"/>
    </row>
    <row r="5" spans="1:11" s="75" customFormat="1" ht="21" customHeight="1">
      <c r="A5" s="78"/>
      <c r="B5" s="79" t="s">
        <v>87</v>
      </c>
      <c r="C5" s="80">
        <f>SUM(D5:F5)</f>
        <v>349</v>
      </c>
      <c r="D5" s="80">
        <f>SUM(D6,D16,D20,D28,D35,D43,D49,D59,D67,D71)</f>
        <v>32</v>
      </c>
      <c r="E5" s="80">
        <f>SUM(E6,E16,E20,E28,E35,E43,E49,E59,E67,E71)</f>
        <v>0</v>
      </c>
      <c r="F5" s="80">
        <f>SUM(F6,F16,F20,F28,F35,F43,F49,F59,F67,F71)</f>
        <v>317</v>
      </c>
      <c r="G5" s="80">
        <f>SUM(G6,G16,G20,G28,G35,G43,G49,G59,G67,G71)</f>
        <v>161</v>
      </c>
      <c r="H5" s="80">
        <f>SUM(I5:J5)</f>
        <v>4951</v>
      </c>
      <c r="I5" s="81">
        <f>SUM(I6,I16,I20,I28,I35,I43,I49,I59,I67,I71)</f>
        <v>314</v>
      </c>
      <c r="J5" s="80">
        <f>SUM(J6,J16,J20,J28,J35,J43,J49,J59,J67,J71)</f>
        <v>4637</v>
      </c>
      <c r="K5" s="80">
        <f>SUM(K6,K16,K20,K28,K35,K43,K49,K59,K67,K71)</f>
        <v>2963</v>
      </c>
    </row>
    <row r="6" spans="1:11" s="75" customFormat="1" ht="16.5" customHeight="1">
      <c r="A6" s="82" t="s">
        <v>88</v>
      </c>
      <c r="B6" s="83" t="s">
        <v>88</v>
      </c>
      <c r="C6" s="84">
        <f>SUM(D6:F6)</f>
        <v>106</v>
      </c>
      <c r="D6" s="84">
        <f>SUM(D7:D15)</f>
        <v>11</v>
      </c>
      <c r="E6" s="84">
        <f>SUM(E7:E15)</f>
        <v>0</v>
      </c>
      <c r="F6" s="84">
        <f>SUM(F7:F15)</f>
        <v>95</v>
      </c>
      <c r="G6" s="84">
        <f>SUM(G7:G15)</f>
        <v>41</v>
      </c>
      <c r="H6" s="84">
        <f aca="true" t="shared" si="0" ref="H6:H69">SUM(I6:J6)</f>
        <v>1579</v>
      </c>
      <c r="I6" s="85">
        <f>SUM(I7:I15)</f>
        <v>86</v>
      </c>
      <c r="J6" s="84">
        <f>SUM(J7:J15)</f>
        <v>1493</v>
      </c>
      <c r="K6" s="84">
        <f>SUM(K7:K15)</f>
        <v>938</v>
      </c>
    </row>
    <row r="7" spans="1:11" ht="16.5" customHeight="1">
      <c r="A7" s="86"/>
      <c r="B7" s="86" t="s">
        <v>89</v>
      </c>
      <c r="C7" s="87">
        <f aca="true" t="shared" si="1" ref="C7:C70">SUM(D7:F7)</f>
        <v>5</v>
      </c>
      <c r="D7" s="88">
        <v>0</v>
      </c>
      <c r="E7" s="88">
        <v>0</v>
      </c>
      <c r="F7" s="88">
        <v>5</v>
      </c>
      <c r="G7" s="88">
        <v>3</v>
      </c>
      <c r="H7" s="87">
        <f t="shared" si="0"/>
        <v>228</v>
      </c>
      <c r="I7" s="88">
        <v>18</v>
      </c>
      <c r="J7" s="89">
        <v>210</v>
      </c>
      <c r="K7" s="89">
        <v>146</v>
      </c>
    </row>
    <row r="8" spans="1:11" ht="16.5" customHeight="1">
      <c r="A8" s="86"/>
      <c r="B8" s="86" t="s">
        <v>90</v>
      </c>
      <c r="C8" s="87">
        <f t="shared" si="1"/>
        <v>8</v>
      </c>
      <c r="D8" s="88">
        <v>0</v>
      </c>
      <c r="E8" s="88">
        <v>0</v>
      </c>
      <c r="F8" s="88">
        <v>8</v>
      </c>
      <c r="G8" s="88">
        <v>5</v>
      </c>
      <c r="H8" s="87">
        <f t="shared" si="0"/>
        <v>171</v>
      </c>
      <c r="I8" s="88">
        <v>7</v>
      </c>
      <c r="J8" s="89">
        <v>164</v>
      </c>
      <c r="K8" s="89">
        <v>92</v>
      </c>
    </row>
    <row r="9" spans="1:11" ht="16.5" customHeight="1">
      <c r="A9" s="86"/>
      <c r="B9" s="86" t="s">
        <v>91</v>
      </c>
      <c r="C9" s="87">
        <f t="shared" si="1"/>
        <v>11</v>
      </c>
      <c r="D9" s="88">
        <v>1</v>
      </c>
      <c r="E9" s="88">
        <v>0</v>
      </c>
      <c r="F9" s="88">
        <v>10</v>
      </c>
      <c r="G9" s="88">
        <v>3</v>
      </c>
      <c r="H9" s="87">
        <f t="shared" si="0"/>
        <v>127</v>
      </c>
      <c r="I9" s="88">
        <v>6</v>
      </c>
      <c r="J9" s="89">
        <v>121</v>
      </c>
      <c r="K9" s="89">
        <v>71</v>
      </c>
    </row>
    <row r="10" spans="1:11" ht="16.5" customHeight="1">
      <c r="A10" s="86"/>
      <c r="B10" s="86" t="s">
        <v>92</v>
      </c>
      <c r="C10" s="87">
        <f t="shared" si="1"/>
        <v>9</v>
      </c>
      <c r="D10" s="88">
        <v>0</v>
      </c>
      <c r="E10" s="88">
        <v>0</v>
      </c>
      <c r="F10" s="88">
        <v>9</v>
      </c>
      <c r="G10" s="88">
        <v>5</v>
      </c>
      <c r="H10" s="87">
        <f t="shared" si="0"/>
        <v>120</v>
      </c>
      <c r="I10" s="88">
        <v>6</v>
      </c>
      <c r="J10" s="89">
        <v>114</v>
      </c>
      <c r="K10" s="89">
        <v>73</v>
      </c>
    </row>
    <row r="11" spans="1:14" ht="16.5" customHeight="1">
      <c r="A11" s="86"/>
      <c r="B11" s="86" t="s">
        <v>93</v>
      </c>
      <c r="C11" s="87">
        <f t="shared" si="1"/>
        <v>12</v>
      </c>
      <c r="D11" s="88">
        <v>0</v>
      </c>
      <c r="E11" s="88">
        <v>0</v>
      </c>
      <c r="F11" s="88">
        <v>12</v>
      </c>
      <c r="G11" s="88">
        <v>6</v>
      </c>
      <c r="H11" s="87">
        <f t="shared" si="0"/>
        <v>143</v>
      </c>
      <c r="I11" s="88">
        <v>11</v>
      </c>
      <c r="J11" s="89">
        <v>132</v>
      </c>
      <c r="K11" s="89">
        <v>83</v>
      </c>
      <c r="N11" s="90"/>
    </row>
    <row r="12" spans="1:14" ht="16.5" customHeight="1">
      <c r="A12" s="86"/>
      <c r="B12" s="86" t="s">
        <v>94</v>
      </c>
      <c r="C12" s="87">
        <f t="shared" si="1"/>
        <v>6</v>
      </c>
      <c r="D12" s="88">
        <v>0</v>
      </c>
      <c r="E12" s="88">
        <v>0</v>
      </c>
      <c r="F12" s="88">
        <v>6</v>
      </c>
      <c r="G12" s="88">
        <v>3</v>
      </c>
      <c r="H12" s="87">
        <f t="shared" si="0"/>
        <v>166</v>
      </c>
      <c r="I12" s="88">
        <v>9</v>
      </c>
      <c r="J12" s="89">
        <v>157</v>
      </c>
      <c r="K12" s="89">
        <v>102</v>
      </c>
      <c r="N12" s="91"/>
    </row>
    <row r="13" spans="1:14" ht="16.5" customHeight="1">
      <c r="A13" s="86"/>
      <c r="B13" s="86" t="s">
        <v>95</v>
      </c>
      <c r="C13" s="87">
        <f t="shared" si="1"/>
        <v>19</v>
      </c>
      <c r="D13" s="88">
        <v>4</v>
      </c>
      <c r="E13" s="88">
        <v>0</v>
      </c>
      <c r="F13" s="88">
        <v>15</v>
      </c>
      <c r="G13" s="88">
        <v>7</v>
      </c>
      <c r="H13" s="87">
        <f t="shared" si="0"/>
        <v>148</v>
      </c>
      <c r="I13" s="88">
        <v>13</v>
      </c>
      <c r="J13" s="89">
        <v>135</v>
      </c>
      <c r="K13" s="89">
        <v>105</v>
      </c>
      <c r="N13" s="92"/>
    </row>
    <row r="14" spans="1:14" ht="16.5" customHeight="1">
      <c r="A14" s="86"/>
      <c r="B14" s="86" t="s">
        <v>96</v>
      </c>
      <c r="C14" s="87">
        <f t="shared" si="1"/>
        <v>20</v>
      </c>
      <c r="D14" s="88">
        <v>0</v>
      </c>
      <c r="E14" s="88">
        <v>0</v>
      </c>
      <c r="F14" s="88">
        <v>20</v>
      </c>
      <c r="G14" s="88">
        <v>5</v>
      </c>
      <c r="H14" s="87">
        <f t="shared" si="0"/>
        <v>306</v>
      </c>
      <c r="I14" s="88">
        <v>8</v>
      </c>
      <c r="J14" s="89">
        <v>298</v>
      </c>
      <c r="K14" s="89">
        <v>176</v>
      </c>
      <c r="N14" s="90"/>
    </row>
    <row r="15" spans="1:11" ht="16.5" customHeight="1">
      <c r="A15" s="93"/>
      <c r="B15" s="93" t="s">
        <v>97</v>
      </c>
      <c r="C15" s="94">
        <f t="shared" si="1"/>
        <v>16</v>
      </c>
      <c r="D15" s="95">
        <v>6</v>
      </c>
      <c r="E15" s="95">
        <v>0</v>
      </c>
      <c r="F15" s="95">
        <v>10</v>
      </c>
      <c r="G15" s="95">
        <v>4</v>
      </c>
      <c r="H15" s="94">
        <f t="shared" si="0"/>
        <v>170</v>
      </c>
      <c r="I15" s="95">
        <v>8</v>
      </c>
      <c r="J15" s="96">
        <v>162</v>
      </c>
      <c r="K15" s="96">
        <v>90</v>
      </c>
    </row>
    <row r="16" spans="1:11" ht="16.5" customHeight="1">
      <c r="A16" s="97" t="s">
        <v>98</v>
      </c>
      <c r="B16" s="82"/>
      <c r="C16" s="84">
        <f t="shared" si="1"/>
        <v>51</v>
      </c>
      <c r="D16" s="85">
        <f>SUM(D17:D19)</f>
        <v>2</v>
      </c>
      <c r="E16" s="85">
        <f>SUM(E17:E19)</f>
        <v>0</v>
      </c>
      <c r="F16" s="85">
        <f>SUM(F17:F19)</f>
        <v>49</v>
      </c>
      <c r="G16" s="85">
        <f>SUM(G17:G19)</f>
        <v>29</v>
      </c>
      <c r="H16" s="84">
        <f t="shared" si="0"/>
        <v>1078</v>
      </c>
      <c r="I16" s="85">
        <f>SUM(I17:I19)</f>
        <v>55</v>
      </c>
      <c r="J16" s="84">
        <f>SUM(J17:J19)</f>
        <v>1023</v>
      </c>
      <c r="K16" s="84">
        <f>SUM(K17:K19)</f>
        <v>587</v>
      </c>
    </row>
    <row r="17" spans="1:11" ht="16.5" customHeight="1">
      <c r="A17" s="98" t="s">
        <v>99</v>
      </c>
      <c r="B17" s="99" t="s">
        <v>100</v>
      </c>
      <c r="C17" s="100">
        <f t="shared" si="1"/>
        <v>25</v>
      </c>
      <c r="D17" s="101">
        <v>0</v>
      </c>
      <c r="E17" s="101">
        <v>0</v>
      </c>
      <c r="F17" s="101">
        <v>25</v>
      </c>
      <c r="G17" s="101">
        <v>15</v>
      </c>
      <c r="H17" s="100">
        <f t="shared" si="0"/>
        <v>487</v>
      </c>
      <c r="I17" s="101">
        <v>30</v>
      </c>
      <c r="J17" s="102">
        <v>457</v>
      </c>
      <c r="K17" s="102">
        <v>249</v>
      </c>
    </row>
    <row r="18" spans="1:11" ht="16.5" customHeight="1">
      <c r="A18" s="98" t="s">
        <v>101</v>
      </c>
      <c r="B18" s="99" t="s">
        <v>102</v>
      </c>
      <c r="C18" s="100">
        <f t="shared" si="1"/>
        <v>23</v>
      </c>
      <c r="D18" s="101">
        <v>2</v>
      </c>
      <c r="E18" s="101">
        <v>0</v>
      </c>
      <c r="F18" s="101">
        <v>21</v>
      </c>
      <c r="G18" s="101">
        <v>14</v>
      </c>
      <c r="H18" s="100">
        <f t="shared" si="0"/>
        <v>467</v>
      </c>
      <c r="I18" s="101">
        <v>19</v>
      </c>
      <c r="J18" s="102">
        <v>448</v>
      </c>
      <c r="K18" s="102">
        <v>269</v>
      </c>
    </row>
    <row r="19" spans="1:11" ht="16.5" customHeight="1">
      <c r="A19" s="103" t="s">
        <v>103</v>
      </c>
      <c r="B19" s="104" t="s">
        <v>104</v>
      </c>
      <c r="C19" s="105">
        <f t="shared" si="1"/>
        <v>3</v>
      </c>
      <c r="D19" s="106">
        <v>0</v>
      </c>
      <c r="E19" s="106">
        <v>0</v>
      </c>
      <c r="F19" s="106">
        <v>3</v>
      </c>
      <c r="G19" s="106" t="s">
        <v>41</v>
      </c>
      <c r="H19" s="105">
        <f t="shared" si="0"/>
        <v>124</v>
      </c>
      <c r="I19" s="106">
        <v>6</v>
      </c>
      <c r="J19" s="107">
        <v>118</v>
      </c>
      <c r="K19" s="107">
        <v>69</v>
      </c>
    </row>
    <row r="20" spans="1:11" ht="16.5" customHeight="1">
      <c r="A20" s="108" t="s">
        <v>105</v>
      </c>
      <c r="B20" s="86"/>
      <c r="C20" s="87">
        <f t="shared" si="1"/>
        <v>33</v>
      </c>
      <c r="D20" s="109">
        <f>SUM(D25,D21)</f>
        <v>4</v>
      </c>
      <c r="E20" s="109">
        <f>SUM(E25,E21)</f>
        <v>0</v>
      </c>
      <c r="F20" s="109">
        <f>SUM(F25,F21)</f>
        <v>29</v>
      </c>
      <c r="G20" s="109">
        <f>SUM(G25,G21)</f>
        <v>15</v>
      </c>
      <c r="H20" s="87">
        <f t="shared" si="0"/>
        <v>573</v>
      </c>
      <c r="I20" s="109">
        <f>SUM(I25,I21)</f>
        <v>32</v>
      </c>
      <c r="J20" s="87">
        <f>SUM(J25,J21)</f>
        <v>541</v>
      </c>
      <c r="K20" s="87">
        <f>SUM(K25,K21)</f>
        <v>362</v>
      </c>
    </row>
    <row r="21" spans="1:11" ht="16.5" customHeight="1">
      <c r="A21" s="110" t="s">
        <v>106</v>
      </c>
      <c r="B21" s="110"/>
      <c r="C21" s="111">
        <f t="shared" si="1"/>
        <v>18</v>
      </c>
      <c r="D21" s="112">
        <f>SUM(D22:D24)</f>
        <v>0</v>
      </c>
      <c r="E21" s="112">
        <f>SUM(E22:E24)</f>
        <v>0</v>
      </c>
      <c r="F21" s="112">
        <f>SUM(F22:F24)</f>
        <v>18</v>
      </c>
      <c r="G21" s="112">
        <f>SUM(G22:G24)</f>
        <v>9</v>
      </c>
      <c r="H21" s="111">
        <f t="shared" si="0"/>
        <v>298</v>
      </c>
      <c r="I21" s="112">
        <f>SUM(I22:I24)</f>
        <v>13</v>
      </c>
      <c r="J21" s="111">
        <f>SUM(J22:J24)</f>
        <v>285</v>
      </c>
      <c r="K21" s="111">
        <f>SUM(K22:K24)</f>
        <v>182</v>
      </c>
    </row>
    <row r="22" spans="1:11" ht="16.5" customHeight="1">
      <c r="A22" s="86"/>
      <c r="B22" s="86" t="s">
        <v>107</v>
      </c>
      <c r="C22" s="87">
        <f t="shared" si="1"/>
        <v>8</v>
      </c>
      <c r="D22" s="88">
        <v>0</v>
      </c>
      <c r="E22" s="88">
        <v>0</v>
      </c>
      <c r="F22" s="88">
        <v>8</v>
      </c>
      <c r="G22" s="88">
        <v>3</v>
      </c>
      <c r="H22" s="87">
        <f t="shared" si="0"/>
        <v>165</v>
      </c>
      <c r="I22" s="88">
        <v>9</v>
      </c>
      <c r="J22" s="89">
        <v>156</v>
      </c>
      <c r="K22" s="89">
        <v>105</v>
      </c>
    </row>
    <row r="23" spans="1:11" ht="16.5" customHeight="1">
      <c r="A23" s="86"/>
      <c r="B23" s="86" t="s">
        <v>108</v>
      </c>
      <c r="C23" s="87">
        <f t="shared" si="1"/>
        <v>8</v>
      </c>
      <c r="D23" s="88">
        <v>0</v>
      </c>
      <c r="E23" s="88">
        <v>0</v>
      </c>
      <c r="F23" s="88">
        <v>8</v>
      </c>
      <c r="G23" s="88">
        <v>4</v>
      </c>
      <c r="H23" s="87">
        <f t="shared" si="0"/>
        <v>114</v>
      </c>
      <c r="I23" s="88">
        <v>4</v>
      </c>
      <c r="J23" s="89">
        <v>110</v>
      </c>
      <c r="K23" s="89">
        <v>69</v>
      </c>
    </row>
    <row r="24" spans="1:11" ht="16.5" customHeight="1">
      <c r="A24" s="113"/>
      <c r="B24" s="113" t="s">
        <v>109</v>
      </c>
      <c r="C24" s="114">
        <f t="shared" si="1"/>
        <v>2</v>
      </c>
      <c r="D24" s="115">
        <v>0</v>
      </c>
      <c r="E24" s="115">
        <v>0</v>
      </c>
      <c r="F24" s="115">
        <v>2</v>
      </c>
      <c r="G24" s="115">
        <v>2</v>
      </c>
      <c r="H24" s="114">
        <f t="shared" si="0"/>
        <v>19</v>
      </c>
      <c r="I24" s="115">
        <v>0</v>
      </c>
      <c r="J24" s="116">
        <v>19</v>
      </c>
      <c r="K24" s="116">
        <v>8</v>
      </c>
    </row>
    <row r="25" spans="1:11" ht="16.5" customHeight="1">
      <c r="A25" s="86" t="s">
        <v>110</v>
      </c>
      <c r="B25" s="86"/>
      <c r="C25" s="87">
        <f t="shared" si="1"/>
        <v>15</v>
      </c>
      <c r="D25" s="109">
        <f>SUM(D26:D27)</f>
        <v>4</v>
      </c>
      <c r="E25" s="109">
        <f>SUM(E26:E27)</f>
        <v>0</v>
      </c>
      <c r="F25" s="109">
        <f>SUM(F26:F27)</f>
        <v>11</v>
      </c>
      <c r="G25" s="109">
        <f>SUM(G26:G27)</f>
        <v>6</v>
      </c>
      <c r="H25" s="87">
        <f t="shared" si="0"/>
        <v>275</v>
      </c>
      <c r="I25" s="109">
        <f>SUM(I26:I27)</f>
        <v>19</v>
      </c>
      <c r="J25" s="87">
        <f>SUM(J26:J27)</f>
        <v>256</v>
      </c>
      <c r="K25" s="87">
        <f>SUM(K26:K27)</f>
        <v>180</v>
      </c>
    </row>
    <row r="26" spans="1:11" ht="16.5" customHeight="1">
      <c r="A26" s="86"/>
      <c r="B26" s="86" t="s">
        <v>111</v>
      </c>
      <c r="C26" s="87">
        <f t="shared" si="1"/>
        <v>6</v>
      </c>
      <c r="D26" s="88">
        <v>0</v>
      </c>
      <c r="E26" s="88">
        <v>0</v>
      </c>
      <c r="F26" s="88">
        <v>6</v>
      </c>
      <c r="G26" s="88">
        <v>3</v>
      </c>
      <c r="H26" s="87">
        <f t="shared" si="0"/>
        <v>193</v>
      </c>
      <c r="I26" s="88">
        <v>13</v>
      </c>
      <c r="J26" s="89">
        <v>180</v>
      </c>
      <c r="K26" s="89">
        <v>132</v>
      </c>
    </row>
    <row r="27" spans="1:11" ht="16.5" customHeight="1">
      <c r="A27" s="93"/>
      <c r="B27" s="93" t="s">
        <v>112</v>
      </c>
      <c r="C27" s="94">
        <f t="shared" si="1"/>
        <v>9</v>
      </c>
      <c r="D27" s="95">
        <v>4</v>
      </c>
      <c r="E27" s="95">
        <v>0</v>
      </c>
      <c r="F27" s="95">
        <v>5</v>
      </c>
      <c r="G27" s="95">
        <v>3</v>
      </c>
      <c r="H27" s="94">
        <f t="shared" si="0"/>
        <v>82</v>
      </c>
      <c r="I27" s="95">
        <v>6</v>
      </c>
      <c r="J27" s="96">
        <v>76</v>
      </c>
      <c r="K27" s="96">
        <v>48</v>
      </c>
    </row>
    <row r="28" spans="1:11" ht="16.5" customHeight="1">
      <c r="A28" s="97" t="s">
        <v>113</v>
      </c>
      <c r="B28" s="82"/>
      <c r="C28" s="84">
        <f t="shared" si="1"/>
        <v>41</v>
      </c>
      <c r="D28" s="85">
        <f>SUM(D29:D30)</f>
        <v>4</v>
      </c>
      <c r="E28" s="85">
        <f>SUM(E29:E30)</f>
        <v>0</v>
      </c>
      <c r="F28" s="85">
        <f>SUM(F29:F30)</f>
        <v>37</v>
      </c>
      <c r="G28" s="85">
        <f>SUM(G29:G30)</f>
        <v>19</v>
      </c>
      <c r="H28" s="84">
        <f t="shared" si="0"/>
        <v>529</v>
      </c>
      <c r="I28" s="85">
        <f>SUM(I29:I30)</f>
        <v>40</v>
      </c>
      <c r="J28" s="84">
        <f>SUM(J29:J30)</f>
        <v>489</v>
      </c>
      <c r="K28" s="84">
        <f>SUM(K29:K30)</f>
        <v>338</v>
      </c>
    </row>
    <row r="29" spans="1:11" ht="16.5" customHeight="1">
      <c r="A29" s="98" t="s">
        <v>114</v>
      </c>
      <c r="B29" s="99" t="s">
        <v>115</v>
      </c>
      <c r="C29" s="100">
        <f t="shared" si="1"/>
        <v>22</v>
      </c>
      <c r="D29" s="101">
        <v>2</v>
      </c>
      <c r="E29" s="101">
        <v>0</v>
      </c>
      <c r="F29" s="101">
        <v>20</v>
      </c>
      <c r="G29" s="101">
        <v>11</v>
      </c>
      <c r="H29" s="100">
        <f t="shared" si="0"/>
        <v>241</v>
      </c>
      <c r="I29" s="101">
        <v>20</v>
      </c>
      <c r="J29" s="102">
        <v>221</v>
      </c>
      <c r="K29" s="102">
        <v>155</v>
      </c>
    </row>
    <row r="30" spans="1:11" ht="16.5" customHeight="1">
      <c r="A30" s="86" t="s">
        <v>116</v>
      </c>
      <c r="B30" s="86"/>
      <c r="C30" s="87">
        <f t="shared" si="1"/>
        <v>19</v>
      </c>
      <c r="D30" s="109">
        <f>SUM(D31:D34)</f>
        <v>2</v>
      </c>
      <c r="E30" s="109">
        <f>SUM(E31:E34)</f>
        <v>0</v>
      </c>
      <c r="F30" s="109">
        <f>SUM(F31:F34)</f>
        <v>17</v>
      </c>
      <c r="G30" s="109">
        <f>SUM(G31:G34)</f>
        <v>8</v>
      </c>
      <c r="H30" s="87">
        <f t="shared" si="0"/>
        <v>288</v>
      </c>
      <c r="I30" s="109">
        <f>SUM(I31:I34)</f>
        <v>20</v>
      </c>
      <c r="J30" s="87">
        <f>SUM(J31:J34)</f>
        <v>268</v>
      </c>
      <c r="K30" s="87">
        <f>SUM(K31:K34)</f>
        <v>183</v>
      </c>
    </row>
    <row r="31" spans="1:11" ht="16.5" customHeight="1">
      <c r="A31" s="86"/>
      <c r="B31" s="86" t="s">
        <v>117</v>
      </c>
      <c r="C31" s="87">
        <f t="shared" si="1"/>
        <v>15</v>
      </c>
      <c r="D31" s="88">
        <v>1</v>
      </c>
      <c r="E31" s="88">
        <v>0</v>
      </c>
      <c r="F31" s="88">
        <v>14</v>
      </c>
      <c r="G31" s="88">
        <v>6</v>
      </c>
      <c r="H31" s="87">
        <f t="shared" si="0"/>
        <v>170</v>
      </c>
      <c r="I31" s="88">
        <v>13</v>
      </c>
      <c r="J31" s="89">
        <v>157</v>
      </c>
      <c r="K31" s="89">
        <v>118</v>
      </c>
    </row>
    <row r="32" spans="1:11" ht="16.5" customHeight="1">
      <c r="A32" s="86"/>
      <c r="B32" s="86" t="s">
        <v>118</v>
      </c>
      <c r="C32" s="87">
        <f t="shared" si="1"/>
        <v>2</v>
      </c>
      <c r="D32" s="88">
        <v>0</v>
      </c>
      <c r="E32" s="88">
        <v>0</v>
      </c>
      <c r="F32" s="88">
        <v>2</v>
      </c>
      <c r="G32" s="88">
        <v>1</v>
      </c>
      <c r="H32" s="87">
        <f t="shared" si="0"/>
        <v>76</v>
      </c>
      <c r="I32" s="88">
        <v>6</v>
      </c>
      <c r="J32" s="89">
        <v>70</v>
      </c>
      <c r="K32" s="89">
        <v>36</v>
      </c>
    </row>
    <row r="33" spans="1:11" ht="16.5" customHeight="1">
      <c r="A33" s="86"/>
      <c r="B33" s="86" t="s">
        <v>119</v>
      </c>
      <c r="C33" s="87">
        <f t="shared" si="1"/>
        <v>2</v>
      </c>
      <c r="D33" s="88">
        <v>1</v>
      </c>
      <c r="E33" s="88">
        <v>0</v>
      </c>
      <c r="F33" s="88">
        <v>1</v>
      </c>
      <c r="G33" s="88">
        <v>1</v>
      </c>
      <c r="H33" s="87">
        <f t="shared" si="0"/>
        <v>19</v>
      </c>
      <c r="I33" s="88" t="s">
        <v>41</v>
      </c>
      <c r="J33" s="89">
        <v>19</v>
      </c>
      <c r="K33" s="89">
        <v>15</v>
      </c>
    </row>
    <row r="34" spans="1:11" ht="16.5" customHeight="1">
      <c r="A34" s="93"/>
      <c r="B34" s="93" t="s">
        <v>120</v>
      </c>
      <c r="C34" s="94">
        <f t="shared" si="1"/>
        <v>0</v>
      </c>
      <c r="D34" s="95">
        <v>0</v>
      </c>
      <c r="E34" s="95">
        <v>0</v>
      </c>
      <c r="F34" s="95" t="s">
        <v>41</v>
      </c>
      <c r="G34" s="95" t="s">
        <v>41</v>
      </c>
      <c r="H34" s="94">
        <f t="shared" si="0"/>
        <v>23</v>
      </c>
      <c r="I34" s="95">
        <v>1</v>
      </c>
      <c r="J34" s="96">
        <v>22</v>
      </c>
      <c r="K34" s="96">
        <v>14</v>
      </c>
    </row>
    <row r="35" spans="1:11" ht="16.5" customHeight="1">
      <c r="A35" s="97" t="s">
        <v>121</v>
      </c>
      <c r="B35" s="82"/>
      <c r="C35" s="84">
        <f t="shared" si="1"/>
        <v>22</v>
      </c>
      <c r="D35" s="85">
        <f>SUM(D36)</f>
        <v>2</v>
      </c>
      <c r="E35" s="85">
        <f>SUM(E36)</f>
        <v>0</v>
      </c>
      <c r="F35" s="85">
        <f>SUM(F36)</f>
        <v>20</v>
      </c>
      <c r="G35" s="85">
        <f>SUM(G36)</f>
        <v>8</v>
      </c>
      <c r="H35" s="84">
        <f t="shared" si="0"/>
        <v>206</v>
      </c>
      <c r="I35" s="85">
        <f>SUM(I36)</f>
        <v>18</v>
      </c>
      <c r="J35" s="84">
        <f>SUM(J36)</f>
        <v>188</v>
      </c>
      <c r="K35" s="84">
        <f>SUM(K36)</f>
        <v>129</v>
      </c>
    </row>
    <row r="36" spans="1:11" ht="16.5" customHeight="1">
      <c r="A36" s="110" t="s">
        <v>122</v>
      </c>
      <c r="B36" s="110"/>
      <c r="C36" s="111">
        <f t="shared" si="1"/>
        <v>22</v>
      </c>
      <c r="D36" s="112">
        <f>SUM(D37:D42)</f>
        <v>2</v>
      </c>
      <c r="E36" s="112">
        <f>SUM(E37:E42)</f>
        <v>0</v>
      </c>
      <c r="F36" s="112">
        <f>SUM(F37:F42)</f>
        <v>20</v>
      </c>
      <c r="G36" s="112">
        <f>SUM(G37:G42)</f>
        <v>8</v>
      </c>
      <c r="H36" s="111">
        <f t="shared" si="0"/>
        <v>206</v>
      </c>
      <c r="I36" s="112">
        <f>SUM(I37:I42)</f>
        <v>18</v>
      </c>
      <c r="J36" s="111">
        <f>SUM(J37:J42)</f>
        <v>188</v>
      </c>
      <c r="K36" s="111">
        <f>SUM(K37:K42)</f>
        <v>129</v>
      </c>
    </row>
    <row r="37" spans="1:11" ht="16.5" customHeight="1">
      <c r="A37" s="86"/>
      <c r="B37" s="86" t="s">
        <v>123</v>
      </c>
      <c r="C37" s="87">
        <f t="shared" si="1"/>
        <v>2</v>
      </c>
      <c r="D37" s="88">
        <v>0</v>
      </c>
      <c r="E37" s="88">
        <v>0</v>
      </c>
      <c r="F37" s="88">
        <v>2</v>
      </c>
      <c r="G37" s="88" t="s">
        <v>41</v>
      </c>
      <c r="H37" s="87">
        <f t="shared" si="0"/>
        <v>36</v>
      </c>
      <c r="I37" s="88">
        <v>6</v>
      </c>
      <c r="J37" s="89">
        <v>30</v>
      </c>
      <c r="K37" s="89">
        <v>17</v>
      </c>
    </row>
    <row r="38" spans="1:11" ht="16.5" customHeight="1">
      <c r="A38" s="86"/>
      <c r="B38" s="86" t="s">
        <v>124</v>
      </c>
      <c r="C38" s="87">
        <f t="shared" si="1"/>
        <v>7</v>
      </c>
      <c r="D38" s="88">
        <v>1</v>
      </c>
      <c r="E38" s="88">
        <v>0</v>
      </c>
      <c r="F38" s="88">
        <v>6</v>
      </c>
      <c r="G38" s="88">
        <v>5</v>
      </c>
      <c r="H38" s="87">
        <f t="shared" si="0"/>
        <v>60</v>
      </c>
      <c r="I38" s="88">
        <v>2</v>
      </c>
      <c r="J38" s="89">
        <v>58</v>
      </c>
      <c r="K38" s="89">
        <v>46</v>
      </c>
    </row>
    <row r="39" spans="1:11" ht="16.5" customHeight="1">
      <c r="A39" s="86"/>
      <c r="B39" s="86" t="s">
        <v>125</v>
      </c>
      <c r="C39" s="87">
        <f t="shared" si="1"/>
        <v>4</v>
      </c>
      <c r="D39" s="88">
        <v>0</v>
      </c>
      <c r="E39" s="88">
        <v>0</v>
      </c>
      <c r="F39" s="88">
        <v>4</v>
      </c>
      <c r="G39" s="88">
        <v>2</v>
      </c>
      <c r="H39" s="87">
        <f t="shared" si="0"/>
        <v>37</v>
      </c>
      <c r="I39" s="88">
        <v>7</v>
      </c>
      <c r="J39" s="89">
        <v>30</v>
      </c>
      <c r="K39" s="89">
        <v>21</v>
      </c>
    </row>
    <row r="40" spans="1:11" ht="16.5" customHeight="1">
      <c r="A40" s="86"/>
      <c r="B40" s="86" t="s">
        <v>126</v>
      </c>
      <c r="C40" s="87">
        <f t="shared" si="1"/>
        <v>4</v>
      </c>
      <c r="D40" s="88">
        <v>0</v>
      </c>
      <c r="E40" s="88">
        <v>0</v>
      </c>
      <c r="F40" s="88">
        <v>4</v>
      </c>
      <c r="G40" s="88">
        <v>1</v>
      </c>
      <c r="H40" s="87">
        <f t="shared" si="0"/>
        <v>30</v>
      </c>
      <c r="I40" s="88">
        <v>1</v>
      </c>
      <c r="J40" s="89">
        <v>29</v>
      </c>
      <c r="K40" s="89">
        <v>19</v>
      </c>
    </row>
    <row r="41" spans="1:11" ht="16.5" customHeight="1">
      <c r="A41" s="86"/>
      <c r="B41" s="86" t="s">
        <v>127</v>
      </c>
      <c r="C41" s="87">
        <f t="shared" si="1"/>
        <v>3</v>
      </c>
      <c r="D41" s="88">
        <v>1</v>
      </c>
      <c r="E41" s="88">
        <v>0</v>
      </c>
      <c r="F41" s="88">
        <v>2</v>
      </c>
      <c r="G41" s="88" t="s">
        <v>41</v>
      </c>
      <c r="H41" s="87">
        <f t="shared" si="0"/>
        <v>29</v>
      </c>
      <c r="I41" s="88">
        <v>2</v>
      </c>
      <c r="J41" s="89">
        <v>27</v>
      </c>
      <c r="K41" s="89">
        <v>19</v>
      </c>
    </row>
    <row r="42" spans="1:11" ht="16.5" customHeight="1">
      <c r="A42" s="86"/>
      <c r="B42" s="86" t="s">
        <v>128</v>
      </c>
      <c r="C42" s="87">
        <f t="shared" si="1"/>
        <v>2</v>
      </c>
      <c r="D42" s="88">
        <v>0</v>
      </c>
      <c r="E42" s="88">
        <v>0</v>
      </c>
      <c r="F42" s="88">
        <v>2</v>
      </c>
      <c r="G42" s="88" t="s">
        <v>41</v>
      </c>
      <c r="H42" s="87">
        <f t="shared" si="0"/>
        <v>14</v>
      </c>
      <c r="I42" s="88" t="s">
        <v>41</v>
      </c>
      <c r="J42" s="89">
        <v>14</v>
      </c>
      <c r="K42" s="89">
        <v>7</v>
      </c>
    </row>
    <row r="43" spans="1:11" ht="16.5" customHeight="1">
      <c r="A43" s="97" t="s">
        <v>129</v>
      </c>
      <c r="B43" s="82"/>
      <c r="C43" s="84">
        <f t="shared" si="1"/>
        <v>38</v>
      </c>
      <c r="D43" s="85">
        <f>SUM(D44:D45)</f>
        <v>3</v>
      </c>
      <c r="E43" s="85">
        <f>SUM(E44:E45)</f>
        <v>0</v>
      </c>
      <c r="F43" s="85">
        <f>SUM(F44:F45)</f>
        <v>35</v>
      </c>
      <c r="G43" s="85">
        <f>SUM(G44:G45)</f>
        <v>18</v>
      </c>
      <c r="H43" s="84">
        <f t="shared" si="0"/>
        <v>442</v>
      </c>
      <c r="I43" s="85">
        <f>SUM(I44:I45)</f>
        <v>40</v>
      </c>
      <c r="J43" s="84">
        <f>SUM(J44:J45)</f>
        <v>402</v>
      </c>
      <c r="K43" s="84">
        <f>SUM(K44:K45)</f>
        <v>302</v>
      </c>
    </row>
    <row r="44" spans="1:11" ht="16.5" customHeight="1">
      <c r="A44" s="98" t="s">
        <v>130</v>
      </c>
      <c r="B44" s="99" t="s">
        <v>131</v>
      </c>
      <c r="C44" s="100">
        <f t="shared" si="1"/>
        <v>35</v>
      </c>
      <c r="D44" s="101">
        <v>2</v>
      </c>
      <c r="E44" s="101">
        <v>0</v>
      </c>
      <c r="F44" s="101">
        <v>33</v>
      </c>
      <c r="G44" s="101">
        <v>17</v>
      </c>
      <c r="H44" s="100">
        <f t="shared" si="0"/>
        <v>412</v>
      </c>
      <c r="I44" s="101">
        <v>37</v>
      </c>
      <c r="J44" s="102">
        <v>375</v>
      </c>
      <c r="K44" s="102">
        <v>285</v>
      </c>
    </row>
    <row r="45" spans="1:11" ht="16.5" customHeight="1">
      <c r="A45" s="86" t="s">
        <v>132</v>
      </c>
      <c r="B45" s="86"/>
      <c r="C45" s="87">
        <f t="shared" si="1"/>
        <v>3</v>
      </c>
      <c r="D45" s="109">
        <f>SUM(D46:D48)</f>
        <v>1</v>
      </c>
      <c r="E45" s="109">
        <f>SUM(E46:E48)</f>
        <v>0</v>
      </c>
      <c r="F45" s="109">
        <f>SUM(F46:F48)</f>
        <v>2</v>
      </c>
      <c r="G45" s="109">
        <f>SUM(G46:G48)</f>
        <v>1</v>
      </c>
      <c r="H45" s="87">
        <f t="shared" si="0"/>
        <v>30</v>
      </c>
      <c r="I45" s="109">
        <f>SUM(I46:I48)</f>
        <v>3</v>
      </c>
      <c r="J45" s="87">
        <f>SUM(J46:J48)</f>
        <v>27</v>
      </c>
      <c r="K45" s="87">
        <f>SUM(K46:K48)</f>
        <v>17</v>
      </c>
    </row>
    <row r="46" spans="1:11" ht="16.5" customHeight="1">
      <c r="A46" s="86"/>
      <c r="B46" s="86" t="s">
        <v>133</v>
      </c>
      <c r="C46" s="87">
        <f>SUM(D46:F46)</f>
        <v>0</v>
      </c>
      <c r="D46" s="88">
        <v>0</v>
      </c>
      <c r="E46" s="88">
        <v>0</v>
      </c>
      <c r="F46" s="88" t="s">
        <v>41</v>
      </c>
      <c r="G46" s="88" t="s">
        <v>41</v>
      </c>
      <c r="H46" s="87">
        <f>SUM(I46:J46)</f>
        <v>6</v>
      </c>
      <c r="I46" s="88" t="s">
        <v>41</v>
      </c>
      <c r="J46" s="89">
        <v>6</v>
      </c>
      <c r="K46" s="89">
        <v>4</v>
      </c>
    </row>
    <row r="47" spans="1:11" ht="16.5" customHeight="1">
      <c r="A47" s="86"/>
      <c r="B47" s="86" t="s">
        <v>134</v>
      </c>
      <c r="C47" s="87">
        <f t="shared" si="1"/>
        <v>2</v>
      </c>
      <c r="D47" s="88">
        <v>1</v>
      </c>
      <c r="E47" s="88">
        <v>0</v>
      </c>
      <c r="F47" s="88">
        <v>1</v>
      </c>
      <c r="G47" s="88">
        <v>1</v>
      </c>
      <c r="H47" s="87">
        <f t="shared" si="0"/>
        <v>16</v>
      </c>
      <c r="I47" s="88">
        <v>3</v>
      </c>
      <c r="J47" s="89">
        <v>13</v>
      </c>
      <c r="K47" s="89">
        <v>10</v>
      </c>
    </row>
    <row r="48" spans="1:11" ht="16.5" customHeight="1">
      <c r="A48" s="93"/>
      <c r="B48" s="93" t="s">
        <v>135</v>
      </c>
      <c r="C48" s="94">
        <f t="shared" si="1"/>
        <v>1</v>
      </c>
      <c r="D48" s="95">
        <v>0</v>
      </c>
      <c r="E48" s="95">
        <v>0</v>
      </c>
      <c r="F48" s="95">
        <v>1</v>
      </c>
      <c r="G48" s="95" t="s">
        <v>41</v>
      </c>
      <c r="H48" s="94">
        <f t="shared" si="0"/>
        <v>8</v>
      </c>
      <c r="I48" s="95" t="s">
        <v>41</v>
      </c>
      <c r="J48" s="96">
        <v>8</v>
      </c>
      <c r="K48" s="96">
        <v>3</v>
      </c>
    </row>
    <row r="49" spans="1:11" ht="16.5" customHeight="1">
      <c r="A49" s="97" t="s">
        <v>136</v>
      </c>
      <c r="B49" s="82"/>
      <c r="C49" s="84">
        <f t="shared" si="1"/>
        <v>25</v>
      </c>
      <c r="D49" s="85">
        <f>SUM(D50,D55)</f>
        <v>2</v>
      </c>
      <c r="E49" s="85">
        <f>SUM(E50,E55)</f>
        <v>0</v>
      </c>
      <c r="F49" s="85">
        <f>SUM(F50,F55)</f>
        <v>23</v>
      </c>
      <c r="G49" s="85">
        <f>SUM(G50,G55)</f>
        <v>12</v>
      </c>
      <c r="H49" s="84">
        <f t="shared" si="0"/>
        <v>188</v>
      </c>
      <c r="I49" s="85">
        <f>SUM(I50,I55)</f>
        <v>19</v>
      </c>
      <c r="J49" s="84">
        <f>SUM(J50,J55)</f>
        <v>169</v>
      </c>
      <c r="K49" s="84">
        <f>SUM(K50,K55)</f>
        <v>107</v>
      </c>
    </row>
    <row r="50" spans="1:11" ht="16.5" customHeight="1">
      <c r="A50" s="110" t="s">
        <v>137</v>
      </c>
      <c r="B50" s="110"/>
      <c r="C50" s="111">
        <f t="shared" si="1"/>
        <v>15</v>
      </c>
      <c r="D50" s="112">
        <f>SUM(D51:D54)</f>
        <v>1</v>
      </c>
      <c r="E50" s="112">
        <f>SUM(E51:E54)</f>
        <v>0</v>
      </c>
      <c r="F50" s="112">
        <f>SUM(F51:F54)</f>
        <v>14</v>
      </c>
      <c r="G50" s="112">
        <f>SUM(G51:G54)</f>
        <v>7</v>
      </c>
      <c r="H50" s="111">
        <f t="shared" si="0"/>
        <v>113</v>
      </c>
      <c r="I50" s="112">
        <f>SUM(I51:I54)</f>
        <v>6</v>
      </c>
      <c r="J50" s="111">
        <f>SUM(J51:J54)</f>
        <v>107</v>
      </c>
      <c r="K50" s="111">
        <f>SUM(K51:K54)</f>
        <v>65</v>
      </c>
    </row>
    <row r="51" spans="1:11" ht="16.5" customHeight="1">
      <c r="A51" s="86"/>
      <c r="B51" s="86" t="s">
        <v>138</v>
      </c>
      <c r="C51" s="87">
        <f>SUM(D51:F51)</f>
        <v>1</v>
      </c>
      <c r="D51" s="88">
        <v>0</v>
      </c>
      <c r="E51" s="88">
        <v>0</v>
      </c>
      <c r="F51" s="88">
        <v>1</v>
      </c>
      <c r="G51" s="88">
        <v>0</v>
      </c>
      <c r="H51" s="87">
        <f>SUM(I51:J51)</f>
        <v>33</v>
      </c>
      <c r="I51" s="88">
        <v>2</v>
      </c>
      <c r="J51" s="89">
        <v>31</v>
      </c>
      <c r="K51" s="89">
        <v>16</v>
      </c>
    </row>
    <row r="52" spans="1:11" ht="16.5" customHeight="1">
      <c r="A52" s="86"/>
      <c r="B52" s="86" t="s">
        <v>139</v>
      </c>
      <c r="C52" s="87">
        <f t="shared" si="1"/>
        <v>9</v>
      </c>
      <c r="D52" s="88">
        <v>1</v>
      </c>
      <c r="E52" s="88">
        <v>0</v>
      </c>
      <c r="F52" s="88">
        <v>8</v>
      </c>
      <c r="G52" s="88">
        <v>3</v>
      </c>
      <c r="H52" s="87">
        <f t="shared" si="0"/>
        <v>45</v>
      </c>
      <c r="I52" s="88">
        <v>1</v>
      </c>
      <c r="J52" s="89">
        <v>44</v>
      </c>
      <c r="K52" s="89">
        <v>28</v>
      </c>
    </row>
    <row r="53" spans="1:11" ht="16.5" customHeight="1">
      <c r="A53" s="86"/>
      <c r="B53" s="86" t="s">
        <v>140</v>
      </c>
      <c r="C53" s="87">
        <f t="shared" si="1"/>
        <v>1</v>
      </c>
      <c r="D53" s="88">
        <v>0</v>
      </c>
      <c r="E53" s="88">
        <v>0</v>
      </c>
      <c r="F53" s="88">
        <v>1</v>
      </c>
      <c r="G53" s="88">
        <v>1</v>
      </c>
      <c r="H53" s="87">
        <f t="shared" si="0"/>
        <v>19</v>
      </c>
      <c r="I53" s="88">
        <v>3</v>
      </c>
      <c r="J53" s="89">
        <v>16</v>
      </c>
      <c r="K53" s="89">
        <v>15</v>
      </c>
    </row>
    <row r="54" spans="1:11" ht="16.5" customHeight="1">
      <c r="A54" s="113"/>
      <c r="B54" s="113" t="s">
        <v>141</v>
      </c>
      <c r="C54" s="114">
        <f t="shared" si="1"/>
        <v>4</v>
      </c>
      <c r="D54" s="115">
        <v>0</v>
      </c>
      <c r="E54" s="115">
        <v>0</v>
      </c>
      <c r="F54" s="115">
        <v>4</v>
      </c>
      <c r="G54" s="115">
        <v>3</v>
      </c>
      <c r="H54" s="114">
        <f t="shared" si="0"/>
        <v>16</v>
      </c>
      <c r="I54" s="115">
        <v>0</v>
      </c>
      <c r="J54" s="116">
        <v>16</v>
      </c>
      <c r="K54" s="116">
        <v>6</v>
      </c>
    </row>
    <row r="55" spans="1:11" ht="16.5" customHeight="1">
      <c r="A55" s="86" t="s">
        <v>142</v>
      </c>
      <c r="B55" s="86"/>
      <c r="C55" s="87">
        <f t="shared" si="1"/>
        <v>10</v>
      </c>
      <c r="D55" s="109">
        <f>SUM(D56:D58)</f>
        <v>1</v>
      </c>
      <c r="E55" s="109">
        <f>SUM(E56:E58)</f>
        <v>0</v>
      </c>
      <c r="F55" s="109">
        <f>SUM(F56:F58)</f>
        <v>9</v>
      </c>
      <c r="G55" s="109">
        <f>SUM(G56:G58)</f>
        <v>5</v>
      </c>
      <c r="H55" s="87">
        <f t="shared" si="0"/>
        <v>75</v>
      </c>
      <c r="I55" s="109">
        <f>SUM(I56:I58)</f>
        <v>13</v>
      </c>
      <c r="J55" s="87">
        <f>SUM(J56:J58)</f>
        <v>62</v>
      </c>
      <c r="K55" s="87">
        <f>SUM(K56:K58)</f>
        <v>42</v>
      </c>
    </row>
    <row r="56" spans="1:11" ht="16.5" customHeight="1">
      <c r="A56" s="86"/>
      <c r="B56" s="86" t="s">
        <v>143</v>
      </c>
      <c r="C56" s="87">
        <f t="shared" si="1"/>
        <v>4</v>
      </c>
      <c r="D56" s="88">
        <v>0</v>
      </c>
      <c r="E56" s="88">
        <v>0</v>
      </c>
      <c r="F56" s="88">
        <v>4</v>
      </c>
      <c r="G56" s="88">
        <v>2</v>
      </c>
      <c r="H56" s="87">
        <f t="shared" si="0"/>
        <v>24</v>
      </c>
      <c r="I56" s="88">
        <v>3</v>
      </c>
      <c r="J56" s="89">
        <v>21</v>
      </c>
      <c r="K56" s="89">
        <v>16</v>
      </c>
    </row>
    <row r="57" spans="1:11" ht="16.5" customHeight="1">
      <c r="A57" s="86"/>
      <c r="B57" s="86" t="s">
        <v>144</v>
      </c>
      <c r="C57" s="87">
        <f t="shared" si="1"/>
        <v>5</v>
      </c>
      <c r="D57" s="88">
        <v>1</v>
      </c>
      <c r="E57" s="88">
        <v>0</v>
      </c>
      <c r="F57" s="88">
        <v>4</v>
      </c>
      <c r="G57" s="88">
        <v>2</v>
      </c>
      <c r="H57" s="87">
        <f t="shared" si="0"/>
        <v>38</v>
      </c>
      <c r="I57" s="88">
        <v>9</v>
      </c>
      <c r="J57" s="89">
        <v>29</v>
      </c>
      <c r="K57" s="89">
        <v>19</v>
      </c>
    </row>
    <row r="58" spans="1:11" ht="16.5" customHeight="1">
      <c r="A58" s="93"/>
      <c r="B58" s="93" t="s">
        <v>145</v>
      </c>
      <c r="C58" s="94">
        <f t="shared" si="1"/>
        <v>1</v>
      </c>
      <c r="D58" s="95">
        <v>0</v>
      </c>
      <c r="E58" s="95">
        <v>0</v>
      </c>
      <c r="F58" s="95">
        <v>1</v>
      </c>
      <c r="G58" s="95">
        <v>1</v>
      </c>
      <c r="H58" s="94">
        <f t="shared" si="0"/>
        <v>13</v>
      </c>
      <c r="I58" s="95">
        <v>1</v>
      </c>
      <c r="J58" s="96">
        <v>12</v>
      </c>
      <c r="K58" s="96">
        <v>7</v>
      </c>
    </row>
    <row r="59" spans="1:11" ht="16.5" customHeight="1">
      <c r="A59" s="97" t="s">
        <v>146</v>
      </c>
      <c r="B59" s="82"/>
      <c r="C59" s="84">
        <f t="shared" si="1"/>
        <v>13</v>
      </c>
      <c r="D59" s="85">
        <f>SUM(D60,D64)</f>
        <v>2</v>
      </c>
      <c r="E59" s="85">
        <f>SUM(E60,E64)</f>
        <v>0</v>
      </c>
      <c r="F59" s="85">
        <f>SUM(F60,F64)</f>
        <v>11</v>
      </c>
      <c r="G59" s="85">
        <f>SUM(G60,G64)</f>
        <v>5</v>
      </c>
      <c r="H59" s="84">
        <f t="shared" si="0"/>
        <v>135</v>
      </c>
      <c r="I59" s="85">
        <f>SUM(I60,I64)</f>
        <v>4</v>
      </c>
      <c r="J59" s="84">
        <f>SUM(J60,J64)</f>
        <v>131</v>
      </c>
      <c r="K59" s="84">
        <f>SUM(K60,K64)</f>
        <v>73</v>
      </c>
    </row>
    <row r="60" spans="1:11" ht="16.5" customHeight="1">
      <c r="A60" s="110" t="s">
        <v>147</v>
      </c>
      <c r="B60" s="110"/>
      <c r="C60" s="111">
        <f t="shared" si="1"/>
        <v>8</v>
      </c>
      <c r="D60" s="112">
        <f>SUM(D61:D63)</f>
        <v>0</v>
      </c>
      <c r="E60" s="112">
        <f>SUM(E61:E63)</f>
        <v>0</v>
      </c>
      <c r="F60" s="112">
        <f>SUM(F61:F63)</f>
        <v>8</v>
      </c>
      <c r="G60" s="112">
        <f>SUM(G61:G63)</f>
        <v>3</v>
      </c>
      <c r="H60" s="111">
        <f t="shared" si="0"/>
        <v>89</v>
      </c>
      <c r="I60" s="112">
        <f>SUM(I61:I63)</f>
        <v>3</v>
      </c>
      <c r="J60" s="111">
        <f>SUM(J61:J63)</f>
        <v>86</v>
      </c>
      <c r="K60" s="111">
        <f>SUM(K61:K63)</f>
        <v>46</v>
      </c>
    </row>
    <row r="61" spans="1:11" ht="16.5" customHeight="1">
      <c r="A61" s="86"/>
      <c r="B61" s="86" t="s">
        <v>148</v>
      </c>
      <c r="C61" s="87">
        <f t="shared" si="1"/>
        <v>3</v>
      </c>
      <c r="D61" s="88">
        <v>0</v>
      </c>
      <c r="E61" s="88">
        <v>0</v>
      </c>
      <c r="F61" s="88">
        <v>3</v>
      </c>
      <c r="G61" s="88">
        <v>1</v>
      </c>
      <c r="H61" s="87">
        <f t="shared" si="0"/>
        <v>66</v>
      </c>
      <c r="I61" s="88">
        <v>2</v>
      </c>
      <c r="J61" s="89">
        <v>64</v>
      </c>
      <c r="K61" s="89">
        <v>32</v>
      </c>
    </row>
    <row r="62" spans="1:11" ht="16.5" customHeight="1">
      <c r="A62" s="86"/>
      <c r="B62" s="86" t="s">
        <v>149</v>
      </c>
      <c r="C62" s="87">
        <f>SUM(D62:F62)</f>
        <v>2</v>
      </c>
      <c r="D62" s="88">
        <v>0</v>
      </c>
      <c r="E62" s="88">
        <v>0</v>
      </c>
      <c r="F62" s="88">
        <v>2</v>
      </c>
      <c r="G62" s="88">
        <v>0</v>
      </c>
      <c r="H62" s="87">
        <f>SUM(I62:J62)</f>
        <v>11</v>
      </c>
      <c r="I62" s="88">
        <v>1</v>
      </c>
      <c r="J62" s="89">
        <v>10</v>
      </c>
      <c r="K62" s="89">
        <v>7</v>
      </c>
    </row>
    <row r="63" spans="1:11" ht="16.5" customHeight="1">
      <c r="A63" s="113"/>
      <c r="B63" s="113" t="s">
        <v>150</v>
      </c>
      <c r="C63" s="114">
        <f>SUM(D63:F63)</f>
        <v>3</v>
      </c>
      <c r="D63" s="115">
        <v>0</v>
      </c>
      <c r="E63" s="115">
        <v>0</v>
      </c>
      <c r="F63" s="115">
        <v>3</v>
      </c>
      <c r="G63" s="115">
        <v>2</v>
      </c>
      <c r="H63" s="114">
        <f>SUM(I63:J63)</f>
        <v>12</v>
      </c>
      <c r="I63" s="115" t="s">
        <v>41</v>
      </c>
      <c r="J63" s="116">
        <v>12</v>
      </c>
      <c r="K63" s="116">
        <v>7</v>
      </c>
    </row>
    <row r="64" spans="1:11" ht="16.5" customHeight="1">
      <c r="A64" s="86" t="s">
        <v>151</v>
      </c>
      <c r="B64" s="86"/>
      <c r="C64" s="87">
        <f t="shared" si="1"/>
        <v>5</v>
      </c>
      <c r="D64" s="109">
        <f>SUM(D65:D66)</f>
        <v>2</v>
      </c>
      <c r="E64" s="109">
        <f>SUM(E65:E66)</f>
        <v>0</v>
      </c>
      <c r="F64" s="109">
        <f>SUM(F65:F66)</f>
        <v>3</v>
      </c>
      <c r="G64" s="109">
        <f>SUM(G65:G66)</f>
        <v>2</v>
      </c>
      <c r="H64" s="87">
        <f t="shared" si="0"/>
        <v>46</v>
      </c>
      <c r="I64" s="109">
        <f>SUM(I65:I66)</f>
        <v>1</v>
      </c>
      <c r="J64" s="87">
        <f>SUM(J65:J66)</f>
        <v>45</v>
      </c>
      <c r="K64" s="87">
        <f>SUM(K65:K66)</f>
        <v>27</v>
      </c>
    </row>
    <row r="65" spans="1:11" ht="16.5" customHeight="1">
      <c r="A65" s="86"/>
      <c r="B65" s="86" t="s">
        <v>152</v>
      </c>
      <c r="C65" s="87">
        <f t="shared" si="1"/>
        <v>2</v>
      </c>
      <c r="D65" s="88">
        <v>1</v>
      </c>
      <c r="E65" s="88">
        <v>0</v>
      </c>
      <c r="F65" s="88">
        <v>1</v>
      </c>
      <c r="G65" s="88">
        <v>1</v>
      </c>
      <c r="H65" s="87">
        <f t="shared" si="0"/>
        <v>19</v>
      </c>
      <c r="I65" s="88">
        <v>1</v>
      </c>
      <c r="J65" s="89">
        <v>18</v>
      </c>
      <c r="K65" s="89">
        <v>10</v>
      </c>
    </row>
    <row r="66" spans="1:11" ht="16.5" customHeight="1">
      <c r="A66" s="93"/>
      <c r="B66" s="93" t="s">
        <v>153</v>
      </c>
      <c r="C66" s="94">
        <f t="shared" si="1"/>
        <v>3</v>
      </c>
      <c r="D66" s="95">
        <v>1</v>
      </c>
      <c r="E66" s="95">
        <v>0</v>
      </c>
      <c r="F66" s="95">
        <v>2</v>
      </c>
      <c r="G66" s="95">
        <v>1</v>
      </c>
      <c r="H66" s="94">
        <f t="shared" si="0"/>
        <v>27</v>
      </c>
      <c r="I66" s="95" t="s">
        <v>41</v>
      </c>
      <c r="J66" s="96">
        <v>27</v>
      </c>
      <c r="K66" s="96">
        <v>17</v>
      </c>
    </row>
    <row r="67" spans="1:11" ht="16.5" customHeight="1">
      <c r="A67" s="97" t="s">
        <v>154</v>
      </c>
      <c r="B67" s="82"/>
      <c r="C67" s="84">
        <f t="shared" si="1"/>
        <v>8</v>
      </c>
      <c r="D67" s="85">
        <f>SUM(D68)</f>
        <v>1</v>
      </c>
      <c r="E67" s="85">
        <f>SUM(E68)</f>
        <v>0</v>
      </c>
      <c r="F67" s="85">
        <f>SUM(F68)</f>
        <v>7</v>
      </c>
      <c r="G67" s="85">
        <f>SUM(G68)</f>
        <v>4</v>
      </c>
      <c r="H67" s="84">
        <f t="shared" si="0"/>
        <v>84</v>
      </c>
      <c r="I67" s="85">
        <f>SUM(I68)</f>
        <v>7</v>
      </c>
      <c r="J67" s="84">
        <f>SUM(J68)</f>
        <v>77</v>
      </c>
      <c r="K67" s="84">
        <f>SUM(K68)</f>
        <v>47</v>
      </c>
    </row>
    <row r="68" spans="1:11" ht="16.5" customHeight="1">
      <c r="A68" s="110" t="s">
        <v>155</v>
      </c>
      <c r="B68" s="110"/>
      <c r="C68" s="111">
        <f t="shared" si="1"/>
        <v>8</v>
      </c>
      <c r="D68" s="112">
        <f>SUM(D69:D70)</f>
        <v>1</v>
      </c>
      <c r="E68" s="112">
        <f>SUM(E69:E70)</f>
        <v>0</v>
      </c>
      <c r="F68" s="112">
        <f>SUM(F69:F70)</f>
        <v>7</v>
      </c>
      <c r="G68" s="112">
        <f>SUM(G69:G70)</f>
        <v>4</v>
      </c>
      <c r="H68" s="111">
        <f t="shared" si="0"/>
        <v>84</v>
      </c>
      <c r="I68" s="112">
        <f>SUM(I69:I70)</f>
        <v>7</v>
      </c>
      <c r="J68" s="111">
        <f>SUM(J69:J70)</f>
        <v>77</v>
      </c>
      <c r="K68" s="111">
        <f>SUM(K69:K70)</f>
        <v>47</v>
      </c>
    </row>
    <row r="69" spans="1:11" ht="16.5" customHeight="1">
      <c r="A69" s="86"/>
      <c r="B69" s="86" t="s">
        <v>156</v>
      </c>
      <c r="C69" s="87">
        <f t="shared" si="1"/>
        <v>4</v>
      </c>
      <c r="D69" s="88">
        <v>0</v>
      </c>
      <c r="E69" s="88">
        <v>0</v>
      </c>
      <c r="F69" s="88">
        <v>4</v>
      </c>
      <c r="G69" s="88">
        <v>3</v>
      </c>
      <c r="H69" s="87">
        <f t="shared" si="0"/>
        <v>33</v>
      </c>
      <c r="I69" s="88">
        <v>4</v>
      </c>
      <c r="J69" s="89">
        <v>29</v>
      </c>
      <c r="K69" s="89">
        <v>16</v>
      </c>
    </row>
    <row r="70" spans="1:11" ht="16.5" customHeight="1">
      <c r="A70" s="93"/>
      <c r="B70" s="93" t="s">
        <v>157</v>
      </c>
      <c r="C70" s="94">
        <f t="shared" si="1"/>
        <v>4</v>
      </c>
      <c r="D70" s="95">
        <v>1</v>
      </c>
      <c r="E70" s="95">
        <v>0</v>
      </c>
      <c r="F70" s="95">
        <v>3</v>
      </c>
      <c r="G70" s="95">
        <v>1</v>
      </c>
      <c r="H70" s="94">
        <f aca="true" t="shared" si="2" ref="H70:H75">SUM(I70:J70)</f>
        <v>51</v>
      </c>
      <c r="I70" s="95">
        <v>3</v>
      </c>
      <c r="J70" s="96">
        <v>48</v>
      </c>
      <c r="K70" s="96">
        <v>31</v>
      </c>
    </row>
    <row r="71" spans="1:11" ht="16.5" customHeight="1">
      <c r="A71" s="97" t="s">
        <v>158</v>
      </c>
      <c r="B71" s="82"/>
      <c r="C71" s="84">
        <f>SUM(D71:F71)</f>
        <v>12</v>
      </c>
      <c r="D71" s="85">
        <f>SUM(D72)</f>
        <v>1</v>
      </c>
      <c r="E71" s="85">
        <f>SUM(E72)</f>
        <v>0</v>
      </c>
      <c r="F71" s="85">
        <f>SUM(F72)</f>
        <v>11</v>
      </c>
      <c r="G71" s="85">
        <f>SUM(G72)</f>
        <v>10</v>
      </c>
      <c r="H71" s="84">
        <f t="shared" si="2"/>
        <v>137</v>
      </c>
      <c r="I71" s="85">
        <f>SUM(I72)</f>
        <v>13</v>
      </c>
      <c r="J71" s="84">
        <f>SUM(J72)</f>
        <v>124</v>
      </c>
      <c r="K71" s="84">
        <f>SUM(K72)</f>
        <v>80</v>
      </c>
    </row>
    <row r="72" spans="1:11" ht="16.5" customHeight="1">
      <c r="A72" s="110" t="s">
        <v>159</v>
      </c>
      <c r="B72" s="110"/>
      <c r="C72" s="111">
        <f>SUM(D72:F72)</f>
        <v>12</v>
      </c>
      <c r="D72" s="112">
        <f>SUM(D73:D75)</f>
        <v>1</v>
      </c>
      <c r="E72" s="112">
        <f>SUM(E73:E75)</f>
        <v>0</v>
      </c>
      <c r="F72" s="112">
        <f>SUM(F73:F75)</f>
        <v>11</v>
      </c>
      <c r="G72" s="112">
        <f>SUM(G73:G75)</f>
        <v>10</v>
      </c>
      <c r="H72" s="111">
        <f t="shared" si="2"/>
        <v>137</v>
      </c>
      <c r="I72" s="112">
        <f>SUM(I73:I75)</f>
        <v>13</v>
      </c>
      <c r="J72" s="111">
        <f>SUM(J73:J75)</f>
        <v>124</v>
      </c>
      <c r="K72" s="111">
        <f>SUM(K73:K75)</f>
        <v>80</v>
      </c>
    </row>
    <row r="73" spans="1:11" ht="16.5" customHeight="1">
      <c r="A73" s="86"/>
      <c r="B73" s="86" t="s">
        <v>160</v>
      </c>
      <c r="C73" s="87">
        <f>SUM(D73:F73)</f>
        <v>3</v>
      </c>
      <c r="D73" s="88">
        <v>1</v>
      </c>
      <c r="E73" s="88">
        <v>0</v>
      </c>
      <c r="F73" s="88">
        <v>2</v>
      </c>
      <c r="G73" s="88">
        <v>1</v>
      </c>
      <c r="H73" s="87">
        <f t="shared" si="2"/>
        <v>56</v>
      </c>
      <c r="I73" s="88">
        <v>8</v>
      </c>
      <c r="J73" s="89">
        <v>48</v>
      </c>
      <c r="K73" s="89">
        <v>29</v>
      </c>
    </row>
    <row r="74" spans="1:11" ht="16.5" customHeight="1">
      <c r="A74" s="86"/>
      <c r="B74" s="86" t="s">
        <v>161</v>
      </c>
      <c r="C74" s="87">
        <f>SUM(D74:F74)</f>
        <v>5</v>
      </c>
      <c r="D74" s="88">
        <v>0</v>
      </c>
      <c r="E74" s="88">
        <v>0</v>
      </c>
      <c r="F74" s="88">
        <v>5</v>
      </c>
      <c r="G74" s="88">
        <v>5</v>
      </c>
      <c r="H74" s="87">
        <f t="shared" si="2"/>
        <v>41</v>
      </c>
      <c r="I74" s="88">
        <v>2</v>
      </c>
      <c r="J74" s="89">
        <v>39</v>
      </c>
      <c r="K74" s="89">
        <v>28</v>
      </c>
    </row>
    <row r="75" spans="1:11" ht="16.5" customHeight="1">
      <c r="A75" s="93"/>
      <c r="B75" s="93" t="s">
        <v>162</v>
      </c>
      <c r="C75" s="94">
        <f>SUM(D75:F75)</f>
        <v>4</v>
      </c>
      <c r="D75" s="95">
        <v>0</v>
      </c>
      <c r="E75" s="95">
        <v>0</v>
      </c>
      <c r="F75" s="95">
        <v>4</v>
      </c>
      <c r="G75" s="95">
        <v>4</v>
      </c>
      <c r="H75" s="94">
        <f t="shared" si="2"/>
        <v>40</v>
      </c>
      <c r="I75" s="95">
        <v>3</v>
      </c>
      <c r="J75" s="96">
        <v>37</v>
      </c>
      <c r="K75" s="96">
        <v>23</v>
      </c>
    </row>
  </sheetData>
  <sheetProtection sheet="1" objects="1" scenarios="1"/>
  <mergeCells count="12">
    <mergeCell ref="A2:A4"/>
    <mergeCell ref="B2:B4"/>
    <mergeCell ref="C2:G2"/>
    <mergeCell ref="H2:J2"/>
    <mergeCell ref="K2:K4"/>
    <mergeCell ref="C3:C4"/>
    <mergeCell ref="D3:D4"/>
    <mergeCell ref="E3:E4"/>
    <mergeCell ref="F3:G3"/>
    <mergeCell ref="H3:H4"/>
    <mergeCell ref="I3:I4"/>
    <mergeCell ref="J3:J4"/>
  </mergeCells>
  <printOptions/>
  <pageMargins left="0.8267716535433072" right="0.2755905511811024" top="0.5905511811023623" bottom="0.6299212598425197" header="0.4724409448818898" footer="0.1968503937007874"/>
  <pageSetup firstPageNumber="5" useFirstPageNumber="1"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90" zoomScalePageLayoutView="0" workbookViewId="0" topLeftCell="A1">
      <pane xSplit="2" ySplit="3" topLeftCell="C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ColWidth="9.50390625" defaultRowHeight="13.5"/>
  <cols>
    <col min="1" max="1" width="7.50390625" style="117" bestFit="1" customWidth="1"/>
    <col min="2" max="2" width="9.125" style="72" bestFit="1" customWidth="1"/>
    <col min="3" max="3" width="7.125" style="73" customWidth="1"/>
    <col min="4" max="4" width="6.875" style="73" customWidth="1"/>
    <col min="5" max="5" width="5.375" style="118" customWidth="1"/>
    <col min="6" max="6" width="4.625" style="118" customWidth="1"/>
    <col min="7" max="8" width="6.875" style="118" customWidth="1"/>
    <col min="9" max="9" width="7.00390625" style="73" customWidth="1"/>
    <col min="10" max="10" width="7.125" style="73" customWidth="1"/>
    <col min="11" max="11" width="6.875" style="73" customWidth="1"/>
    <col min="12" max="12" width="5.375" style="73" customWidth="1"/>
    <col min="13" max="13" width="4.625" style="73" customWidth="1"/>
    <col min="14" max="15" width="6.875" style="73" customWidth="1"/>
    <col min="16" max="16" width="5.375" style="72" customWidth="1"/>
    <col min="17" max="16384" width="9.50390625" style="72" customWidth="1"/>
  </cols>
  <sheetData>
    <row r="1" ht="24.75" customHeight="1">
      <c r="A1" s="71" t="s">
        <v>163</v>
      </c>
    </row>
    <row r="2" spans="1:15" ht="21.75" customHeight="1">
      <c r="A2" s="264"/>
      <c r="B2" s="266" t="s">
        <v>78</v>
      </c>
      <c r="C2" s="263" t="s">
        <v>164</v>
      </c>
      <c r="D2" s="263"/>
      <c r="E2" s="263"/>
      <c r="F2" s="263"/>
      <c r="G2" s="263"/>
      <c r="H2" s="255"/>
      <c r="I2" s="267" t="s">
        <v>165</v>
      </c>
      <c r="J2" s="263" t="s">
        <v>83</v>
      </c>
      <c r="K2" s="263"/>
      <c r="L2" s="263"/>
      <c r="M2" s="263"/>
      <c r="N2" s="263"/>
      <c r="O2" s="263"/>
    </row>
    <row r="3" spans="1:15" s="121" customFormat="1" ht="21.75" customHeight="1">
      <c r="A3" s="265"/>
      <c r="B3" s="266"/>
      <c r="C3" s="119" t="s">
        <v>57</v>
      </c>
      <c r="D3" s="119" t="s">
        <v>56</v>
      </c>
      <c r="E3" s="119" t="s">
        <v>55</v>
      </c>
      <c r="F3" s="119" t="s">
        <v>54</v>
      </c>
      <c r="G3" s="119" t="s">
        <v>53</v>
      </c>
      <c r="H3" s="120" t="s">
        <v>52</v>
      </c>
      <c r="I3" s="268"/>
      <c r="J3" s="119" t="s">
        <v>57</v>
      </c>
      <c r="K3" s="119" t="s">
        <v>56</v>
      </c>
      <c r="L3" s="119" t="s">
        <v>55</v>
      </c>
      <c r="M3" s="119" t="s">
        <v>54</v>
      </c>
      <c r="N3" s="119" t="s">
        <v>53</v>
      </c>
      <c r="O3" s="119" t="s">
        <v>52</v>
      </c>
    </row>
    <row r="4" spans="1:15" s="75" customFormat="1" ht="21" customHeight="1">
      <c r="A4" s="78"/>
      <c r="B4" s="79" t="s">
        <v>87</v>
      </c>
      <c r="C4" s="80">
        <f aca="true" t="shared" si="0" ref="C4:C67">SUM(D4:H4)</f>
        <v>64215</v>
      </c>
      <c r="D4" s="80">
        <f aca="true" t="shared" si="1" ref="D4:I4">SUM(D5,D15,D19,D27,D34,D42,D48,D58,D66,D70)</f>
        <v>11776</v>
      </c>
      <c r="E4" s="81">
        <f t="shared" si="1"/>
        <v>54</v>
      </c>
      <c r="F4" s="81">
        <f t="shared" si="1"/>
        <v>343</v>
      </c>
      <c r="G4" s="81">
        <f t="shared" si="1"/>
        <v>14046</v>
      </c>
      <c r="H4" s="122">
        <f t="shared" si="1"/>
        <v>37996</v>
      </c>
      <c r="I4" s="123">
        <f t="shared" si="1"/>
        <v>10028</v>
      </c>
      <c r="J4" s="80">
        <f aca="true" t="shared" si="2" ref="J4:J67">SUM(K4:O4)</f>
        <v>54187</v>
      </c>
      <c r="K4" s="80">
        <f>SUM(K5,K15,K19,K27,K34,K42,K48,K58,K66,K70)</f>
        <v>1748</v>
      </c>
      <c r="L4" s="80">
        <f>SUM(L5,L15,L19,L27,L34,L42,L48,L58,L66,L70)</f>
        <v>54</v>
      </c>
      <c r="M4" s="80">
        <f>SUM(M5,M15,M19,M27,M34,M42,M48,M58,M66,M70)</f>
        <v>343</v>
      </c>
      <c r="N4" s="80">
        <f>SUM(N5,N15,N19,N27,N34,N42,N48,N58,N66,N70)</f>
        <v>14046</v>
      </c>
      <c r="O4" s="80">
        <f>SUM(O5,O15,O19,O27,O34,O42,O48,O58,O66,O70)</f>
        <v>37996</v>
      </c>
    </row>
    <row r="5" spans="1:15" s="75" customFormat="1" ht="16.5" customHeight="1">
      <c r="A5" s="82" t="s">
        <v>88</v>
      </c>
      <c r="B5" s="83" t="s">
        <v>88</v>
      </c>
      <c r="C5" s="84">
        <f t="shared" si="0"/>
        <v>18764</v>
      </c>
      <c r="D5" s="84">
        <f aca="true" t="shared" si="3" ref="D5:I5">SUM(D6:D14)</f>
        <v>3653</v>
      </c>
      <c r="E5" s="85">
        <f t="shared" si="3"/>
        <v>10</v>
      </c>
      <c r="F5" s="85">
        <f t="shared" si="3"/>
        <v>100</v>
      </c>
      <c r="G5" s="85">
        <f t="shared" si="3"/>
        <v>3288</v>
      </c>
      <c r="H5" s="124">
        <f t="shared" si="3"/>
        <v>11713</v>
      </c>
      <c r="I5" s="125">
        <f t="shared" si="3"/>
        <v>3211</v>
      </c>
      <c r="J5" s="84">
        <f>SUM(K5:O5)</f>
        <v>15553</v>
      </c>
      <c r="K5" s="84">
        <f>SUM(K6:K14)</f>
        <v>442</v>
      </c>
      <c r="L5" s="84">
        <f>SUM(L6:L14)</f>
        <v>10</v>
      </c>
      <c r="M5" s="84">
        <f>SUM(M6:M14)</f>
        <v>100</v>
      </c>
      <c r="N5" s="84">
        <f>SUM(N6:N14)</f>
        <v>3288</v>
      </c>
      <c r="O5" s="84">
        <f>SUM(O6:O14)</f>
        <v>11713</v>
      </c>
    </row>
    <row r="6" spans="1:15" ht="16.5" customHeight="1">
      <c r="A6" s="86"/>
      <c r="B6" s="86" t="s">
        <v>89</v>
      </c>
      <c r="C6" s="87">
        <f t="shared" si="0"/>
        <v>1072</v>
      </c>
      <c r="D6" s="88">
        <v>0</v>
      </c>
      <c r="E6" s="88">
        <v>0</v>
      </c>
      <c r="F6" s="88">
        <v>0</v>
      </c>
      <c r="G6" s="88">
        <v>223</v>
      </c>
      <c r="H6" s="126">
        <v>849</v>
      </c>
      <c r="I6" s="127">
        <v>0</v>
      </c>
      <c r="J6" s="87">
        <f t="shared" si="2"/>
        <v>1072</v>
      </c>
      <c r="K6" s="87">
        <f>SUM(D6-I6)</f>
        <v>0</v>
      </c>
      <c r="L6" s="89">
        <f>SUM(E6)</f>
        <v>0</v>
      </c>
      <c r="M6" s="89">
        <f aca="true" t="shared" si="4" ref="M6:N14">SUM(F6)</f>
        <v>0</v>
      </c>
      <c r="N6" s="88">
        <f>SUM(G6)</f>
        <v>223</v>
      </c>
      <c r="O6" s="88">
        <f aca="true" t="shared" si="5" ref="O6:O14">SUM(H6)</f>
        <v>849</v>
      </c>
    </row>
    <row r="7" spans="1:15" ht="16.5" customHeight="1">
      <c r="A7" s="86"/>
      <c r="B7" s="86" t="s">
        <v>90</v>
      </c>
      <c r="C7" s="87">
        <f t="shared" si="0"/>
        <v>945</v>
      </c>
      <c r="D7" s="88">
        <v>0</v>
      </c>
      <c r="E7" s="88">
        <v>0</v>
      </c>
      <c r="F7" s="88">
        <v>0</v>
      </c>
      <c r="G7" s="88">
        <v>350</v>
      </c>
      <c r="H7" s="126">
        <v>595</v>
      </c>
      <c r="I7" s="127">
        <v>0</v>
      </c>
      <c r="J7" s="87">
        <f t="shared" si="2"/>
        <v>945</v>
      </c>
      <c r="K7" s="87">
        <f aca="true" t="shared" si="6" ref="K7:K14">SUM(D7-I7)</f>
        <v>0</v>
      </c>
      <c r="L7" s="89">
        <f aca="true" t="shared" si="7" ref="L7:L14">SUM(E7)</f>
        <v>0</v>
      </c>
      <c r="M7" s="89">
        <f t="shared" si="4"/>
        <v>0</v>
      </c>
      <c r="N7" s="88">
        <f t="shared" si="4"/>
        <v>350</v>
      </c>
      <c r="O7" s="88">
        <f t="shared" si="5"/>
        <v>595</v>
      </c>
    </row>
    <row r="8" spans="1:15" ht="16.5" customHeight="1">
      <c r="A8" s="86"/>
      <c r="B8" s="86" t="s">
        <v>91</v>
      </c>
      <c r="C8" s="87">
        <f t="shared" si="0"/>
        <v>1596</v>
      </c>
      <c r="D8" s="88">
        <v>300</v>
      </c>
      <c r="E8" s="88">
        <v>0</v>
      </c>
      <c r="F8" s="88">
        <v>0</v>
      </c>
      <c r="G8" s="88">
        <v>149</v>
      </c>
      <c r="H8" s="126">
        <v>1147</v>
      </c>
      <c r="I8" s="128">
        <v>300</v>
      </c>
      <c r="J8" s="87">
        <f t="shared" si="2"/>
        <v>1296</v>
      </c>
      <c r="K8" s="87">
        <f t="shared" si="6"/>
        <v>0</v>
      </c>
      <c r="L8" s="89">
        <f t="shared" si="7"/>
        <v>0</v>
      </c>
      <c r="M8" s="89">
        <f t="shared" si="4"/>
        <v>0</v>
      </c>
      <c r="N8" s="88">
        <f t="shared" si="4"/>
        <v>149</v>
      </c>
      <c r="O8" s="88">
        <f t="shared" si="5"/>
        <v>1147</v>
      </c>
    </row>
    <row r="9" spans="1:15" ht="16.5" customHeight="1">
      <c r="A9" s="86"/>
      <c r="B9" s="86" t="s">
        <v>92</v>
      </c>
      <c r="C9" s="87">
        <f t="shared" si="0"/>
        <v>1217</v>
      </c>
      <c r="D9" s="88">
        <v>0</v>
      </c>
      <c r="E9" s="88">
        <v>0</v>
      </c>
      <c r="F9" s="88">
        <v>0</v>
      </c>
      <c r="G9" s="88">
        <v>368</v>
      </c>
      <c r="H9" s="126">
        <v>849</v>
      </c>
      <c r="I9" s="127">
        <v>0</v>
      </c>
      <c r="J9" s="87">
        <f>SUM(K9:O9)</f>
        <v>1217</v>
      </c>
      <c r="K9" s="87">
        <f t="shared" si="6"/>
        <v>0</v>
      </c>
      <c r="L9" s="89">
        <f>SUM(E9)</f>
        <v>0</v>
      </c>
      <c r="M9" s="89">
        <f>SUM(F9)</f>
        <v>0</v>
      </c>
      <c r="N9" s="88">
        <f t="shared" si="4"/>
        <v>368</v>
      </c>
      <c r="O9" s="88">
        <f t="shared" si="5"/>
        <v>849</v>
      </c>
    </row>
    <row r="10" spans="1:15" ht="16.5" customHeight="1">
      <c r="A10" s="86"/>
      <c r="B10" s="86" t="s">
        <v>93</v>
      </c>
      <c r="C10" s="87">
        <f t="shared" si="0"/>
        <v>1682</v>
      </c>
      <c r="D10" s="88">
        <v>0</v>
      </c>
      <c r="E10" s="88">
        <v>0</v>
      </c>
      <c r="F10" s="88">
        <v>0</v>
      </c>
      <c r="G10" s="88">
        <v>508</v>
      </c>
      <c r="H10" s="126">
        <v>1174</v>
      </c>
      <c r="I10" s="127">
        <v>0</v>
      </c>
      <c r="J10" s="87">
        <f t="shared" si="2"/>
        <v>1682</v>
      </c>
      <c r="K10" s="87">
        <f t="shared" si="6"/>
        <v>0</v>
      </c>
      <c r="L10" s="89">
        <f t="shared" si="7"/>
        <v>0</v>
      </c>
      <c r="M10" s="89">
        <f t="shared" si="4"/>
        <v>0</v>
      </c>
      <c r="N10" s="88">
        <f t="shared" si="4"/>
        <v>508</v>
      </c>
      <c r="O10" s="88">
        <f t="shared" si="5"/>
        <v>1174</v>
      </c>
    </row>
    <row r="11" spans="1:15" ht="16.5" customHeight="1">
      <c r="A11" s="86"/>
      <c r="B11" s="86" t="s">
        <v>94</v>
      </c>
      <c r="C11" s="87">
        <f t="shared" si="0"/>
        <v>1006</v>
      </c>
      <c r="D11" s="88">
        <v>0</v>
      </c>
      <c r="E11" s="88">
        <v>0</v>
      </c>
      <c r="F11" s="88">
        <v>0</v>
      </c>
      <c r="G11" s="88">
        <v>191</v>
      </c>
      <c r="H11" s="126">
        <v>815</v>
      </c>
      <c r="I11" s="127">
        <v>0</v>
      </c>
      <c r="J11" s="87">
        <f t="shared" si="2"/>
        <v>1006</v>
      </c>
      <c r="K11" s="87">
        <f>SUM(D11-I11)</f>
        <v>0</v>
      </c>
      <c r="L11" s="89">
        <f t="shared" si="7"/>
        <v>0</v>
      </c>
      <c r="M11" s="89">
        <f t="shared" si="4"/>
        <v>0</v>
      </c>
      <c r="N11" s="88">
        <f t="shared" si="4"/>
        <v>191</v>
      </c>
      <c r="O11" s="88">
        <f t="shared" si="5"/>
        <v>815</v>
      </c>
    </row>
    <row r="12" spans="1:15" ht="16.5" customHeight="1">
      <c r="A12" s="86"/>
      <c r="B12" s="86" t="s">
        <v>95</v>
      </c>
      <c r="C12" s="87">
        <f t="shared" si="0"/>
        <v>3687</v>
      </c>
      <c r="D12" s="88">
        <v>1484</v>
      </c>
      <c r="E12" s="88">
        <v>0</v>
      </c>
      <c r="F12" s="88">
        <v>0</v>
      </c>
      <c r="G12" s="88">
        <v>856</v>
      </c>
      <c r="H12" s="126">
        <v>1347</v>
      </c>
      <c r="I12" s="128">
        <f>495+148+345+100</f>
        <v>1088</v>
      </c>
      <c r="J12" s="87">
        <f t="shared" si="2"/>
        <v>2599</v>
      </c>
      <c r="K12" s="87">
        <f t="shared" si="6"/>
        <v>396</v>
      </c>
      <c r="L12" s="89">
        <f t="shared" si="7"/>
        <v>0</v>
      </c>
      <c r="M12" s="89">
        <f t="shared" si="4"/>
        <v>0</v>
      </c>
      <c r="N12" s="88">
        <f t="shared" si="4"/>
        <v>856</v>
      </c>
      <c r="O12" s="88">
        <f t="shared" si="5"/>
        <v>1347</v>
      </c>
    </row>
    <row r="13" spans="1:15" ht="16.5" customHeight="1">
      <c r="A13" s="86"/>
      <c r="B13" s="86" t="s">
        <v>96</v>
      </c>
      <c r="C13" s="87">
        <f t="shared" si="0"/>
        <v>3884</v>
      </c>
      <c r="D13" s="88">
        <v>46</v>
      </c>
      <c r="E13" s="88">
        <v>10</v>
      </c>
      <c r="F13" s="88">
        <v>0</v>
      </c>
      <c r="G13" s="88">
        <v>280</v>
      </c>
      <c r="H13" s="126">
        <v>3548</v>
      </c>
      <c r="I13" s="127">
        <v>0</v>
      </c>
      <c r="J13" s="87">
        <f t="shared" si="2"/>
        <v>3884</v>
      </c>
      <c r="K13" s="87">
        <f t="shared" si="6"/>
        <v>46</v>
      </c>
      <c r="L13" s="89">
        <f t="shared" si="7"/>
        <v>10</v>
      </c>
      <c r="M13" s="89">
        <f t="shared" si="4"/>
        <v>0</v>
      </c>
      <c r="N13" s="88">
        <f t="shared" si="4"/>
        <v>280</v>
      </c>
      <c r="O13" s="88">
        <f t="shared" si="5"/>
        <v>3548</v>
      </c>
    </row>
    <row r="14" spans="1:15" ht="16.5" customHeight="1">
      <c r="A14" s="93"/>
      <c r="B14" s="93" t="s">
        <v>97</v>
      </c>
      <c r="C14" s="94">
        <f t="shared" si="0"/>
        <v>3675</v>
      </c>
      <c r="D14" s="88">
        <v>1823</v>
      </c>
      <c r="E14" s="88">
        <v>0</v>
      </c>
      <c r="F14" s="88">
        <v>100</v>
      </c>
      <c r="G14" s="95">
        <v>363</v>
      </c>
      <c r="H14" s="129">
        <v>1389</v>
      </c>
      <c r="I14" s="130">
        <f>322+465+402+176+278+180</f>
        <v>1823</v>
      </c>
      <c r="J14" s="94">
        <f t="shared" si="2"/>
        <v>1852</v>
      </c>
      <c r="K14" s="94">
        <f t="shared" si="6"/>
        <v>0</v>
      </c>
      <c r="L14" s="96">
        <f t="shared" si="7"/>
        <v>0</v>
      </c>
      <c r="M14" s="96">
        <f t="shared" si="4"/>
        <v>100</v>
      </c>
      <c r="N14" s="95">
        <f t="shared" si="4"/>
        <v>363</v>
      </c>
      <c r="O14" s="95">
        <f t="shared" si="5"/>
        <v>1389</v>
      </c>
    </row>
    <row r="15" spans="1:15" ht="16.5" customHeight="1">
      <c r="A15" s="97" t="s">
        <v>98</v>
      </c>
      <c r="B15" s="82"/>
      <c r="C15" s="84">
        <f t="shared" si="0"/>
        <v>9219</v>
      </c>
      <c r="D15" s="84">
        <f aca="true" t="shared" si="8" ref="D15:I15">SUM(D16:D18)</f>
        <v>762</v>
      </c>
      <c r="E15" s="85">
        <f t="shared" si="8"/>
        <v>8</v>
      </c>
      <c r="F15" s="85">
        <f t="shared" si="8"/>
        <v>60</v>
      </c>
      <c r="G15" s="85">
        <f t="shared" si="8"/>
        <v>2189</v>
      </c>
      <c r="H15" s="124">
        <f t="shared" si="8"/>
        <v>6200</v>
      </c>
      <c r="I15" s="125">
        <f t="shared" si="8"/>
        <v>703</v>
      </c>
      <c r="J15" s="84">
        <f>SUM(K15:O15)</f>
        <v>8516</v>
      </c>
      <c r="K15" s="84">
        <f>SUM(K16:K18)</f>
        <v>59</v>
      </c>
      <c r="L15" s="84">
        <f>SUM(L16:L18)</f>
        <v>8</v>
      </c>
      <c r="M15" s="84">
        <f>SUM(M16:M18)</f>
        <v>60</v>
      </c>
      <c r="N15" s="85">
        <f>SUM(N16:N18)</f>
        <v>2189</v>
      </c>
      <c r="O15" s="85">
        <f>SUM(O16:O18)</f>
        <v>6200</v>
      </c>
    </row>
    <row r="16" spans="1:15" ht="16.5" customHeight="1">
      <c r="A16" s="98" t="s">
        <v>99</v>
      </c>
      <c r="B16" s="99" t="s">
        <v>100</v>
      </c>
      <c r="C16" s="100">
        <f t="shared" si="0"/>
        <v>4025</v>
      </c>
      <c r="D16" s="101">
        <v>0</v>
      </c>
      <c r="E16" s="101">
        <v>8</v>
      </c>
      <c r="F16" s="101">
        <v>0</v>
      </c>
      <c r="G16" s="101">
        <v>1162</v>
      </c>
      <c r="H16" s="131">
        <v>2855</v>
      </c>
      <c r="I16" s="132">
        <v>0</v>
      </c>
      <c r="J16" s="100">
        <f t="shared" si="2"/>
        <v>4025</v>
      </c>
      <c r="K16" s="100">
        <f>SUM(D16-I16)</f>
        <v>0</v>
      </c>
      <c r="L16" s="102">
        <f aca="true" t="shared" si="9" ref="L16:O18">SUM(E16)</f>
        <v>8</v>
      </c>
      <c r="M16" s="102">
        <f t="shared" si="9"/>
        <v>0</v>
      </c>
      <c r="N16" s="101">
        <f t="shared" si="9"/>
        <v>1162</v>
      </c>
      <c r="O16" s="101">
        <f t="shared" si="9"/>
        <v>2855</v>
      </c>
    </row>
    <row r="17" spans="1:15" ht="16.5" customHeight="1">
      <c r="A17" s="98" t="s">
        <v>101</v>
      </c>
      <c r="B17" s="99" t="s">
        <v>102</v>
      </c>
      <c r="C17" s="100">
        <f t="shared" si="0"/>
        <v>4855</v>
      </c>
      <c r="D17" s="101">
        <v>762</v>
      </c>
      <c r="E17" s="101">
        <v>0</v>
      </c>
      <c r="F17" s="101">
        <v>60</v>
      </c>
      <c r="G17" s="101">
        <v>1027</v>
      </c>
      <c r="H17" s="131">
        <v>3006</v>
      </c>
      <c r="I17" s="132">
        <v>703</v>
      </c>
      <c r="J17" s="100">
        <f t="shared" si="2"/>
        <v>4152</v>
      </c>
      <c r="K17" s="100">
        <f>SUM(D17-I17)</f>
        <v>59</v>
      </c>
      <c r="L17" s="102">
        <f t="shared" si="9"/>
        <v>0</v>
      </c>
      <c r="M17" s="102">
        <f t="shared" si="9"/>
        <v>60</v>
      </c>
      <c r="N17" s="101">
        <f t="shared" si="9"/>
        <v>1027</v>
      </c>
      <c r="O17" s="101">
        <f t="shared" si="9"/>
        <v>3006</v>
      </c>
    </row>
    <row r="18" spans="1:15" ht="16.5" customHeight="1">
      <c r="A18" s="103" t="s">
        <v>103</v>
      </c>
      <c r="B18" s="104" t="s">
        <v>104</v>
      </c>
      <c r="C18" s="105">
        <f t="shared" si="0"/>
        <v>339</v>
      </c>
      <c r="D18" s="106">
        <v>0</v>
      </c>
      <c r="E18" s="106">
        <v>0</v>
      </c>
      <c r="F18" s="106">
        <v>0</v>
      </c>
      <c r="G18" s="106">
        <v>0</v>
      </c>
      <c r="H18" s="133">
        <v>339</v>
      </c>
      <c r="I18" s="134">
        <v>0</v>
      </c>
      <c r="J18" s="105">
        <f t="shared" si="2"/>
        <v>339</v>
      </c>
      <c r="K18" s="105">
        <f>SUM(D18-I18)</f>
        <v>0</v>
      </c>
      <c r="L18" s="107">
        <f t="shared" si="9"/>
        <v>0</v>
      </c>
      <c r="M18" s="107">
        <f t="shared" si="9"/>
        <v>0</v>
      </c>
      <c r="N18" s="106">
        <f t="shared" si="9"/>
        <v>0</v>
      </c>
      <c r="O18" s="106">
        <f t="shared" si="9"/>
        <v>339</v>
      </c>
    </row>
    <row r="19" spans="1:15" ht="16.5" customHeight="1">
      <c r="A19" s="108" t="s">
        <v>105</v>
      </c>
      <c r="B19" s="86"/>
      <c r="C19" s="87">
        <f t="shared" si="0"/>
        <v>8139</v>
      </c>
      <c r="D19" s="87">
        <f aca="true" t="shared" si="10" ref="D19:I19">SUM(D24,D20)</f>
        <v>1582</v>
      </c>
      <c r="E19" s="109">
        <f t="shared" si="10"/>
        <v>0</v>
      </c>
      <c r="F19" s="109">
        <f t="shared" si="10"/>
        <v>100</v>
      </c>
      <c r="G19" s="109">
        <f t="shared" si="10"/>
        <v>2183</v>
      </c>
      <c r="H19" s="135">
        <f t="shared" si="10"/>
        <v>4274</v>
      </c>
      <c r="I19" s="136">
        <f t="shared" si="10"/>
        <v>1326</v>
      </c>
      <c r="J19" s="87">
        <f t="shared" si="2"/>
        <v>6813</v>
      </c>
      <c r="K19" s="87">
        <f>SUM(K24,K20)</f>
        <v>256</v>
      </c>
      <c r="L19" s="87">
        <f>SUM(L24,L20)</f>
        <v>0</v>
      </c>
      <c r="M19" s="87">
        <f>SUM(M24,M20)</f>
        <v>100</v>
      </c>
      <c r="N19" s="109">
        <f>SUM(N24,N20)</f>
        <v>2183</v>
      </c>
      <c r="O19" s="109">
        <f>SUM(O24,O20)</f>
        <v>4274</v>
      </c>
    </row>
    <row r="20" spans="1:15" ht="16.5" customHeight="1">
      <c r="A20" s="110" t="s">
        <v>106</v>
      </c>
      <c r="B20" s="110"/>
      <c r="C20" s="111">
        <f t="shared" si="0"/>
        <v>3991</v>
      </c>
      <c r="D20" s="111">
        <f aca="true" t="shared" si="11" ref="D20:I20">SUM(D21:D23)</f>
        <v>256</v>
      </c>
      <c r="E20" s="112">
        <f t="shared" si="11"/>
        <v>0</v>
      </c>
      <c r="F20" s="112">
        <f t="shared" si="11"/>
        <v>0</v>
      </c>
      <c r="G20" s="112">
        <f t="shared" si="11"/>
        <v>1299</v>
      </c>
      <c r="H20" s="137">
        <f t="shared" si="11"/>
        <v>2436</v>
      </c>
      <c r="I20" s="138">
        <f t="shared" si="11"/>
        <v>0</v>
      </c>
      <c r="J20" s="111">
        <f t="shared" si="2"/>
        <v>3991</v>
      </c>
      <c r="K20" s="111">
        <f>SUM(K21:K23)</f>
        <v>256</v>
      </c>
      <c r="L20" s="111">
        <f>SUM(L21:L23)</f>
        <v>0</v>
      </c>
      <c r="M20" s="111">
        <f>SUM(M21:M23)</f>
        <v>0</v>
      </c>
      <c r="N20" s="112">
        <f>SUM(N21:N23)</f>
        <v>1299</v>
      </c>
      <c r="O20" s="112">
        <f>SUM(O21:O23)</f>
        <v>2436</v>
      </c>
    </row>
    <row r="21" spans="1:15" ht="16.5" customHeight="1">
      <c r="A21" s="86"/>
      <c r="B21" s="86" t="s">
        <v>107</v>
      </c>
      <c r="C21" s="87">
        <f t="shared" si="0"/>
        <v>1541</v>
      </c>
      <c r="D21" s="89">
        <v>232</v>
      </c>
      <c r="E21" s="88">
        <v>0</v>
      </c>
      <c r="F21" s="88">
        <v>0</v>
      </c>
      <c r="G21" s="88">
        <v>186</v>
      </c>
      <c r="H21" s="126">
        <v>1123</v>
      </c>
      <c r="I21" s="127">
        <v>0</v>
      </c>
      <c r="J21" s="87">
        <f t="shared" si="2"/>
        <v>1541</v>
      </c>
      <c r="K21" s="87">
        <f>SUM(D21-I21)</f>
        <v>232</v>
      </c>
      <c r="L21" s="89">
        <f aca="true" t="shared" si="12" ref="L21:O23">SUM(E21)</f>
        <v>0</v>
      </c>
      <c r="M21" s="89">
        <f t="shared" si="12"/>
        <v>0</v>
      </c>
      <c r="N21" s="88">
        <f t="shared" si="12"/>
        <v>186</v>
      </c>
      <c r="O21" s="88">
        <f t="shared" si="12"/>
        <v>1123</v>
      </c>
    </row>
    <row r="22" spans="1:15" ht="16.5" customHeight="1">
      <c r="A22" s="86"/>
      <c r="B22" s="86" t="s">
        <v>108</v>
      </c>
      <c r="C22" s="87">
        <f t="shared" si="0"/>
        <v>1883</v>
      </c>
      <c r="D22" s="89">
        <v>24</v>
      </c>
      <c r="E22" s="88">
        <v>0</v>
      </c>
      <c r="F22" s="88">
        <v>0</v>
      </c>
      <c r="G22" s="88">
        <v>546</v>
      </c>
      <c r="H22" s="126">
        <v>1313</v>
      </c>
      <c r="I22" s="127">
        <v>0</v>
      </c>
      <c r="J22" s="87">
        <f t="shared" si="2"/>
        <v>1883</v>
      </c>
      <c r="K22" s="87">
        <f>SUM(D22-I22)</f>
        <v>24</v>
      </c>
      <c r="L22" s="89">
        <f t="shared" si="12"/>
        <v>0</v>
      </c>
      <c r="M22" s="89">
        <f t="shared" si="12"/>
        <v>0</v>
      </c>
      <c r="N22" s="88">
        <f t="shared" si="12"/>
        <v>546</v>
      </c>
      <c r="O22" s="88">
        <f t="shared" si="12"/>
        <v>1313</v>
      </c>
    </row>
    <row r="23" spans="1:15" ht="16.5" customHeight="1">
      <c r="A23" s="113"/>
      <c r="B23" s="113" t="s">
        <v>109</v>
      </c>
      <c r="C23" s="114">
        <f t="shared" si="0"/>
        <v>567</v>
      </c>
      <c r="D23" s="116">
        <v>0</v>
      </c>
      <c r="E23" s="115">
        <v>0</v>
      </c>
      <c r="F23" s="115">
        <v>0</v>
      </c>
      <c r="G23" s="115">
        <v>567</v>
      </c>
      <c r="H23" s="139">
        <v>0</v>
      </c>
      <c r="I23" s="140">
        <v>0</v>
      </c>
      <c r="J23" s="114">
        <f t="shared" si="2"/>
        <v>567</v>
      </c>
      <c r="K23" s="114">
        <f>SUM(D23-I23)</f>
        <v>0</v>
      </c>
      <c r="L23" s="116">
        <f t="shared" si="12"/>
        <v>0</v>
      </c>
      <c r="M23" s="116">
        <f t="shared" si="12"/>
        <v>0</v>
      </c>
      <c r="N23" s="115">
        <f t="shared" si="12"/>
        <v>567</v>
      </c>
      <c r="O23" s="115">
        <f t="shared" si="12"/>
        <v>0</v>
      </c>
    </row>
    <row r="24" spans="1:15" ht="16.5" customHeight="1">
      <c r="A24" s="86" t="s">
        <v>110</v>
      </c>
      <c r="B24" s="86"/>
      <c r="C24" s="87">
        <f t="shared" si="0"/>
        <v>4148</v>
      </c>
      <c r="D24" s="87">
        <f aca="true" t="shared" si="13" ref="D24:I24">SUM(D25:D26)</f>
        <v>1326</v>
      </c>
      <c r="E24" s="109">
        <f t="shared" si="13"/>
        <v>0</v>
      </c>
      <c r="F24" s="109">
        <f t="shared" si="13"/>
        <v>100</v>
      </c>
      <c r="G24" s="109">
        <f t="shared" si="13"/>
        <v>884</v>
      </c>
      <c r="H24" s="135">
        <f t="shared" si="13"/>
        <v>1838</v>
      </c>
      <c r="I24" s="136">
        <f t="shared" si="13"/>
        <v>1326</v>
      </c>
      <c r="J24" s="111">
        <f t="shared" si="2"/>
        <v>2822</v>
      </c>
      <c r="K24" s="87">
        <f>SUM(K25:K26)</f>
        <v>0</v>
      </c>
      <c r="L24" s="87">
        <f>SUM(L25:L26)</f>
        <v>0</v>
      </c>
      <c r="M24" s="87">
        <f>SUM(M25:M26)</f>
        <v>100</v>
      </c>
      <c r="N24" s="109">
        <f>SUM(N25:N26)</f>
        <v>884</v>
      </c>
      <c r="O24" s="109">
        <f>SUM(O25:O26)</f>
        <v>1838</v>
      </c>
    </row>
    <row r="25" spans="1:15" ht="16.5" customHeight="1">
      <c r="A25" s="86"/>
      <c r="B25" s="86" t="s">
        <v>111</v>
      </c>
      <c r="C25" s="87">
        <f t="shared" si="0"/>
        <v>1233</v>
      </c>
      <c r="D25" s="89">
        <v>0</v>
      </c>
      <c r="E25" s="88">
        <v>0</v>
      </c>
      <c r="F25" s="88">
        <v>0</v>
      </c>
      <c r="G25" s="88">
        <v>242</v>
      </c>
      <c r="H25" s="126">
        <v>991</v>
      </c>
      <c r="I25" s="127">
        <v>0</v>
      </c>
      <c r="J25" s="87">
        <f>SUM(K25:O25)</f>
        <v>1233</v>
      </c>
      <c r="K25" s="87">
        <f>SUM(D25-I25)</f>
        <v>0</v>
      </c>
      <c r="L25" s="89">
        <f aca="true" t="shared" si="14" ref="L25:O26">SUM(E25)</f>
        <v>0</v>
      </c>
      <c r="M25" s="89">
        <f t="shared" si="14"/>
        <v>0</v>
      </c>
      <c r="N25" s="88">
        <f t="shared" si="14"/>
        <v>242</v>
      </c>
      <c r="O25" s="88">
        <f t="shared" si="14"/>
        <v>991</v>
      </c>
    </row>
    <row r="26" spans="1:15" ht="16.5" customHeight="1">
      <c r="A26" s="93"/>
      <c r="B26" s="93" t="s">
        <v>112</v>
      </c>
      <c r="C26" s="94">
        <f t="shared" si="0"/>
        <v>2915</v>
      </c>
      <c r="D26" s="96">
        <v>1326</v>
      </c>
      <c r="E26" s="95">
        <v>0</v>
      </c>
      <c r="F26" s="95">
        <v>100</v>
      </c>
      <c r="G26" s="95">
        <v>642</v>
      </c>
      <c r="H26" s="129">
        <v>847</v>
      </c>
      <c r="I26" s="141">
        <v>1326</v>
      </c>
      <c r="J26" s="94">
        <f t="shared" si="2"/>
        <v>1589</v>
      </c>
      <c r="K26" s="94">
        <f>SUM(D26-I26)</f>
        <v>0</v>
      </c>
      <c r="L26" s="96">
        <f t="shared" si="14"/>
        <v>0</v>
      </c>
      <c r="M26" s="96">
        <f t="shared" si="14"/>
        <v>100</v>
      </c>
      <c r="N26" s="95">
        <f t="shared" si="14"/>
        <v>642</v>
      </c>
      <c r="O26" s="95">
        <f t="shared" si="14"/>
        <v>847</v>
      </c>
    </row>
    <row r="27" spans="1:15" ht="16.5" customHeight="1">
      <c r="A27" s="97" t="s">
        <v>113</v>
      </c>
      <c r="B27" s="82"/>
      <c r="C27" s="84">
        <f t="shared" si="0"/>
        <v>7526</v>
      </c>
      <c r="D27" s="84">
        <f aca="true" t="shared" si="15" ref="D27:I27">SUM(D28:D29)</f>
        <v>1462</v>
      </c>
      <c r="E27" s="85">
        <f t="shared" si="15"/>
        <v>8</v>
      </c>
      <c r="F27" s="85">
        <f t="shared" si="15"/>
        <v>0</v>
      </c>
      <c r="G27" s="85">
        <f t="shared" si="15"/>
        <v>1560</v>
      </c>
      <c r="H27" s="124">
        <f t="shared" si="15"/>
        <v>4496</v>
      </c>
      <c r="I27" s="142">
        <f t="shared" si="15"/>
        <v>1462</v>
      </c>
      <c r="J27" s="84">
        <f t="shared" si="2"/>
        <v>6064</v>
      </c>
      <c r="K27" s="84">
        <f>SUM(K28:K29)</f>
        <v>0</v>
      </c>
      <c r="L27" s="84">
        <f>SUM(L28:L29)</f>
        <v>8</v>
      </c>
      <c r="M27" s="84">
        <f>SUM(M28:M29)</f>
        <v>0</v>
      </c>
      <c r="N27" s="85">
        <f>SUM(N28:N29)</f>
        <v>1560</v>
      </c>
      <c r="O27" s="85">
        <f>SUM(O28:O29)</f>
        <v>4496</v>
      </c>
    </row>
    <row r="28" spans="1:15" ht="16.5" customHeight="1">
      <c r="A28" s="98" t="s">
        <v>114</v>
      </c>
      <c r="B28" s="99" t="s">
        <v>115</v>
      </c>
      <c r="C28" s="100">
        <f t="shared" si="0"/>
        <v>3636</v>
      </c>
      <c r="D28" s="102">
        <v>679</v>
      </c>
      <c r="E28" s="101">
        <v>0</v>
      </c>
      <c r="F28" s="101">
        <v>0</v>
      </c>
      <c r="G28" s="101">
        <v>689</v>
      </c>
      <c r="H28" s="131">
        <v>2268</v>
      </c>
      <c r="I28" s="132">
        <v>679</v>
      </c>
      <c r="J28" s="100">
        <f t="shared" si="2"/>
        <v>2957</v>
      </c>
      <c r="K28" s="100">
        <f>SUM(D28-I28)</f>
        <v>0</v>
      </c>
      <c r="L28" s="102">
        <v>0</v>
      </c>
      <c r="M28" s="102">
        <v>0</v>
      </c>
      <c r="N28" s="101">
        <v>689</v>
      </c>
      <c r="O28" s="101">
        <v>2268</v>
      </c>
    </row>
    <row r="29" spans="1:15" ht="16.5" customHeight="1">
      <c r="A29" s="86" t="s">
        <v>116</v>
      </c>
      <c r="B29" s="86"/>
      <c r="C29" s="87">
        <f t="shared" si="0"/>
        <v>3890</v>
      </c>
      <c r="D29" s="87">
        <f aca="true" t="shared" si="16" ref="D29:I29">SUM(D30:D33)</f>
        <v>783</v>
      </c>
      <c r="E29" s="109">
        <f t="shared" si="16"/>
        <v>8</v>
      </c>
      <c r="F29" s="109">
        <f t="shared" si="16"/>
        <v>0</v>
      </c>
      <c r="G29" s="109">
        <f t="shared" si="16"/>
        <v>871</v>
      </c>
      <c r="H29" s="135">
        <f t="shared" si="16"/>
        <v>2228</v>
      </c>
      <c r="I29" s="136">
        <f t="shared" si="16"/>
        <v>783</v>
      </c>
      <c r="J29" s="87">
        <f t="shared" si="2"/>
        <v>3107</v>
      </c>
      <c r="K29" s="87">
        <f>SUM(K30:K33)</f>
        <v>0</v>
      </c>
      <c r="L29" s="87">
        <f>SUM(L30:L33)</f>
        <v>8</v>
      </c>
      <c r="M29" s="87">
        <f>SUM(M30:M33)</f>
        <v>0</v>
      </c>
      <c r="N29" s="109">
        <f>SUM(N30:N33)</f>
        <v>871</v>
      </c>
      <c r="O29" s="109">
        <f>SUM(O30:O33)</f>
        <v>2228</v>
      </c>
    </row>
    <row r="30" spans="1:15" ht="16.5" customHeight="1">
      <c r="A30" s="86"/>
      <c r="B30" s="86" t="s">
        <v>117</v>
      </c>
      <c r="C30" s="87">
        <f t="shared" si="0"/>
        <v>2943</v>
      </c>
      <c r="D30" s="89">
        <v>425</v>
      </c>
      <c r="E30" s="88">
        <v>8</v>
      </c>
      <c r="F30" s="88">
        <v>0</v>
      </c>
      <c r="G30" s="88">
        <v>770</v>
      </c>
      <c r="H30" s="126">
        <v>1740</v>
      </c>
      <c r="I30" s="127">
        <v>425</v>
      </c>
      <c r="J30" s="87">
        <f t="shared" si="2"/>
        <v>2518</v>
      </c>
      <c r="K30" s="87">
        <f>SUM(D30-I30)</f>
        <v>0</v>
      </c>
      <c r="L30" s="89">
        <f aca="true" t="shared" si="17" ref="L30:O33">SUM(E30)</f>
        <v>8</v>
      </c>
      <c r="M30" s="89">
        <f t="shared" si="17"/>
        <v>0</v>
      </c>
      <c r="N30" s="88">
        <f t="shared" si="17"/>
        <v>770</v>
      </c>
      <c r="O30" s="88">
        <f t="shared" si="17"/>
        <v>1740</v>
      </c>
    </row>
    <row r="31" spans="1:15" ht="16.5" customHeight="1">
      <c r="A31" s="86"/>
      <c r="B31" s="86" t="s">
        <v>118</v>
      </c>
      <c r="C31" s="87">
        <f t="shared" si="0"/>
        <v>489</v>
      </c>
      <c r="D31" s="88">
        <v>0</v>
      </c>
      <c r="E31" s="88">
        <v>0</v>
      </c>
      <c r="F31" s="88">
        <v>0</v>
      </c>
      <c r="G31" s="88">
        <v>51</v>
      </c>
      <c r="H31" s="126">
        <v>438</v>
      </c>
      <c r="I31" s="127">
        <v>0</v>
      </c>
      <c r="J31" s="87">
        <f t="shared" si="2"/>
        <v>489</v>
      </c>
      <c r="K31" s="87">
        <f>SUM(D31-I31)</f>
        <v>0</v>
      </c>
      <c r="L31" s="89">
        <f t="shared" si="17"/>
        <v>0</v>
      </c>
      <c r="M31" s="89">
        <f t="shared" si="17"/>
        <v>0</v>
      </c>
      <c r="N31" s="88">
        <f t="shared" si="17"/>
        <v>51</v>
      </c>
      <c r="O31" s="88">
        <f t="shared" si="17"/>
        <v>438</v>
      </c>
    </row>
    <row r="32" spans="1:15" ht="16.5" customHeight="1">
      <c r="A32" s="86"/>
      <c r="B32" s="86" t="s">
        <v>119</v>
      </c>
      <c r="C32" s="87">
        <f t="shared" si="0"/>
        <v>458</v>
      </c>
      <c r="D32" s="88">
        <v>358</v>
      </c>
      <c r="E32" s="88">
        <v>0</v>
      </c>
      <c r="F32" s="88">
        <v>0</v>
      </c>
      <c r="G32" s="88">
        <v>50</v>
      </c>
      <c r="H32" s="126">
        <v>50</v>
      </c>
      <c r="I32" s="127">
        <v>358</v>
      </c>
      <c r="J32" s="87">
        <f t="shared" si="2"/>
        <v>100</v>
      </c>
      <c r="K32" s="87">
        <f>SUM(D32-I32)</f>
        <v>0</v>
      </c>
      <c r="L32" s="89">
        <f t="shared" si="17"/>
        <v>0</v>
      </c>
      <c r="M32" s="89">
        <f t="shared" si="17"/>
        <v>0</v>
      </c>
      <c r="N32" s="88">
        <f t="shared" si="17"/>
        <v>50</v>
      </c>
      <c r="O32" s="88">
        <f t="shared" si="17"/>
        <v>50</v>
      </c>
    </row>
    <row r="33" spans="1:15" ht="16.5" customHeight="1">
      <c r="A33" s="93"/>
      <c r="B33" s="93" t="s">
        <v>120</v>
      </c>
      <c r="C33" s="94">
        <f t="shared" si="0"/>
        <v>0</v>
      </c>
      <c r="D33" s="95">
        <v>0</v>
      </c>
      <c r="E33" s="95">
        <v>0</v>
      </c>
      <c r="F33" s="95">
        <v>0</v>
      </c>
      <c r="G33" s="95">
        <v>0</v>
      </c>
      <c r="H33" s="129" t="s">
        <v>41</v>
      </c>
      <c r="I33" s="141">
        <v>0</v>
      </c>
      <c r="J33" s="94">
        <f t="shared" si="2"/>
        <v>0</v>
      </c>
      <c r="K33" s="94">
        <f>SUM(D33-I33)</f>
        <v>0</v>
      </c>
      <c r="L33" s="96">
        <f t="shared" si="17"/>
        <v>0</v>
      </c>
      <c r="M33" s="96">
        <f t="shared" si="17"/>
        <v>0</v>
      </c>
      <c r="N33" s="95">
        <f t="shared" si="17"/>
        <v>0</v>
      </c>
      <c r="O33" s="95">
        <f t="shared" si="17"/>
        <v>0</v>
      </c>
    </row>
    <row r="34" spans="1:15" ht="16.5" customHeight="1">
      <c r="A34" s="97" t="s">
        <v>121</v>
      </c>
      <c r="B34" s="82"/>
      <c r="C34" s="84">
        <f t="shared" si="0"/>
        <v>4432</v>
      </c>
      <c r="D34" s="84">
        <f aca="true" t="shared" si="18" ref="D34:I34">SUM(D35)</f>
        <v>847</v>
      </c>
      <c r="E34" s="85">
        <f t="shared" si="18"/>
        <v>6</v>
      </c>
      <c r="F34" s="85">
        <f t="shared" si="18"/>
        <v>50</v>
      </c>
      <c r="G34" s="85">
        <f t="shared" si="18"/>
        <v>1076</v>
      </c>
      <c r="H34" s="124">
        <f t="shared" si="18"/>
        <v>2453</v>
      </c>
      <c r="I34" s="142">
        <f t="shared" si="18"/>
        <v>847</v>
      </c>
      <c r="J34" s="84">
        <f t="shared" si="2"/>
        <v>3585</v>
      </c>
      <c r="K34" s="84">
        <f>SUM(K35)</f>
        <v>0</v>
      </c>
      <c r="L34" s="84">
        <f>SUM(L35)</f>
        <v>6</v>
      </c>
      <c r="M34" s="84">
        <f>SUM(M35)</f>
        <v>50</v>
      </c>
      <c r="N34" s="85">
        <f>SUM(N35)</f>
        <v>1076</v>
      </c>
      <c r="O34" s="85">
        <f>SUM(O35)</f>
        <v>2453</v>
      </c>
    </row>
    <row r="35" spans="1:15" ht="16.5" customHeight="1">
      <c r="A35" s="110" t="s">
        <v>122</v>
      </c>
      <c r="B35" s="110"/>
      <c r="C35" s="111">
        <f t="shared" si="0"/>
        <v>4432</v>
      </c>
      <c r="D35" s="111">
        <f aca="true" t="shared" si="19" ref="D35:I35">SUM(D36:D41)</f>
        <v>847</v>
      </c>
      <c r="E35" s="112">
        <f t="shared" si="19"/>
        <v>6</v>
      </c>
      <c r="F35" s="112">
        <f t="shared" si="19"/>
        <v>50</v>
      </c>
      <c r="G35" s="112">
        <f t="shared" si="19"/>
        <v>1076</v>
      </c>
      <c r="H35" s="137">
        <f t="shared" si="19"/>
        <v>2453</v>
      </c>
      <c r="I35" s="138">
        <f t="shared" si="19"/>
        <v>847</v>
      </c>
      <c r="J35" s="111">
        <f t="shared" si="2"/>
        <v>3585</v>
      </c>
      <c r="K35" s="111">
        <f>SUM(K36:K41)</f>
        <v>0</v>
      </c>
      <c r="L35" s="111">
        <f>SUM(L36:L41)</f>
        <v>6</v>
      </c>
      <c r="M35" s="111">
        <f>SUM(M36:M41)</f>
        <v>50</v>
      </c>
      <c r="N35" s="112">
        <f>SUM(N36:N41)</f>
        <v>1076</v>
      </c>
      <c r="O35" s="112">
        <f>SUM(O36:O41)</f>
        <v>2453</v>
      </c>
    </row>
    <row r="36" spans="1:15" ht="16.5" customHeight="1">
      <c r="A36" s="86"/>
      <c r="B36" s="86" t="s">
        <v>123</v>
      </c>
      <c r="C36" s="87">
        <f t="shared" si="0"/>
        <v>430</v>
      </c>
      <c r="D36" s="88">
        <v>0</v>
      </c>
      <c r="E36" s="88">
        <v>0</v>
      </c>
      <c r="F36" s="88">
        <v>0</v>
      </c>
      <c r="G36" s="88">
        <v>0</v>
      </c>
      <c r="H36" s="126">
        <v>430</v>
      </c>
      <c r="I36" s="127">
        <v>0</v>
      </c>
      <c r="J36" s="87">
        <f t="shared" si="2"/>
        <v>430</v>
      </c>
      <c r="K36" s="87">
        <f aca="true" t="shared" si="20" ref="K36:K41">SUM(D36-I36)</f>
        <v>0</v>
      </c>
      <c r="L36" s="89">
        <f aca="true" t="shared" si="21" ref="L36:O41">SUM(E36)</f>
        <v>0</v>
      </c>
      <c r="M36" s="89">
        <f t="shared" si="21"/>
        <v>0</v>
      </c>
      <c r="N36" s="88">
        <f t="shared" si="21"/>
        <v>0</v>
      </c>
      <c r="O36" s="88">
        <f t="shared" si="21"/>
        <v>430</v>
      </c>
    </row>
    <row r="37" spans="1:15" ht="16.5" customHeight="1">
      <c r="A37" s="86"/>
      <c r="B37" s="86" t="s">
        <v>124</v>
      </c>
      <c r="C37" s="87">
        <f t="shared" si="0"/>
        <v>1779</v>
      </c>
      <c r="D37" s="88">
        <v>445</v>
      </c>
      <c r="E37" s="88">
        <v>0</v>
      </c>
      <c r="F37" s="88">
        <v>0</v>
      </c>
      <c r="G37" s="88">
        <v>616</v>
      </c>
      <c r="H37" s="126">
        <v>718</v>
      </c>
      <c r="I37" s="127">
        <v>445</v>
      </c>
      <c r="J37" s="87">
        <f t="shared" si="2"/>
        <v>1334</v>
      </c>
      <c r="K37" s="87">
        <f t="shared" si="20"/>
        <v>0</v>
      </c>
      <c r="L37" s="89">
        <f t="shared" si="21"/>
        <v>0</v>
      </c>
      <c r="M37" s="89">
        <f t="shared" si="21"/>
        <v>0</v>
      </c>
      <c r="N37" s="88">
        <f t="shared" si="21"/>
        <v>616</v>
      </c>
      <c r="O37" s="88">
        <f t="shared" si="21"/>
        <v>718</v>
      </c>
    </row>
    <row r="38" spans="1:15" ht="16.5" customHeight="1">
      <c r="A38" s="86"/>
      <c r="B38" s="86" t="s">
        <v>125</v>
      </c>
      <c r="C38" s="87">
        <f t="shared" si="0"/>
        <v>870</v>
      </c>
      <c r="D38" s="88">
        <v>0</v>
      </c>
      <c r="E38" s="88">
        <v>0</v>
      </c>
      <c r="F38" s="88">
        <v>50</v>
      </c>
      <c r="G38" s="88">
        <v>340</v>
      </c>
      <c r="H38" s="126">
        <v>480</v>
      </c>
      <c r="I38" s="127">
        <v>0</v>
      </c>
      <c r="J38" s="87">
        <f t="shared" si="2"/>
        <v>870</v>
      </c>
      <c r="K38" s="87">
        <f t="shared" si="20"/>
        <v>0</v>
      </c>
      <c r="L38" s="89">
        <f t="shared" si="21"/>
        <v>0</v>
      </c>
      <c r="M38" s="89">
        <f t="shared" si="21"/>
        <v>50</v>
      </c>
      <c r="N38" s="88">
        <f t="shared" si="21"/>
        <v>340</v>
      </c>
      <c r="O38" s="88">
        <f t="shared" si="21"/>
        <v>480</v>
      </c>
    </row>
    <row r="39" spans="1:15" ht="16.5" customHeight="1">
      <c r="A39" s="86"/>
      <c r="B39" s="86" t="s">
        <v>126</v>
      </c>
      <c r="C39" s="87">
        <f t="shared" si="0"/>
        <v>514</v>
      </c>
      <c r="D39" s="88">
        <v>0</v>
      </c>
      <c r="E39" s="88">
        <v>6</v>
      </c>
      <c r="F39" s="88">
        <v>0</v>
      </c>
      <c r="G39" s="88">
        <v>120</v>
      </c>
      <c r="H39" s="126">
        <v>388</v>
      </c>
      <c r="I39" s="127">
        <v>0</v>
      </c>
      <c r="J39" s="87">
        <f t="shared" si="2"/>
        <v>514</v>
      </c>
      <c r="K39" s="87">
        <f>SUM(D39-I39)</f>
        <v>0</v>
      </c>
      <c r="L39" s="89">
        <f t="shared" si="21"/>
        <v>6</v>
      </c>
      <c r="M39" s="89">
        <f t="shared" si="21"/>
        <v>0</v>
      </c>
      <c r="N39" s="88">
        <f t="shared" si="21"/>
        <v>120</v>
      </c>
      <c r="O39" s="88">
        <f t="shared" si="21"/>
        <v>388</v>
      </c>
    </row>
    <row r="40" spans="1:15" ht="16.5" customHeight="1">
      <c r="A40" s="86"/>
      <c r="B40" s="86" t="s">
        <v>127</v>
      </c>
      <c r="C40" s="87">
        <f t="shared" si="0"/>
        <v>669</v>
      </c>
      <c r="D40" s="88">
        <v>402</v>
      </c>
      <c r="E40" s="88">
        <v>0</v>
      </c>
      <c r="F40" s="88">
        <v>0</v>
      </c>
      <c r="G40" s="88">
        <v>0</v>
      </c>
      <c r="H40" s="126">
        <v>267</v>
      </c>
      <c r="I40" s="127">
        <v>402</v>
      </c>
      <c r="J40" s="87">
        <f t="shared" si="2"/>
        <v>267</v>
      </c>
      <c r="K40" s="87">
        <f t="shared" si="20"/>
        <v>0</v>
      </c>
      <c r="L40" s="89">
        <f t="shared" si="21"/>
        <v>0</v>
      </c>
      <c r="M40" s="89">
        <f t="shared" si="21"/>
        <v>0</v>
      </c>
      <c r="N40" s="88">
        <f t="shared" si="21"/>
        <v>0</v>
      </c>
      <c r="O40" s="88">
        <f t="shared" si="21"/>
        <v>267</v>
      </c>
    </row>
    <row r="41" spans="1:15" ht="16.5" customHeight="1">
      <c r="A41" s="86"/>
      <c r="B41" s="86" t="s">
        <v>128</v>
      </c>
      <c r="C41" s="87">
        <f t="shared" si="0"/>
        <v>170</v>
      </c>
      <c r="D41" s="88">
        <v>0</v>
      </c>
      <c r="E41" s="88">
        <v>0</v>
      </c>
      <c r="F41" s="88">
        <v>0</v>
      </c>
      <c r="G41" s="88">
        <v>0</v>
      </c>
      <c r="H41" s="126">
        <v>170</v>
      </c>
      <c r="I41" s="127">
        <v>0</v>
      </c>
      <c r="J41" s="87">
        <f t="shared" si="2"/>
        <v>170</v>
      </c>
      <c r="K41" s="87">
        <f t="shared" si="20"/>
        <v>0</v>
      </c>
      <c r="L41" s="89">
        <f t="shared" si="21"/>
        <v>0</v>
      </c>
      <c r="M41" s="89">
        <f t="shared" si="21"/>
        <v>0</v>
      </c>
      <c r="N41" s="88">
        <f t="shared" si="21"/>
        <v>0</v>
      </c>
      <c r="O41" s="88">
        <f t="shared" si="21"/>
        <v>170</v>
      </c>
    </row>
    <row r="42" spans="1:15" ht="16.5" customHeight="1">
      <c r="A42" s="97" t="s">
        <v>129</v>
      </c>
      <c r="B42" s="82"/>
      <c r="C42" s="84">
        <f t="shared" si="0"/>
        <v>6603</v>
      </c>
      <c r="D42" s="84">
        <f aca="true" t="shared" si="22" ref="D42:I42">SUM(D43:D44)</f>
        <v>1311</v>
      </c>
      <c r="E42" s="85">
        <f t="shared" si="22"/>
        <v>6</v>
      </c>
      <c r="F42" s="85">
        <f t="shared" si="22"/>
        <v>0</v>
      </c>
      <c r="G42" s="85">
        <f t="shared" si="22"/>
        <v>1305</v>
      </c>
      <c r="H42" s="124">
        <f t="shared" si="22"/>
        <v>3981</v>
      </c>
      <c r="I42" s="142">
        <f t="shared" si="22"/>
        <v>826</v>
      </c>
      <c r="J42" s="84">
        <f t="shared" si="2"/>
        <v>5777</v>
      </c>
      <c r="K42" s="84">
        <f>SUM(K43:K44)</f>
        <v>485</v>
      </c>
      <c r="L42" s="84">
        <f>SUM(L43:L44)</f>
        <v>6</v>
      </c>
      <c r="M42" s="84">
        <f>SUM(M43:M44)</f>
        <v>0</v>
      </c>
      <c r="N42" s="85">
        <f>SUM(N43:N44)</f>
        <v>1305</v>
      </c>
      <c r="O42" s="85">
        <f>SUM(O43:O44)</f>
        <v>3981</v>
      </c>
    </row>
    <row r="43" spans="1:15" ht="16.5" customHeight="1">
      <c r="A43" s="98" t="s">
        <v>130</v>
      </c>
      <c r="B43" s="99" t="s">
        <v>131</v>
      </c>
      <c r="C43" s="100">
        <f t="shared" si="0"/>
        <v>6046</v>
      </c>
      <c r="D43" s="102">
        <v>982</v>
      </c>
      <c r="E43" s="101">
        <v>6</v>
      </c>
      <c r="F43" s="101">
        <v>0</v>
      </c>
      <c r="G43" s="101">
        <v>1232</v>
      </c>
      <c r="H43" s="131">
        <v>3826</v>
      </c>
      <c r="I43" s="132">
        <v>497</v>
      </c>
      <c r="J43" s="100">
        <f t="shared" si="2"/>
        <v>5549</v>
      </c>
      <c r="K43" s="100">
        <f>SUM(D43-I43)</f>
        <v>485</v>
      </c>
      <c r="L43" s="102">
        <v>6</v>
      </c>
      <c r="M43" s="102">
        <v>0</v>
      </c>
      <c r="N43" s="101">
        <v>1232</v>
      </c>
      <c r="O43" s="101">
        <v>3826</v>
      </c>
    </row>
    <row r="44" spans="1:15" ht="16.5" customHeight="1">
      <c r="A44" s="86" t="s">
        <v>132</v>
      </c>
      <c r="B44" s="86"/>
      <c r="C44" s="87">
        <f t="shared" si="0"/>
        <v>557</v>
      </c>
      <c r="D44" s="87">
        <f aca="true" t="shared" si="23" ref="D44:I44">SUM(D45:D47)</f>
        <v>329</v>
      </c>
      <c r="E44" s="109">
        <f t="shared" si="23"/>
        <v>0</v>
      </c>
      <c r="F44" s="109">
        <f t="shared" si="23"/>
        <v>0</v>
      </c>
      <c r="G44" s="109">
        <f t="shared" si="23"/>
        <v>73</v>
      </c>
      <c r="H44" s="135">
        <f t="shared" si="23"/>
        <v>155</v>
      </c>
      <c r="I44" s="136">
        <f t="shared" si="23"/>
        <v>329</v>
      </c>
      <c r="J44" s="87">
        <f t="shared" si="2"/>
        <v>228</v>
      </c>
      <c r="K44" s="87">
        <f>SUM(K45:K47)</f>
        <v>0</v>
      </c>
      <c r="L44" s="87">
        <f>SUM(L45:L47)</f>
        <v>0</v>
      </c>
      <c r="M44" s="87">
        <f>SUM(M45:M47)</f>
        <v>0</v>
      </c>
      <c r="N44" s="109">
        <f>SUM(N45:N47)</f>
        <v>73</v>
      </c>
      <c r="O44" s="109">
        <f>SUM(O45:O47)</f>
        <v>155</v>
      </c>
    </row>
    <row r="45" spans="1:15" ht="16.5" customHeight="1">
      <c r="A45" s="86"/>
      <c r="B45" s="86" t="s">
        <v>133</v>
      </c>
      <c r="C45" s="87">
        <f t="shared" si="0"/>
        <v>0</v>
      </c>
      <c r="D45" s="88">
        <v>0</v>
      </c>
      <c r="E45" s="88">
        <v>0</v>
      </c>
      <c r="F45" s="88">
        <v>0</v>
      </c>
      <c r="G45" s="88">
        <v>0</v>
      </c>
      <c r="H45" s="126">
        <v>0</v>
      </c>
      <c r="I45" s="127">
        <v>0</v>
      </c>
      <c r="J45" s="87">
        <f t="shared" si="2"/>
        <v>0</v>
      </c>
      <c r="K45" s="87">
        <f>SUM(D45-I45)</f>
        <v>0</v>
      </c>
      <c r="L45" s="89">
        <f aca="true" t="shared" si="24" ref="L45:O47">SUM(E45)</f>
        <v>0</v>
      </c>
      <c r="M45" s="89">
        <f t="shared" si="24"/>
        <v>0</v>
      </c>
      <c r="N45" s="88">
        <f t="shared" si="24"/>
        <v>0</v>
      </c>
      <c r="O45" s="88">
        <f t="shared" si="24"/>
        <v>0</v>
      </c>
    </row>
    <row r="46" spans="1:15" ht="16.5" customHeight="1">
      <c r="A46" s="86"/>
      <c r="B46" s="86" t="s">
        <v>134</v>
      </c>
      <c r="C46" s="87">
        <f t="shared" si="0"/>
        <v>402</v>
      </c>
      <c r="D46" s="88">
        <v>329</v>
      </c>
      <c r="E46" s="88" t="s">
        <v>41</v>
      </c>
      <c r="F46" s="88" t="s">
        <v>41</v>
      </c>
      <c r="G46" s="88">
        <v>73</v>
      </c>
      <c r="H46" s="126" t="s">
        <v>41</v>
      </c>
      <c r="I46" s="127">
        <v>329</v>
      </c>
      <c r="J46" s="87">
        <f t="shared" si="2"/>
        <v>73</v>
      </c>
      <c r="K46" s="87">
        <f>SUM(D46-I46)</f>
        <v>0</v>
      </c>
      <c r="L46" s="89">
        <f t="shared" si="24"/>
        <v>0</v>
      </c>
      <c r="M46" s="89">
        <f t="shared" si="24"/>
        <v>0</v>
      </c>
      <c r="N46" s="88">
        <f t="shared" si="24"/>
        <v>73</v>
      </c>
      <c r="O46" s="88">
        <f t="shared" si="24"/>
        <v>0</v>
      </c>
    </row>
    <row r="47" spans="1:15" ht="16.5" customHeight="1">
      <c r="A47" s="93"/>
      <c r="B47" s="93" t="s">
        <v>135</v>
      </c>
      <c r="C47" s="94">
        <f t="shared" si="0"/>
        <v>155</v>
      </c>
      <c r="D47" s="95">
        <v>0</v>
      </c>
      <c r="E47" s="95">
        <v>0</v>
      </c>
      <c r="F47" s="95">
        <v>0</v>
      </c>
      <c r="G47" s="95" t="s">
        <v>41</v>
      </c>
      <c r="H47" s="129">
        <v>155</v>
      </c>
      <c r="I47" s="141">
        <v>0</v>
      </c>
      <c r="J47" s="94">
        <f t="shared" si="2"/>
        <v>155</v>
      </c>
      <c r="K47" s="94">
        <f>SUM(D47-I47)</f>
        <v>0</v>
      </c>
      <c r="L47" s="96">
        <f t="shared" si="24"/>
        <v>0</v>
      </c>
      <c r="M47" s="96">
        <f t="shared" si="24"/>
        <v>0</v>
      </c>
      <c r="N47" s="95">
        <f t="shared" si="24"/>
        <v>0</v>
      </c>
      <c r="O47" s="95">
        <f t="shared" si="24"/>
        <v>155</v>
      </c>
    </row>
    <row r="48" spans="1:15" ht="16.5" customHeight="1">
      <c r="A48" s="97" t="s">
        <v>136</v>
      </c>
      <c r="B48" s="82"/>
      <c r="C48" s="84">
        <f t="shared" si="0"/>
        <v>3687</v>
      </c>
      <c r="D48" s="84">
        <f aca="true" t="shared" si="25" ref="D48:I48">SUM(D49,D54)</f>
        <v>918</v>
      </c>
      <c r="E48" s="85">
        <f t="shared" si="25"/>
        <v>4</v>
      </c>
      <c r="F48" s="85">
        <f t="shared" si="25"/>
        <v>0</v>
      </c>
      <c r="G48" s="85">
        <f t="shared" si="25"/>
        <v>681</v>
      </c>
      <c r="H48" s="124">
        <f t="shared" si="25"/>
        <v>2084</v>
      </c>
      <c r="I48" s="142">
        <f t="shared" si="25"/>
        <v>607</v>
      </c>
      <c r="J48" s="84">
        <f t="shared" si="2"/>
        <v>3080</v>
      </c>
      <c r="K48" s="84">
        <f>SUM(K49,K54)</f>
        <v>311</v>
      </c>
      <c r="L48" s="84">
        <f>SUM(L49,L54)</f>
        <v>4</v>
      </c>
      <c r="M48" s="84">
        <f>SUM(M49,M54)</f>
        <v>0</v>
      </c>
      <c r="N48" s="85">
        <f>SUM(N49,N54)</f>
        <v>681</v>
      </c>
      <c r="O48" s="85">
        <f>SUM(O49,O54)</f>
        <v>2084</v>
      </c>
    </row>
    <row r="49" spans="1:15" ht="16.5" customHeight="1">
      <c r="A49" s="110" t="s">
        <v>137</v>
      </c>
      <c r="B49" s="110"/>
      <c r="C49" s="111">
        <f t="shared" si="0"/>
        <v>1838</v>
      </c>
      <c r="D49" s="111">
        <f aca="true" t="shared" si="26" ref="D49:I49">SUM(D50:D53)</f>
        <v>360</v>
      </c>
      <c r="E49" s="112">
        <f t="shared" si="26"/>
        <v>0</v>
      </c>
      <c r="F49" s="112">
        <f t="shared" si="26"/>
        <v>0</v>
      </c>
      <c r="G49" s="112">
        <f t="shared" si="26"/>
        <v>431</v>
      </c>
      <c r="H49" s="137">
        <f t="shared" si="26"/>
        <v>1047</v>
      </c>
      <c r="I49" s="138">
        <f t="shared" si="26"/>
        <v>360</v>
      </c>
      <c r="J49" s="111">
        <f t="shared" si="2"/>
        <v>1478</v>
      </c>
      <c r="K49" s="111">
        <f>SUM(K50:K53)</f>
        <v>0</v>
      </c>
      <c r="L49" s="111">
        <f>SUM(L50:L53)</f>
        <v>0</v>
      </c>
      <c r="M49" s="111">
        <f>SUM(M50:M53)</f>
        <v>0</v>
      </c>
      <c r="N49" s="112">
        <f>SUM(N50:N53)</f>
        <v>431</v>
      </c>
      <c r="O49" s="112">
        <f>SUM(O50:O53)</f>
        <v>1047</v>
      </c>
    </row>
    <row r="50" spans="1:15" ht="16.5" customHeight="1">
      <c r="A50" s="86"/>
      <c r="B50" s="86" t="s">
        <v>138</v>
      </c>
      <c r="C50" s="87">
        <f>SUM(D50:H50)</f>
        <v>205</v>
      </c>
      <c r="D50" s="89">
        <v>0</v>
      </c>
      <c r="E50" s="88" t="s">
        <v>41</v>
      </c>
      <c r="F50" s="88" t="s">
        <v>41</v>
      </c>
      <c r="G50" s="88" t="s">
        <v>41</v>
      </c>
      <c r="H50" s="126">
        <v>205</v>
      </c>
      <c r="I50" s="127">
        <v>0</v>
      </c>
      <c r="J50" s="87">
        <f>SUM(K50:O50)</f>
        <v>205</v>
      </c>
      <c r="K50" s="87">
        <f>SUM(D50-I50)</f>
        <v>0</v>
      </c>
      <c r="L50" s="89">
        <f aca="true" t="shared" si="27" ref="L50:O53">SUM(E50)</f>
        <v>0</v>
      </c>
      <c r="M50" s="89">
        <f t="shared" si="27"/>
        <v>0</v>
      </c>
      <c r="N50" s="88">
        <f t="shared" si="27"/>
        <v>0</v>
      </c>
      <c r="O50" s="88">
        <f t="shared" si="27"/>
        <v>205</v>
      </c>
    </row>
    <row r="51" spans="1:15" ht="16.5" customHeight="1">
      <c r="A51" s="86"/>
      <c r="B51" s="86" t="s">
        <v>139</v>
      </c>
      <c r="C51" s="87">
        <f t="shared" si="0"/>
        <v>1139</v>
      </c>
      <c r="D51" s="89">
        <v>360</v>
      </c>
      <c r="E51" s="88" t="s">
        <v>41</v>
      </c>
      <c r="F51" s="88" t="s">
        <v>41</v>
      </c>
      <c r="G51" s="88">
        <v>172</v>
      </c>
      <c r="H51" s="126">
        <v>607</v>
      </c>
      <c r="I51" s="127">
        <v>360</v>
      </c>
      <c r="J51" s="87">
        <f t="shared" si="2"/>
        <v>779</v>
      </c>
      <c r="K51" s="87">
        <f>SUM(D51-I51)</f>
        <v>0</v>
      </c>
      <c r="L51" s="89">
        <f t="shared" si="27"/>
        <v>0</v>
      </c>
      <c r="M51" s="89">
        <f t="shared" si="27"/>
        <v>0</v>
      </c>
      <c r="N51" s="88">
        <f t="shared" si="27"/>
        <v>172</v>
      </c>
      <c r="O51" s="88">
        <f t="shared" si="27"/>
        <v>607</v>
      </c>
    </row>
    <row r="52" spans="1:15" ht="16.5" customHeight="1">
      <c r="A52" s="86"/>
      <c r="B52" s="86" t="s">
        <v>140</v>
      </c>
      <c r="C52" s="87">
        <f t="shared" si="0"/>
        <v>132</v>
      </c>
      <c r="D52" s="89">
        <v>0</v>
      </c>
      <c r="E52" s="88">
        <v>0</v>
      </c>
      <c r="F52" s="88">
        <v>0</v>
      </c>
      <c r="G52" s="88">
        <v>91</v>
      </c>
      <c r="H52" s="126">
        <v>41</v>
      </c>
      <c r="I52" s="127">
        <v>0</v>
      </c>
      <c r="J52" s="87">
        <f t="shared" si="2"/>
        <v>132</v>
      </c>
      <c r="K52" s="87">
        <f>SUM(D52-I52)</f>
        <v>0</v>
      </c>
      <c r="L52" s="89">
        <f t="shared" si="27"/>
        <v>0</v>
      </c>
      <c r="M52" s="89">
        <f t="shared" si="27"/>
        <v>0</v>
      </c>
      <c r="N52" s="88">
        <f t="shared" si="27"/>
        <v>91</v>
      </c>
      <c r="O52" s="88">
        <f t="shared" si="27"/>
        <v>41</v>
      </c>
    </row>
    <row r="53" spans="1:15" ht="16.5" customHeight="1">
      <c r="A53" s="113"/>
      <c r="B53" s="113" t="s">
        <v>166</v>
      </c>
      <c r="C53" s="114">
        <f t="shared" si="0"/>
        <v>362</v>
      </c>
      <c r="D53" s="116">
        <v>0</v>
      </c>
      <c r="E53" s="115">
        <v>0</v>
      </c>
      <c r="F53" s="115">
        <v>0</v>
      </c>
      <c r="G53" s="115">
        <v>168</v>
      </c>
      <c r="H53" s="139">
        <v>194</v>
      </c>
      <c r="I53" s="140">
        <v>0</v>
      </c>
      <c r="J53" s="114">
        <f t="shared" si="2"/>
        <v>362</v>
      </c>
      <c r="K53" s="114">
        <f>SUM(D53-I53)</f>
        <v>0</v>
      </c>
      <c r="L53" s="116">
        <f t="shared" si="27"/>
        <v>0</v>
      </c>
      <c r="M53" s="116">
        <f t="shared" si="27"/>
        <v>0</v>
      </c>
      <c r="N53" s="115">
        <f t="shared" si="27"/>
        <v>168</v>
      </c>
      <c r="O53" s="115">
        <f t="shared" si="27"/>
        <v>194</v>
      </c>
    </row>
    <row r="54" spans="1:15" ht="16.5" customHeight="1">
      <c r="A54" s="86" t="s">
        <v>142</v>
      </c>
      <c r="B54" s="86"/>
      <c r="C54" s="87">
        <f t="shared" si="0"/>
        <v>1849</v>
      </c>
      <c r="D54" s="87">
        <f aca="true" t="shared" si="28" ref="D54:I54">SUM(D55:D57)</f>
        <v>558</v>
      </c>
      <c r="E54" s="109">
        <f t="shared" si="28"/>
        <v>4</v>
      </c>
      <c r="F54" s="109">
        <f t="shared" si="28"/>
        <v>0</v>
      </c>
      <c r="G54" s="109">
        <f t="shared" si="28"/>
        <v>250</v>
      </c>
      <c r="H54" s="135">
        <f t="shared" si="28"/>
        <v>1037</v>
      </c>
      <c r="I54" s="136">
        <f t="shared" si="28"/>
        <v>247</v>
      </c>
      <c r="J54" s="87">
        <f t="shared" si="2"/>
        <v>1602</v>
      </c>
      <c r="K54" s="87">
        <f>SUM(K55:K57)</f>
        <v>311</v>
      </c>
      <c r="L54" s="87">
        <f>SUM(L55:L57)</f>
        <v>4</v>
      </c>
      <c r="M54" s="87">
        <f>SUM(M55:M57)</f>
        <v>0</v>
      </c>
      <c r="N54" s="109">
        <f>SUM(N55:N57)</f>
        <v>250</v>
      </c>
      <c r="O54" s="109">
        <f>SUM(O55:O57)</f>
        <v>1037</v>
      </c>
    </row>
    <row r="55" spans="1:15" ht="16.5" customHeight="1">
      <c r="A55" s="86"/>
      <c r="B55" s="86" t="s">
        <v>143</v>
      </c>
      <c r="C55" s="87">
        <f t="shared" si="0"/>
        <v>745</v>
      </c>
      <c r="D55" s="89">
        <v>311</v>
      </c>
      <c r="E55" s="88" t="s">
        <v>41</v>
      </c>
      <c r="F55" s="88" t="s">
        <v>41</v>
      </c>
      <c r="G55" s="88">
        <v>78</v>
      </c>
      <c r="H55" s="126">
        <v>356</v>
      </c>
      <c r="I55" s="127">
        <v>0</v>
      </c>
      <c r="J55" s="87">
        <f t="shared" si="2"/>
        <v>745</v>
      </c>
      <c r="K55" s="87">
        <f>SUM(D55-I55)</f>
        <v>311</v>
      </c>
      <c r="L55" s="89">
        <f aca="true" t="shared" si="29" ref="L55:O57">SUM(E55)</f>
        <v>0</v>
      </c>
      <c r="M55" s="89">
        <f t="shared" si="29"/>
        <v>0</v>
      </c>
      <c r="N55" s="88">
        <f t="shared" si="29"/>
        <v>78</v>
      </c>
      <c r="O55" s="88">
        <f t="shared" si="29"/>
        <v>356</v>
      </c>
    </row>
    <row r="56" spans="1:15" ht="16.5" customHeight="1">
      <c r="A56" s="86"/>
      <c r="B56" s="86" t="s">
        <v>144</v>
      </c>
      <c r="C56" s="87">
        <f t="shared" si="0"/>
        <v>1074</v>
      </c>
      <c r="D56" s="89">
        <v>247</v>
      </c>
      <c r="E56" s="88">
        <v>4</v>
      </c>
      <c r="F56" s="88" t="s">
        <v>41</v>
      </c>
      <c r="G56" s="88">
        <v>142</v>
      </c>
      <c r="H56" s="126">
        <v>681</v>
      </c>
      <c r="I56" s="127">
        <v>247</v>
      </c>
      <c r="J56" s="87">
        <f t="shared" si="2"/>
        <v>827</v>
      </c>
      <c r="K56" s="87">
        <f>SUM(D56-I56)</f>
        <v>0</v>
      </c>
      <c r="L56" s="89">
        <f t="shared" si="29"/>
        <v>4</v>
      </c>
      <c r="M56" s="89">
        <f t="shared" si="29"/>
        <v>0</v>
      </c>
      <c r="N56" s="88">
        <f t="shared" si="29"/>
        <v>142</v>
      </c>
      <c r="O56" s="88">
        <f t="shared" si="29"/>
        <v>681</v>
      </c>
    </row>
    <row r="57" spans="1:15" ht="16.5" customHeight="1">
      <c r="A57" s="93"/>
      <c r="B57" s="93" t="s">
        <v>145</v>
      </c>
      <c r="C57" s="94">
        <f t="shared" si="0"/>
        <v>30</v>
      </c>
      <c r="D57" s="96">
        <v>0</v>
      </c>
      <c r="E57" s="95">
        <v>0</v>
      </c>
      <c r="F57" s="95">
        <v>0</v>
      </c>
      <c r="G57" s="95">
        <v>30</v>
      </c>
      <c r="H57" s="129">
        <v>0</v>
      </c>
      <c r="I57" s="141">
        <v>0</v>
      </c>
      <c r="J57" s="94">
        <f t="shared" si="2"/>
        <v>30</v>
      </c>
      <c r="K57" s="94">
        <f>SUM(D57-I57)</f>
        <v>0</v>
      </c>
      <c r="L57" s="96">
        <f t="shared" si="29"/>
        <v>0</v>
      </c>
      <c r="M57" s="96">
        <f t="shared" si="29"/>
        <v>0</v>
      </c>
      <c r="N57" s="95">
        <f t="shared" si="29"/>
        <v>30</v>
      </c>
      <c r="O57" s="95">
        <f t="shared" si="29"/>
        <v>0</v>
      </c>
    </row>
    <row r="58" spans="1:15" ht="16.5" customHeight="1">
      <c r="A58" s="97" t="s">
        <v>146</v>
      </c>
      <c r="B58" s="82"/>
      <c r="C58" s="84">
        <f t="shared" si="0"/>
        <v>2231</v>
      </c>
      <c r="D58" s="84">
        <f aca="true" t="shared" si="30" ref="D58:I58">SUM(D59,D63)</f>
        <v>602</v>
      </c>
      <c r="E58" s="85">
        <f t="shared" si="30"/>
        <v>4</v>
      </c>
      <c r="F58" s="85">
        <f t="shared" si="30"/>
        <v>7</v>
      </c>
      <c r="G58" s="85">
        <f t="shared" si="30"/>
        <v>301</v>
      </c>
      <c r="H58" s="124">
        <f t="shared" si="30"/>
        <v>1317</v>
      </c>
      <c r="I58" s="142">
        <f t="shared" si="30"/>
        <v>537</v>
      </c>
      <c r="J58" s="84">
        <f t="shared" si="2"/>
        <v>1694</v>
      </c>
      <c r="K58" s="84">
        <f>SUM(K59,K63)</f>
        <v>65</v>
      </c>
      <c r="L58" s="84">
        <f>SUM(L59,L63)</f>
        <v>4</v>
      </c>
      <c r="M58" s="84">
        <f>SUM(M59,M63)</f>
        <v>7</v>
      </c>
      <c r="N58" s="85">
        <f>SUM(N59,N63)</f>
        <v>301</v>
      </c>
      <c r="O58" s="85">
        <f>SUM(O59,O63)</f>
        <v>1317</v>
      </c>
    </row>
    <row r="59" spans="1:15" ht="16.5" customHeight="1">
      <c r="A59" s="110" t="s">
        <v>147</v>
      </c>
      <c r="B59" s="110"/>
      <c r="C59" s="111">
        <f t="shared" si="0"/>
        <v>1085</v>
      </c>
      <c r="D59" s="111">
        <f aca="true" t="shared" si="31" ref="D59:I59">SUM(D60:D62)</f>
        <v>65</v>
      </c>
      <c r="E59" s="112">
        <f t="shared" si="31"/>
        <v>4</v>
      </c>
      <c r="F59" s="112">
        <f t="shared" si="31"/>
        <v>0</v>
      </c>
      <c r="G59" s="112">
        <f t="shared" si="31"/>
        <v>210</v>
      </c>
      <c r="H59" s="137">
        <f t="shared" si="31"/>
        <v>806</v>
      </c>
      <c r="I59" s="138">
        <f t="shared" si="31"/>
        <v>0</v>
      </c>
      <c r="J59" s="111">
        <f t="shared" si="2"/>
        <v>1085</v>
      </c>
      <c r="K59" s="111">
        <f>SUM(K60:K62)</f>
        <v>65</v>
      </c>
      <c r="L59" s="111">
        <f>SUM(L60:L62)</f>
        <v>4</v>
      </c>
      <c r="M59" s="111">
        <f>SUM(M60:M62)</f>
        <v>0</v>
      </c>
      <c r="N59" s="112">
        <f>SUM(N60:N62)</f>
        <v>210</v>
      </c>
      <c r="O59" s="112">
        <f>SUM(O60:O62)</f>
        <v>806</v>
      </c>
    </row>
    <row r="60" spans="1:15" ht="16.5" customHeight="1">
      <c r="A60" s="86"/>
      <c r="B60" s="86" t="s">
        <v>148</v>
      </c>
      <c r="C60" s="87">
        <f t="shared" si="0"/>
        <v>705</v>
      </c>
      <c r="D60" s="89">
        <v>65</v>
      </c>
      <c r="E60" s="88">
        <v>4</v>
      </c>
      <c r="F60" s="88">
        <v>0</v>
      </c>
      <c r="G60" s="88">
        <v>40</v>
      </c>
      <c r="H60" s="126">
        <v>596</v>
      </c>
      <c r="I60" s="127">
        <v>0</v>
      </c>
      <c r="J60" s="87">
        <f t="shared" si="2"/>
        <v>705</v>
      </c>
      <c r="K60" s="87">
        <f>SUM(D60-I60)</f>
        <v>65</v>
      </c>
      <c r="L60" s="89">
        <f aca="true" t="shared" si="32" ref="L60:O62">SUM(E60)</f>
        <v>4</v>
      </c>
      <c r="M60" s="89">
        <f t="shared" si="32"/>
        <v>0</v>
      </c>
      <c r="N60" s="88">
        <f t="shared" si="32"/>
        <v>40</v>
      </c>
      <c r="O60" s="88">
        <f t="shared" si="32"/>
        <v>596</v>
      </c>
    </row>
    <row r="61" spans="1:15" ht="16.5" customHeight="1">
      <c r="A61" s="86"/>
      <c r="B61" s="86" t="s">
        <v>149</v>
      </c>
      <c r="C61" s="87">
        <f>SUM(D61:H61)</f>
        <v>100</v>
      </c>
      <c r="D61" s="89">
        <v>0</v>
      </c>
      <c r="E61" s="88">
        <v>0</v>
      </c>
      <c r="F61" s="88">
        <v>0</v>
      </c>
      <c r="G61" s="88">
        <v>0</v>
      </c>
      <c r="H61" s="126">
        <v>100</v>
      </c>
      <c r="I61" s="127">
        <v>0</v>
      </c>
      <c r="J61" s="87">
        <f>SUM(K61:O61)</f>
        <v>100</v>
      </c>
      <c r="K61" s="87">
        <f>SUM(D61-I61)</f>
        <v>0</v>
      </c>
      <c r="L61" s="89">
        <f t="shared" si="32"/>
        <v>0</v>
      </c>
      <c r="M61" s="89">
        <f t="shared" si="32"/>
        <v>0</v>
      </c>
      <c r="N61" s="88">
        <f t="shared" si="32"/>
        <v>0</v>
      </c>
      <c r="O61" s="88">
        <f t="shared" si="32"/>
        <v>100</v>
      </c>
    </row>
    <row r="62" spans="1:15" ht="16.5" customHeight="1">
      <c r="A62" s="113"/>
      <c r="B62" s="113" t="s">
        <v>150</v>
      </c>
      <c r="C62" s="114">
        <f t="shared" si="0"/>
        <v>280</v>
      </c>
      <c r="D62" s="116">
        <v>0</v>
      </c>
      <c r="E62" s="115">
        <v>0</v>
      </c>
      <c r="F62" s="115">
        <v>0</v>
      </c>
      <c r="G62" s="115">
        <v>170</v>
      </c>
      <c r="H62" s="139">
        <v>110</v>
      </c>
      <c r="I62" s="140">
        <v>0</v>
      </c>
      <c r="J62" s="114">
        <f t="shared" si="2"/>
        <v>280</v>
      </c>
      <c r="K62" s="114">
        <f>SUM(D62-I62)</f>
        <v>0</v>
      </c>
      <c r="L62" s="116">
        <f t="shared" si="32"/>
        <v>0</v>
      </c>
      <c r="M62" s="116">
        <f t="shared" si="32"/>
        <v>0</v>
      </c>
      <c r="N62" s="116">
        <f t="shared" si="32"/>
        <v>170</v>
      </c>
      <c r="O62" s="115">
        <f t="shared" si="32"/>
        <v>110</v>
      </c>
    </row>
    <row r="63" spans="1:15" ht="16.5" customHeight="1">
      <c r="A63" s="86" t="s">
        <v>151</v>
      </c>
      <c r="B63" s="86"/>
      <c r="C63" s="87">
        <f t="shared" si="0"/>
        <v>1146</v>
      </c>
      <c r="D63" s="87">
        <f aca="true" t="shared" si="33" ref="D63:I63">SUM(D64:D65)</f>
        <v>537</v>
      </c>
      <c r="E63" s="109">
        <f t="shared" si="33"/>
        <v>0</v>
      </c>
      <c r="F63" s="109">
        <f t="shared" si="33"/>
        <v>7</v>
      </c>
      <c r="G63" s="109">
        <f t="shared" si="33"/>
        <v>91</v>
      </c>
      <c r="H63" s="135">
        <f t="shared" si="33"/>
        <v>511</v>
      </c>
      <c r="I63" s="136">
        <f t="shared" si="33"/>
        <v>537</v>
      </c>
      <c r="J63" s="87">
        <f t="shared" si="2"/>
        <v>609</v>
      </c>
      <c r="K63" s="87">
        <f>SUM(K64:K65)</f>
        <v>0</v>
      </c>
      <c r="L63" s="87">
        <f>SUM(L64:L65)</f>
        <v>0</v>
      </c>
      <c r="M63" s="87">
        <f>SUM(M64:M65)</f>
        <v>7</v>
      </c>
      <c r="N63" s="109">
        <f>SUM(N64:N65)</f>
        <v>91</v>
      </c>
      <c r="O63" s="109">
        <f>SUM(O64:O65)</f>
        <v>511</v>
      </c>
    </row>
    <row r="64" spans="1:15" ht="16.5" customHeight="1">
      <c r="A64" s="86"/>
      <c r="B64" s="86" t="s">
        <v>152</v>
      </c>
      <c r="C64" s="87">
        <f t="shared" si="0"/>
        <v>707</v>
      </c>
      <c r="D64" s="89">
        <v>287</v>
      </c>
      <c r="E64" s="88">
        <v>0</v>
      </c>
      <c r="F64" s="88">
        <v>7</v>
      </c>
      <c r="G64" s="88">
        <v>55</v>
      </c>
      <c r="H64" s="126">
        <v>358</v>
      </c>
      <c r="I64" s="127">
        <v>287</v>
      </c>
      <c r="J64" s="87">
        <f t="shared" si="2"/>
        <v>420</v>
      </c>
      <c r="K64" s="87">
        <f>SUM(D64-I64)</f>
        <v>0</v>
      </c>
      <c r="L64" s="89">
        <f aca="true" t="shared" si="34" ref="L64:O65">SUM(E64)</f>
        <v>0</v>
      </c>
      <c r="M64" s="89">
        <f t="shared" si="34"/>
        <v>7</v>
      </c>
      <c r="N64" s="88">
        <f t="shared" si="34"/>
        <v>55</v>
      </c>
      <c r="O64" s="88">
        <f t="shared" si="34"/>
        <v>358</v>
      </c>
    </row>
    <row r="65" spans="1:15" ht="16.5" customHeight="1">
      <c r="A65" s="93"/>
      <c r="B65" s="93" t="s">
        <v>153</v>
      </c>
      <c r="C65" s="94">
        <f t="shared" si="0"/>
        <v>439</v>
      </c>
      <c r="D65" s="96">
        <v>250</v>
      </c>
      <c r="E65" s="95">
        <v>0</v>
      </c>
      <c r="F65" s="95">
        <v>0</v>
      </c>
      <c r="G65" s="95">
        <v>36</v>
      </c>
      <c r="H65" s="129">
        <v>153</v>
      </c>
      <c r="I65" s="141">
        <v>250</v>
      </c>
      <c r="J65" s="94">
        <f t="shared" si="2"/>
        <v>189</v>
      </c>
      <c r="K65" s="94">
        <f>SUM(D65-I65)</f>
        <v>0</v>
      </c>
      <c r="L65" s="96">
        <f t="shared" si="34"/>
        <v>0</v>
      </c>
      <c r="M65" s="96">
        <f t="shared" si="34"/>
        <v>0</v>
      </c>
      <c r="N65" s="95">
        <f t="shared" si="34"/>
        <v>36</v>
      </c>
      <c r="O65" s="95">
        <f t="shared" si="34"/>
        <v>153</v>
      </c>
    </row>
    <row r="66" spans="1:15" ht="16.5" customHeight="1">
      <c r="A66" s="97" t="s">
        <v>154</v>
      </c>
      <c r="B66" s="82"/>
      <c r="C66" s="84">
        <f t="shared" si="0"/>
        <v>1557</v>
      </c>
      <c r="D66" s="84">
        <f aca="true" t="shared" si="35" ref="D66:I66">SUM(D67)</f>
        <v>266</v>
      </c>
      <c r="E66" s="85">
        <f t="shared" si="35"/>
        <v>4</v>
      </c>
      <c r="F66" s="85">
        <f t="shared" si="35"/>
        <v>0</v>
      </c>
      <c r="G66" s="85">
        <f t="shared" si="35"/>
        <v>487</v>
      </c>
      <c r="H66" s="124">
        <f t="shared" si="35"/>
        <v>800</v>
      </c>
      <c r="I66" s="142">
        <f t="shared" si="35"/>
        <v>266</v>
      </c>
      <c r="J66" s="84">
        <f t="shared" si="2"/>
        <v>1291</v>
      </c>
      <c r="K66" s="84">
        <f>SUM(K67)</f>
        <v>0</v>
      </c>
      <c r="L66" s="84">
        <f>SUM(L67)</f>
        <v>4</v>
      </c>
      <c r="M66" s="84">
        <f>SUM(M67)</f>
        <v>0</v>
      </c>
      <c r="N66" s="85">
        <f>SUM(N67)</f>
        <v>487</v>
      </c>
      <c r="O66" s="85">
        <f>SUM(O67)</f>
        <v>800</v>
      </c>
    </row>
    <row r="67" spans="1:15" ht="16.5" customHeight="1">
      <c r="A67" s="110" t="s">
        <v>155</v>
      </c>
      <c r="B67" s="110"/>
      <c r="C67" s="111">
        <f t="shared" si="0"/>
        <v>1557</v>
      </c>
      <c r="D67" s="111">
        <f aca="true" t="shared" si="36" ref="D67:I67">SUM(D68:D69)</f>
        <v>266</v>
      </c>
      <c r="E67" s="112">
        <f t="shared" si="36"/>
        <v>4</v>
      </c>
      <c r="F67" s="112">
        <f t="shared" si="36"/>
        <v>0</v>
      </c>
      <c r="G67" s="112">
        <f t="shared" si="36"/>
        <v>487</v>
      </c>
      <c r="H67" s="137">
        <f t="shared" si="36"/>
        <v>800</v>
      </c>
      <c r="I67" s="138">
        <f t="shared" si="36"/>
        <v>266</v>
      </c>
      <c r="J67" s="111">
        <f t="shared" si="2"/>
        <v>1291</v>
      </c>
      <c r="K67" s="111">
        <f>SUM(K68:K69)</f>
        <v>0</v>
      </c>
      <c r="L67" s="111">
        <f>SUM(L68:L69)</f>
        <v>4</v>
      </c>
      <c r="M67" s="111">
        <f>SUM(M68:M69)</f>
        <v>0</v>
      </c>
      <c r="N67" s="112">
        <f>SUM(N68:N69)</f>
        <v>487</v>
      </c>
      <c r="O67" s="112">
        <f>SUM(O68:O69)</f>
        <v>800</v>
      </c>
    </row>
    <row r="68" spans="1:15" ht="16.5" customHeight="1">
      <c r="A68" s="86"/>
      <c r="B68" s="86" t="s">
        <v>156</v>
      </c>
      <c r="C68" s="87">
        <f aca="true" t="shared" si="37" ref="C68:C74">SUM(D68:H68)</f>
        <v>441</v>
      </c>
      <c r="D68" s="89">
        <v>0</v>
      </c>
      <c r="E68" s="88">
        <v>0</v>
      </c>
      <c r="F68" s="88">
        <v>0</v>
      </c>
      <c r="G68" s="88">
        <v>167</v>
      </c>
      <c r="H68" s="126">
        <v>274</v>
      </c>
      <c r="I68" s="127">
        <v>0</v>
      </c>
      <c r="J68" s="87">
        <f aca="true" t="shared" si="38" ref="J68:J74">SUM(K68:O68)</f>
        <v>441</v>
      </c>
      <c r="K68" s="87">
        <f>SUM(D68-I68)</f>
        <v>0</v>
      </c>
      <c r="L68" s="89">
        <f aca="true" t="shared" si="39" ref="L68:O69">SUM(E68)</f>
        <v>0</v>
      </c>
      <c r="M68" s="89">
        <f t="shared" si="39"/>
        <v>0</v>
      </c>
      <c r="N68" s="88">
        <f t="shared" si="39"/>
        <v>167</v>
      </c>
      <c r="O68" s="88">
        <f t="shared" si="39"/>
        <v>274</v>
      </c>
    </row>
    <row r="69" spans="1:15" ht="16.5" customHeight="1">
      <c r="A69" s="93"/>
      <c r="B69" s="93" t="s">
        <v>157</v>
      </c>
      <c r="C69" s="94">
        <f t="shared" si="37"/>
        <v>1116</v>
      </c>
      <c r="D69" s="96">
        <v>266</v>
      </c>
      <c r="E69" s="95">
        <v>4</v>
      </c>
      <c r="F69" s="95" t="s">
        <v>41</v>
      </c>
      <c r="G69" s="95">
        <v>320</v>
      </c>
      <c r="H69" s="129">
        <v>526</v>
      </c>
      <c r="I69" s="141">
        <v>266</v>
      </c>
      <c r="J69" s="94">
        <f t="shared" si="38"/>
        <v>850</v>
      </c>
      <c r="K69" s="94">
        <f>SUM(D69-I69)</f>
        <v>0</v>
      </c>
      <c r="L69" s="96">
        <f t="shared" si="39"/>
        <v>4</v>
      </c>
      <c r="M69" s="96">
        <f t="shared" si="39"/>
        <v>0</v>
      </c>
      <c r="N69" s="95">
        <f t="shared" si="39"/>
        <v>320</v>
      </c>
      <c r="O69" s="95">
        <f t="shared" si="39"/>
        <v>526</v>
      </c>
    </row>
    <row r="70" spans="1:15" ht="16.5" customHeight="1">
      <c r="A70" s="97" t="s">
        <v>158</v>
      </c>
      <c r="B70" s="82"/>
      <c r="C70" s="84">
        <f t="shared" si="37"/>
        <v>2057</v>
      </c>
      <c r="D70" s="84">
        <f aca="true" t="shared" si="40" ref="D70:I70">SUM(D71)</f>
        <v>373</v>
      </c>
      <c r="E70" s="85">
        <f t="shared" si="40"/>
        <v>4</v>
      </c>
      <c r="F70" s="85">
        <f t="shared" si="40"/>
        <v>26</v>
      </c>
      <c r="G70" s="85">
        <f t="shared" si="40"/>
        <v>976</v>
      </c>
      <c r="H70" s="124">
        <f t="shared" si="40"/>
        <v>678</v>
      </c>
      <c r="I70" s="142">
        <f t="shared" si="40"/>
        <v>243</v>
      </c>
      <c r="J70" s="84">
        <f t="shared" si="38"/>
        <v>1814</v>
      </c>
      <c r="K70" s="84">
        <f>SUM(K71)</f>
        <v>130</v>
      </c>
      <c r="L70" s="84">
        <f>SUM(L71)</f>
        <v>4</v>
      </c>
      <c r="M70" s="84">
        <f>SUM(M71)</f>
        <v>26</v>
      </c>
      <c r="N70" s="85">
        <f>SUM(N71)</f>
        <v>976</v>
      </c>
      <c r="O70" s="85">
        <f>SUM(O71)</f>
        <v>678</v>
      </c>
    </row>
    <row r="71" spans="1:15" ht="16.5" customHeight="1">
      <c r="A71" s="110" t="s">
        <v>159</v>
      </c>
      <c r="B71" s="110"/>
      <c r="C71" s="111">
        <f t="shared" si="37"/>
        <v>2057</v>
      </c>
      <c r="D71" s="111">
        <f aca="true" t="shared" si="41" ref="D71:I71">SUM(D72:D74)</f>
        <v>373</v>
      </c>
      <c r="E71" s="112">
        <f t="shared" si="41"/>
        <v>4</v>
      </c>
      <c r="F71" s="112">
        <f t="shared" si="41"/>
        <v>26</v>
      </c>
      <c r="G71" s="112">
        <f t="shared" si="41"/>
        <v>976</v>
      </c>
      <c r="H71" s="137">
        <f t="shared" si="41"/>
        <v>678</v>
      </c>
      <c r="I71" s="138">
        <f t="shared" si="41"/>
        <v>243</v>
      </c>
      <c r="J71" s="111">
        <f t="shared" si="38"/>
        <v>1814</v>
      </c>
      <c r="K71" s="111">
        <f>SUM(K72:K74)</f>
        <v>130</v>
      </c>
      <c r="L71" s="111">
        <f>SUM(L72:L74)</f>
        <v>4</v>
      </c>
      <c r="M71" s="111">
        <f>SUM(M72:M74)</f>
        <v>26</v>
      </c>
      <c r="N71" s="112">
        <f>SUM(N72:N74)</f>
        <v>976</v>
      </c>
      <c r="O71" s="112">
        <f>SUM(O72:O74)</f>
        <v>678</v>
      </c>
    </row>
    <row r="72" spans="1:15" ht="16.5" customHeight="1">
      <c r="A72" s="86"/>
      <c r="B72" s="86" t="s">
        <v>160</v>
      </c>
      <c r="C72" s="87">
        <f t="shared" si="37"/>
        <v>845</v>
      </c>
      <c r="D72" s="89">
        <v>288</v>
      </c>
      <c r="E72" s="88">
        <v>4</v>
      </c>
      <c r="F72" s="88">
        <v>26</v>
      </c>
      <c r="G72" s="88">
        <v>100</v>
      </c>
      <c r="H72" s="126">
        <v>427</v>
      </c>
      <c r="I72" s="127">
        <v>243</v>
      </c>
      <c r="J72" s="87">
        <f t="shared" si="38"/>
        <v>602</v>
      </c>
      <c r="K72" s="87">
        <f>SUM(D72-I72)</f>
        <v>45</v>
      </c>
      <c r="L72" s="89">
        <f aca="true" t="shared" si="42" ref="L72:O74">SUM(E72)</f>
        <v>4</v>
      </c>
      <c r="M72" s="89">
        <f t="shared" si="42"/>
        <v>26</v>
      </c>
      <c r="N72" s="88">
        <f t="shared" si="42"/>
        <v>100</v>
      </c>
      <c r="O72" s="88">
        <f t="shared" si="42"/>
        <v>427</v>
      </c>
    </row>
    <row r="73" spans="1:15" ht="16.5" customHeight="1">
      <c r="A73" s="86"/>
      <c r="B73" s="86" t="s">
        <v>161</v>
      </c>
      <c r="C73" s="87">
        <f t="shared" si="37"/>
        <v>630</v>
      </c>
      <c r="D73" s="89">
        <v>85</v>
      </c>
      <c r="E73" s="88">
        <v>0</v>
      </c>
      <c r="F73" s="88">
        <v>0</v>
      </c>
      <c r="G73" s="88">
        <v>504</v>
      </c>
      <c r="H73" s="126">
        <v>41</v>
      </c>
      <c r="I73" s="127">
        <v>0</v>
      </c>
      <c r="J73" s="87">
        <f t="shared" si="38"/>
        <v>630</v>
      </c>
      <c r="K73" s="87">
        <f>SUM(D73-I73)</f>
        <v>85</v>
      </c>
      <c r="L73" s="89">
        <f t="shared" si="42"/>
        <v>0</v>
      </c>
      <c r="M73" s="89">
        <f t="shared" si="42"/>
        <v>0</v>
      </c>
      <c r="N73" s="89">
        <f t="shared" si="42"/>
        <v>504</v>
      </c>
      <c r="O73" s="89">
        <f t="shared" si="42"/>
        <v>41</v>
      </c>
    </row>
    <row r="74" spans="1:15" ht="16.5" customHeight="1">
      <c r="A74" s="93"/>
      <c r="B74" s="93" t="s">
        <v>167</v>
      </c>
      <c r="C74" s="94">
        <f t="shared" si="37"/>
        <v>582</v>
      </c>
      <c r="D74" s="96">
        <v>0</v>
      </c>
      <c r="E74" s="95">
        <v>0</v>
      </c>
      <c r="F74" s="95">
        <v>0</v>
      </c>
      <c r="G74" s="95">
        <v>372</v>
      </c>
      <c r="H74" s="129">
        <v>210</v>
      </c>
      <c r="I74" s="141">
        <v>0</v>
      </c>
      <c r="J74" s="94">
        <f t="shared" si="38"/>
        <v>582</v>
      </c>
      <c r="K74" s="94">
        <f>SUM(D74-I74)</f>
        <v>0</v>
      </c>
      <c r="L74" s="96">
        <f t="shared" si="42"/>
        <v>0</v>
      </c>
      <c r="M74" s="96">
        <f t="shared" si="42"/>
        <v>0</v>
      </c>
      <c r="N74" s="96">
        <f t="shared" si="42"/>
        <v>372</v>
      </c>
      <c r="O74" s="96">
        <f t="shared" si="42"/>
        <v>210</v>
      </c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 sheet="1" objects="1" scenarios="1"/>
  <mergeCells count="5">
    <mergeCell ref="A2:A3"/>
    <mergeCell ref="B2:B3"/>
    <mergeCell ref="C2:H2"/>
    <mergeCell ref="I2:I3"/>
    <mergeCell ref="J2:O2"/>
  </mergeCells>
  <printOptions/>
  <pageMargins left="0.5118110236220472" right="0.31496062992125984" top="0.5905511811023623" bottom="0.8267716535433072" header="0.5118110236220472" footer="0.1968503937007874"/>
  <pageSetup firstPageNumber="7" useFirstPageNumber="1" fitToHeight="2" horizontalDpi="300" verticalDpi="300" orientation="portrait" paperSize="9" scale="96" r:id="rId1"/>
  <rowBreaks count="1" manualBreakCount="1">
    <brk id="47" max="255" man="1"/>
  </rowBreaks>
  <ignoredErrors>
    <ignoredError sqref="J4:J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showZeros="0" zoomScalePageLayoutView="0" workbookViewId="0" topLeftCell="A1">
      <pane xSplit="2" ySplit="3" topLeftCell="C4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ColWidth="9.50390625" defaultRowHeight="13.5"/>
  <cols>
    <col min="1" max="1" width="7.50390625" style="167" bestFit="1" customWidth="1"/>
    <col min="2" max="2" width="9.125" style="144" bestFit="1" customWidth="1"/>
    <col min="3" max="3" width="9.50390625" style="73" bestFit="1" customWidth="1"/>
    <col min="4" max="4" width="7.50390625" style="145" customWidth="1"/>
    <col min="5" max="6" width="7.50390625" style="146" customWidth="1"/>
    <col min="7" max="7" width="7.50390625" style="145" customWidth="1"/>
    <col min="8" max="9" width="7.50390625" style="146" customWidth="1"/>
    <col min="10" max="10" width="7.50390625" style="145" customWidth="1"/>
    <col min="11" max="12" width="7.50390625" style="146" customWidth="1"/>
    <col min="13" max="13" width="5.125" style="144" customWidth="1"/>
    <col min="14" max="14" width="15.625" style="144" customWidth="1"/>
    <col min="15" max="15" width="13.125" style="144" customWidth="1"/>
    <col min="16" max="16384" width="9.50390625" style="144" customWidth="1"/>
  </cols>
  <sheetData>
    <row r="1" ht="24.75" customHeight="1">
      <c r="A1" s="143" t="s">
        <v>168</v>
      </c>
    </row>
    <row r="2" spans="1:12" ht="18.75" customHeight="1">
      <c r="A2" s="266"/>
      <c r="B2" s="266" t="s">
        <v>78</v>
      </c>
      <c r="C2" s="264" t="s">
        <v>169</v>
      </c>
      <c r="D2" s="263" t="s">
        <v>63</v>
      </c>
      <c r="E2" s="263"/>
      <c r="F2" s="263"/>
      <c r="G2" s="263" t="s">
        <v>79</v>
      </c>
      <c r="H2" s="263"/>
      <c r="I2" s="263"/>
      <c r="J2" s="263" t="s">
        <v>170</v>
      </c>
      <c r="K2" s="263"/>
      <c r="L2" s="263"/>
    </row>
    <row r="3" spans="1:12" s="148" customFormat="1" ht="36.75" customHeight="1">
      <c r="A3" s="266"/>
      <c r="B3" s="266"/>
      <c r="C3" s="265"/>
      <c r="D3" s="74" t="s">
        <v>171</v>
      </c>
      <c r="E3" s="147" t="s">
        <v>172</v>
      </c>
      <c r="F3" s="147" t="s">
        <v>173</v>
      </c>
      <c r="G3" s="74" t="s">
        <v>171</v>
      </c>
      <c r="H3" s="147" t="s">
        <v>172</v>
      </c>
      <c r="I3" s="147" t="s">
        <v>173</v>
      </c>
      <c r="J3" s="74" t="s">
        <v>171</v>
      </c>
      <c r="K3" s="147" t="s">
        <v>172</v>
      </c>
      <c r="L3" s="147" t="s">
        <v>173</v>
      </c>
    </row>
    <row r="4" spans="1:12" s="148" customFormat="1" ht="21" customHeight="1">
      <c r="A4" s="78"/>
      <c r="B4" s="79" t="s">
        <v>87</v>
      </c>
      <c r="C4" s="149">
        <v>5588133</v>
      </c>
      <c r="D4" s="149">
        <v>349</v>
      </c>
      <c r="E4" s="150">
        <f>SUM(D4/C4*100000)</f>
        <v>6.24537748117305</v>
      </c>
      <c r="F4" s="150">
        <f>SUM(C4/D4/100)</f>
        <v>160.11842406876792</v>
      </c>
      <c r="G4" s="149">
        <v>4951</v>
      </c>
      <c r="H4" s="150">
        <f>SUM(G4/C4*100000)</f>
        <v>88.59846392346066</v>
      </c>
      <c r="I4" s="150">
        <f>SUM(C4/G4/100)</f>
        <v>11.286877398505354</v>
      </c>
      <c r="J4" s="149">
        <v>2963</v>
      </c>
      <c r="K4" s="150">
        <f>SUM(J4/C4*100000)</f>
        <v>53.02307586451503</v>
      </c>
      <c r="L4" s="150">
        <f>SUM(C4/J4/100)</f>
        <v>18.85971312858589</v>
      </c>
    </row>
    <row r="5" spans="1:16" s="148" customFormat="1" ht="16.5" customHeight="1">
      <c r="A5" s="82" t="s">
        <v>88</v>
      </c>
      <c r="B5" s="83" t="s">
        <v>88</v>
      </c>
      <c r="C5" s="84">
        <v>1544200</v>
      </c>
      <c r="D5" s="151">
        <v>106</v>
      </c>
      <c r="E5" s="152">
        <f aca="true" t="shared" si="0" ref="E5:E68">SUM(D5/C5*100000)</f>
        <v>6.864395803652377</v>
      </c>
      <c r="F5" s="152">
        <f aca="true" t="shared" si="1" ref="F5:F68">SUM(C5/D5/100)</f>
        <v>145.67924528301887</v>
      </c>
      <c r="G5" s="151">
        <v>1579</v>
      </c>
      <c r="H5" s="152">
        <f>SUM(G5/C5*100000)</f>
        <v>102.25359409402927</v>
      </c>
      <c r="I5" s="152">
        <f>SUM(C5/G5/100)</f>
        <v>9.779607346421786</v>
      </c>
      <c r="J5" s="151">
        <v>938</v>
      </c>
      <c r="K5" s="152">
        <f>SUM(J5/C5*100000)</f>
        <v>60.74342701722575</v>
      </c>
      <c r="L5" s="152">
        <f>SUM(C5/J5/100)</f>
        <v>16.462686567164177</v>
      </c>
      <c r="N5" s="153"/>
      <c r="O5" s="153"/>
      <c r="P5" s="153"/>
    </row>
    <row r="6" spans="1:16" ht="16.5" customHeight="1">
      <c r="A6" s="86"/>
      <c r="B6" s="86" t="s">
        <v>89</v>
      </c>
      <c r="C6" s="89">
        <v>210408</v>
      </c>
      <c r="D6" s="89">
        <v>5</v>
      </c>
      <c r="E6" s="154">
        <f t="shared" si="0"/>
        <v>2.37633550055131</v>
      </c>
      <c r="F6" s="154">
        <f t="shared" si="1"/>
        <v>420.816</v>
      </c>
      <c r="G6" s="89">
        <v>228</v>
      </c>
      <c r="H6" s="154">
        <f>SUM(G6/C6*100000)</f>
        <v>108.36089882513974</v>
      </c>
      <c r="I6" s="154">
        <f>SUM(C6/G6/100)</f>
        <v>9.22842105263158</v>
      </c>
      <c r="J6" s="89">
        <v>146</v>
      </c>
      <c r="K6" s="154">
        <f aca="true" t="shared" si="2" ref="K6:K69">SUM(J6/C6*100000)</f>
        <v>69.38899661609824</v>
      </c>
      <c r="L6" s="154">
        <f aca="true" t="shared" si="3" ref="L6:L69">SUM(C6/J6/100)</f>
        <v>14.411506849315069</v>
      </c>
      <c r="N6" s="153"/>
      <c r="O6" s="153"/>
      <c r="P6" s="153"/>
    </row>
    <row r="7" spans="1:16" ht="16.5" customHeight="1">
      <c r="A7" s="86"/>
      <c r="B7" s="86" t="s">
        <v>90</v>
      </c>
      <c r="C7" s="89">
        <v>133451</v>
      </c>
      <c r="D7" s="89">
        <v>8</v>
      </c>
      <c r="E7" s="154">
        <f t="shared" si="0"/>
        <v>5.994709668717356</v>
      </c>
      <c r="F7" s="154">
        <f t="shared" si="1"/>
        <v>166.81375</v>
      </c>
      <c r="G7" s="89">
        <v>171</v>
      </c>
      <c r="H7" s="154">
        <f aca="true" t="shared" si="4" ref="H7:H70">SUM(G7/C7*100000)</f>
        <v>128.1369191688335</v>
      </c>
      <c r="I7" s="154">
        <f>SUM(C7/G7/100)</f>
        <v>7.804152046783625</v>
      </c>
      <c r="J7" s="89">
        <v>92</v>
      </c>
      <c r="K7" s="154">
        <f t="shared" si="2"/>
        <v>68.9391611902496</v>
      </c>
      <c r="L7" s="154">
        <f t="shared" si="3"/>
        <v>14.50554347826087</v>
      </c>
      <c r="N7" s="153"/>
      <c r="O7" s="153"/>
      <c r="P7" s="153"/>
    </row>
    <row r="8" spans="1:16" ht="16.5" customHeight="1">
      <c r="A8" s="86"/>
      <c r="B8" s="86" t="s">
        <v>91</v>
      </c>
      <c r="C8" s="89">
        <v>108304</v>
      </c>
      <c r="D8" s="89">
        <v>11</v>
      </c>
      <c r="E8" s="154">
        <f t="shared" si="0"/>
        <v>10.15659624759935</v>
      </c>
      <c r="F8" s="154">
        <f t="shared" si="1"/>
        <v>98.45818181818181</v>
      </c>
      <c r="G8" s="89">
        <v>127</v>
      </c>
      <c r="H8" s="154">
        <f t="shared" si="4"/>
        <v>117.2625203131925</v>
      </c>
      <c r="I8" s="154">
        <f aca="true" t="shared" si="5" ref="I8:I71">SUM(C8/G8/100)</f>
        <v>8.527874015748033</v>
      </c>
      <c r="J8" s="89">
        <v>71</v>
      </c>
      <c r="K8" s="154">
        <f t="shared" si="2"/>
        <v>65.5562121435958</v>
      </c>
      <c r="L8" s="154">
        <f t="shared" si="3"/>
        <v>15.254084507042252</v>
      </c>
      <c r="N8" s="153"/>
      <c r="O8" s="153"/>
      <c r="P8" s="153"/>
    </row>
    <row r="9" spans="1:16" ht="16.5" customHeight="1">
      <c r="A9" s="86"/>
      <c r="B9" s="86" t="s">
        <v>92</v>
      </c>
      <c r="C9" s="89">
        <v>101624</v>
      </c>
      <c r="D9" s="89">
        <v>9</v>
      </c>
      <c r="E9" s="154">
        <f t="shared" si="0"/>
        <v>8.856175706526018</v>
      </c>
      <c r="F9" s="154">
        <f t="shared" si="1"/>
        <v>112.91555555555554</v>
      </c>
      <c r="G9" s="89">
        <v>120</v>
      </c>
      <c r="H9" s="154">
        <f t="shared" si="4"/>
        <v>118.08234275368024</v>
      </c>
      <c r="I9" s="154">
        <f t="shared" si="5"/>
        <v>8.468666666666667</v>
      </c>
      <c r="J9" s="89">
        <v>73</v>
      </c>
      <c r="K9" s="154">
        <f t="shared" si="2"/>
        <v>71.83342517515548</v>
      </c>
      <c r="L9" s="154">
        <f t="shared" si="3"/>
        <v>13.921095890410959</v>
      </c>
      <c r="N9" s="153"/>
      <c r="O9" s="153"/>
      <c r="P9" s="153"/>
    </row>
    <row r="10" spans="1:16" ht="16.5" customHeight="1">
      <c r="A10" s="86"/>
      <c r="B10" s="86" t="s">
        <v>93</v>
      </c>
      <c r="C10" s="89">
        <v>167475</v>
      </c>
      <c r="D10" s="89">
        <v>12</v>
      </c>
      <c r="E10" s="154">
        <f t="shared" si="0"/>
        <v>7.165248544558889</v>
      </c>
      <c r="F10" s="154">
        <f t="shared" si="1"/>
        <v>139.5625</v>
      </c>
      <c r="G10" s="89">
        <v>143</v>
      </c>
      <c r="H10" s="154">
        <f t="shared" si="4"/>
        <v>85.38587848932677</v>
      </c>
      <c r="I10" s="154">
        <f t="shared" si="5"/>
        <v>11.711538461538462</v>
      </c>
      <c r="J10" s="89">
        <v>83</v>
      </c>
      <c r="K10" s="154">
        <f t="shared" si="2"/>
        <v>49.55963576653232</v>
      </c>
      <c r="L10" s="154">
        <f t="shared" si="3"/>
        <v>20.177710843373493</v>
      </c>
      <c r="N10" s="153"/>
      <c r="O10" s="153"/>
      <c r="P10" s="153"/>
    </row>
    <row r="11" spans="1:16" ht="16.5" customHeight="1">
      <c r="A11" s="86"/>
      <c r="B11" s="86" t="s">
        <v>94</v>
      </c>
      <c r="C11" s="89">
        <v>220411</v>
      </c>
      <c r="D11" s="89">
        <v>6</v>
      </c>
      <c r="E11" s="154">
        <f t="shared" si="0"/>
        <v>2.7221871866649123</v>
      </c>
      <c r="F11" s="154">
        <f t="shared" si="1"/>
        <v>367.35166666666663</v>
      </c>
      <c r="G11" s="89">
        <v>166</v>
      </c>
      <c r="H11" s="154">
        <f t="shared" si="4"/>
        <v>75.31384549772923</v>
      </c>
      <c r="I11" s="154">
        <f t="shared" si="5"/>
        <v>13.277771084337349</v>
      </c>
      <c r="J11" s="89">
        <v>102</v>
      </c>
      <c r="K11" s="154">
        <f t="shared" si="2"/>
        <v>46.27718217330351</v>
      </c>
      <c r="L11" s="154">
        <f t="shared" si="3"/>
        <v>21.60892156862745</v>
      </c>
      <c r="N11" s="153"/>
      <c r="O11" s="153"/>
      <c r="P11" s="153"/>
    </row>
    <row r="12" spans="1:16" ht="16.5" customHeight="1">
      <c r="A12" s="86"/>
      <c r="B12" s="86" t="s">
        <v>95</v>
      </c>
      <c r="C12" s="89">
        <v>226836</v>
      </c>
      <c r="D12" s="89">
        <v>19</v>
      </c>
      <c r="E12" s="154">
        <f t="shared" si="0"/>
        <v>8.376095505122644</v>
      </c>
      <c r="F12" s="154">
        <f t="shared" si="1"/>
        <v>119.38736842105263</v>
      </c>
      <c r="G12" s="89">
        <v>148</v>
      </c>
      <c r="H12" s="154">
        <f t="shared" si="4"/>
        <v>65.24537551358691</v>
      </c>
      <c r="I12" s="154">
        <f t="shared" si="5"/>
        <v>15.326756756756756</v>
      </c>
      <c r="J12" s="89">
        <v>105</v>
      </c>
      <c r="K12" s="154">
        <f t="shared" si="2"/>
        <v>46.28894884409882</v>
      </c>
      <c r="L12" s="154">
        <f t="shared" si="3"/>
        <v>21.603428571428573</v>
      </c>
      <c r="N12" s="153"/>
      <c r="O12" s="153"/>
      <c r="P12" s="153"/>
    </row>
    <row r="13" spans="1:16" ht="16.5" customHeight="1">
      <c r="A13" s="86"/>
      <c r="B13" s="86" t="s">
        <v>96</v>
      </c>
      <c r="C13" s="89">
        <v>126393</v>
      </c>
      <c r="D13" s="89">
        <v>20</v>
      </c>
      <c r="E13" s="154">
        <f t="shared" si="0"/>
        <v>15.823661120473444</v>
      </c>
      <c r="F13" s="154">
        <f t="shared" si="1"/>
        <v>63.19649999999999</v>
      </c>
      <c r="G13" s="89">
        <v>306</v>
      </c>
      <c r="H13" s="154">
        <f t="shared" si="4"/>
        <v>242.10201514324368</v>
      </c>
      <c r="I13" s="154">
        <f t="shared" si="5"/>
        <v>4.130490196078432</v>
      </c>
      <c r="J13" s="89">
        <v>176</v>
      </c>
      <c r="K13" s="154">
        <f t="shared" si="2"/>
        <v>139.2482178601663</v>
      </c>
      <c r="L13" s="154">
        <f t="shared" si="3"/>
        <v>7.181420454545455</v>
      </c>
      <c r="N13" s="153"/>
      <c r="O13" s="153"/>
      <c r="P13" s="153"/>
    </row>
    <row r="14" spans="1:16" ht="16.5" customHeight="1">
      <c r="A14" s="93"/>
      <c r="B14" s="93" t="s">
        <v>97</v>
      </c>
      <c r="C14" s="96">
        <v>249298</v>
      </c>
      <c r="D14" s="96">
        <v>16</v>
      </c>
      <c r="E14" s="155">
        <f t="shared" si="0"/>
        <v>6.418021805229084</v>
      </c>
      <c r="F14" s="155">
        <f t="shared" si="1"/>
        <v>155.81125</v>
      </c>
      <c r="G14" s="96">
        <v>170</v>
      </c>
      <c r="H14" s="155">
        <f t="shared" si="4"/>
        <v>68.19148168055901</v>
      </c>
      <c r="I14" s="155">
        <f t="shared" si="5"/>
        <v>14.664588235294119</v>
      </c>
      <c r="J14" s="96">
        <v>90</v>
      </c>
      <c r="K14" s="155">
        <f t="shared" si="2"/>
        <v>36.101372654413595</v>
      </c>
      <c r="L14" s="155">
        <f t="shared" si="3"/>
        <v>27.699777777777776</v>
      </c>
      <c r="N14" s="153"/>
      <c r="O14" s="153"/>
      <c r="P14" s="153"/>
    </row>
    <row r="15" spans="1:16" ht="16.5" customHeight="1">
      <c r="A15" s="97" t="s">
        <v>98</v>
      </c>
      <c r="B15" s="82"/>
      <c r="C15" s="84">
        <f>SUM(C16:C18)</f>
        <v>1029626</v>
      </c>
      <c r="D15" s="156">
        <v>51</v>
      </c>
      <c r="E15" s="157">
        <f t="shared" si="0"/>
        <v>4.953254871186236</v>
      </c>
      <c r="F15" s="157">
        <f t="shared" si="1"/>
        <v>201.88745098039217</v>
      </c>
      <c r="G15" s="156">
        <v>1078</v>
      </c>
      <c r="H15" s="157">
        <f t="shared" si="4"/>
        <v>104.69821080664242</v>
      </c>
      <c r="I15" s="157">
        <f t="shared" si="5"/>
        <v>9.55126159554731</v>
      </c>
      <c r="J15" s="156">
        <v>587</v>
      </c>
      <c r="K15" s="157">
        <f t="shared" si="2"/>
        <v>57.01099234090825</v>
      </c>
      <c r="L15" s="157">
        <f t="shared" si="3"/>
        <v>17.54047700170358</v>
      </c>
      <c r="N15" s="153"/>
      <c r="O15" s="153"/>
      <c r="P15" s="153"/>
    </row>
    <row r="16" spans="1:16" ht="16.5" customHeight="1">
      <c r="A16" s="98" t="s">
        <v>99</v>
      </c>
      <c r="B16" s="99" t="s">
        <v>100</v>
      </c>
      <c r="C16" s="102">
        <v>453748</v>
      </c>
      <c r="D16" s="102">
        <v>25</v>
      </c>
      <c r="E16" s="158">
        <f t="shared" si="0"/>
        <v>5.509666158308136</v>
      </c>
      <c r="F16" s="158">
        <f t="shared" si="1"/>
        <v>181.49919999999997</v>
      </c>
      <c r="G16" s="102">
        <v>487</v>
      </c>
      <c r="H16" s="158">
        <f t="shared" si="4"/>
        <v>107.3282967638425</v>
      </c>
      <c r="I16" s="158">
        <f t="shared" si="5"/>
        <v>9.317207392197126</v>
      </c>
      <c r="J16" s="102">
        <v>249</v>
      </c>
      <c r="K16" s="158">
        <f t="shared" si="2"/>
        <v>54.876274936749034</v>
      </c>
      <c r="L16" s="158">
        <f t="shared" si="3"/>
        <v>18.22281124497992</v>
      </c>
      <c r="N16" s="153"/>
      <c r="O16" s="153"/>
      <c r="P16" s="153"/>
    </row>
    <row r="17" spans="1:16" ht="16.5" customHeight="1">
      <c r="A17" s="98" t="s">
        <v>101</v>
      </c>
      <c r="B17" s="99" t="s">
        <v>102</v>
      </c>
      <c r="C17" s="102">
        <v>482640</v>
      </c>
      <c r="D17" s="102">
        <v>23</v>
      </c>
      <c r="E17" s="158">
        <f t="shared" si="0"/>
        <v>4.765456655063816</v>
      </c>
      <c r="F17" s="158">
        <f t="shared" si="1"/>
        <v>209.84347826086957</v>
      </c>
      <c r="G17" s="102">
        <v>467</v>
      </c>
      <c r="H17" s="158">
        <f t="shared" si="4"/>
        <v>96.7594894745566</v>
      </c>
      <c r="I17" s="158">
        <f t="shared" si="5"/>
        <v>10.33490364025696</v>
      </c>
      <c r="J17" s="102">
        <v>269</v>
      </c>
      <c r="K17" s="158">
        <f t="shared" si="2"/>
        <v>55.7351234874855</v>
      </c>
      <c r="L17" s="158">
        <f t="shared" si="3"/>
        <v>17.942007434944237</v>
      </c>
      <c r="N17" s="153"/>
      <c r="O17" s="153"/>
      <c r="P17" s="153"/>
    </row>
    <row r="18" spans="1:16" ht="16.5" customHeight="1">
      <c r="A18" s="103" t="s">
        <v>103</v>
      </c>
      <c r="B18" s="104" t="s">
        <v>104</v>
      </c>
      <c r="C18" s="159">
        <v>93238</v>
      </c>
      <c r="D18" s="107">
        <v>3</v>
      </c>
      <c r="E18" s="160">
        <f t="shared" si="0"/>
        <v>3.217572234496665</v>
      </c>
      <c r="F18" s="160">
        <f t="shared" si="1"/>
        <v>310.7933333333333</v>
      </c>
      <c r="G18" s="107">
        <v>124</v>
      </c>
      <c r="H18" s="160">
        <f t="shared" si="4"/>
        <v>132.9929856925288</v>
      </c>
      <c r="I18" s="160">
        <f t="shared" si="5"/>
        <v>7.519193548387096</v>
      </c>
      <c r="J18" s="107">
        <v>69</v>
      </c>
      <c r="K18" s="160">
        <f t="shared" si="2"/>
        <v>74.00416139342329</v>
      </c>
      <c r="L18" s="160">
        <f t="shared" si="3"/>
        <v>13.512753623188406</v>
      </c>
      <c r="N18" s="153"/>
      <c r="O18" s="153"/>
      <c r="P18" s="153"/>
    </row>
    <row r="19" spans="1:16" ht="16.5" customHeight="1">
      <c r="A19" s="108" t="s">
        <v>105</v>
      </c>
      <c r="B19" s="86"/>
      <c r="C19" s="87">
        <f>SUM(C20,C24)</f>
        <v>724205</v>
      </c>
      <c r="D19" s="89">
        <v>33</v>
      </c>
      <c r="E19" s="152">
        <f t="shared" si="0"/>
        <v>4.556720818000428</v>
      </c>
      <c r="F19" s="152">
        <f t="shared" si="1"/>
        <v>219.4560606060606</v>
      </c>
      <c r="G19" s="89">
        <v>573</v>
      </c>
      <c r="H19" s="152">
        <f t="shared" si="4"/>
        <v>79.12124329437107</v>
      </c>
      <c r="I19" s="152">
        <f t="shared" si="5"/>
        <v>12.638830715532286</v>
      </c>
      <c r="J19" s="89">
        <v>362</v>
      </c>
      <c r="K19" s="152">
        <f t="shared" si="2"/>
        <v>49.98584654897439</v>
      </c>
      <c r="L19" s="152">
        <f t="shared" si="3"/>
        <v>20.005662983425413</v>
      </c>
      <c r="N19" s="153"/>
      <c r="O19" s="153"/>
      <c r="P19" s="153"/>
    </row>
    <row r="20" spans="1:16" ht="16.5" customHeight="1">
      <c r="A20" s="110" t="s">
        <v>106</v>
      </c>
      <c r="B20" s="110"/>
      <c r="C20" s="111">
        <f>SUM(C21:C23)</f>
        <v>384289</v>
      </c>
      <c r="D20" s="161">
        <v>18</v>
      </c>
      <c r="E20" s="162">
        <f t="shared" si="0"/>
        <v>4.683974821033129</v>
      </c>
      <c r="F20" s="162">
        <f t="shared" si="1"/>
        <v>213.4938888888889</v>
      </c>
      <c r="G20" s="161">
        <v>298</v>
      </c>
      <c r="H20" s="162">
        <f t="shared" si="4"/>
        <v>77.54580537043735</v>
      </c>
      <c r="I20" s="162">
        <f t="shared" si="5"/>
        <v>12.895604026845637</v>
      </c>
      <c r="J20" s="161">
        <v>182</v>
      </c>
      <c r="K20" s="162">
        <f t="shared" si="2"/>
        <v>47.36018985711275</v>
      </c>
      <c r="L20" s="162">
        <f t="shared" si="3"/>
        <v>21.11478021978022</v>
      </c>
      <c r="N20" s="153"/>
      <c r="O20" s="153"/>
      <c r="P20" s="153"/>
    </row>
    <row r="21" spans="1:16" ht="16.5" customHeight="1">
      <c r="A21" s="86"/>
      <c r="B21" s="86" t="s">
        <v>107</v>
      </c>
      <c r="C21" s="89">
        <v>196127</v>
      </c>
      <c r="D21" s="89">
        <v>8</v>
      </c>
      <c r="E21" s="154">
        <f t="shared" si="0"/>
        <v>4.078989634267591</v>
      </c>
      <c r="F21" s="154">
        <f t="shared" si="1"/>
        <v>245.15875</v>
      </c>
      <c r="G21" s="89">
        <v>165</v>
      </c>
      <c r="H21" s="154">
        <f t="shared" si="4"/>
        <v>84.12916120676908</v>
      </c>
      <c r="I21" s="154">
        <f t="shared" si="5"/>
        <v>11.88648484848485</v>
      </c>
      <c r="J21" s="89">
        <v>105</v>
      </c>
      <c r="K21" s="154">
        <f t="shared" si="2"/>
        <v>53.536738949762146</v>
      </c>
      <c r="L21" s="154">
        <f t="shared" si="3"/>
        <v>18.678761904761906</v>
      </c>
      <c r="N21" s="153"/>
      <c r="O21" s="153"/>
      <c r="P21" s="153"/>
    </row>
    <row r="22" spans="1:16" ht="16.5" customHeight="1">
      <c r="A22" s="86"/>
      <c r="B22" s="86" t="s">
        <v>108</v>
      </c>
      <c r="C22" s="89">
        <v>156423</v>
      </c>
      <c r="D22" s="89">
        <v>8</v>
      </c>
      <c r="E22" s="154">
        <f t="shared" si="0"/>
        <v>5.114337405624492</v>
      </c>
      <c r="F22" s="154">
        <f t="shared" si="1"/>
        <v>195.52875</v>
      </c>
      <c r="G22" s="89">
        <v>114</v>
      </c>
      <c r="H22" s="154">
        <f t="shared" si="4"/>
        <v>72.87930803014902</v>
      </c>
      <c r="I22" s="154">
        <f t="shared" si="5"/>
        <v>13.721315789473683</v>
      </c>
      <c r="J22" s="89">
        <v>69</v>
      </c>
      <c r="K22" s="154">
        <f t="shared" si="2"/>
        <v>44.11116012351125</v>
      </c>
      <c r="L22" s="154">
        <f t="shared" si="3"/>
        <v>22.67</v>
      </c>
      <c r="N22" s="153"/>
      <c r="O22" s="153"/>
      <c r="P22" s="153"/>
    </row>
    <row r="23" spans="1:16" ht="16.5" customHeight="1">
      <c r="A23" s="113"/>
      <c r="B23" s="113" t="s">
        <v>109</v>
      </c>
      <c r="C23" s="116">
        <v>31739</v>
      </c>
      <c r="D23" s="116">
        <v>2</v>
      </c>
      <c r="E23" s="163">
        <f t="shared" si="0"/>
        <v>6.301395759160655</v>
      </c>
      <c r="F23" s="163">
        <f t="shared" si="1"/>
        <v>158.695</v>
      </c>
      <c r="G23" s="116">
        <v>19</v>
      </c>
      <c r="H23" s="163">
        <f t="shared" si="4"/>
        <v>59.86325971202622</v>
      </c>
      <c r="I23" s="163">
        <f t="shared" si="5"/>
        <v>16.704736842105262</v>
      </c>
      <c r="J23" s="116">
        <v>8</v>
      </c>
      <c r="K23" s="163">
        <f t="shared" si="2"/>
        <v>25.20558303664262</v>
      </c>
      <c r="L23" s="163">
        <f t="shared" si="3"/>
        <v>39.67375</v>
      </c>
      <c r="N23" s="153"/>
      <c r="O23" s="153"/>
      <c r="P23" s="153"/>
    </row>
    <row r="24" spans="1:16" ht="16.5" customHeight="1">
      <c r="A24" s="86" t="s">
        <v>110</v>
      </c>
      <c r="B24" s="86"/>
      <c r="C24" s="87">
        <f>SUM(C25:C26)</f>
        <v>339916</v>
      </c>
      <c r="D24" s="89">
        <v>15</v>
      </c>
      <c r="E24" s="154">
        <f t="shared" si="0"/>
        <v>4.412854940632392</v>
      </c>
      <c r="F24" s="154">
        <f t="shared" si="1"/>
        <v>226.61066666666665</v>
      </c>
      <c r="G24" s="89">
        <v>275</v>
      </c>
      <c r="H24" s="154">
        <f t="shared" si="4"/>
        <v>80.9023405782605</v>
      </c>
      <c r="I24" s="154">
        <f t="shared" si="5"/>
        <v>12.360581818181817</v>
      </c>
      <c r="J24" s="89">
        <v>180</v>
      </c>
      <c r="K24" s="154">
        <f t="shared" si="2"/>
        <v>52.9542592875887</v>
      </c>
      <c r="L24" s="154">
        <f t="shared" si="3"/>
        <v>18.88422222222222</v>
      </c>
      <c r="N24" s="153"/>
      <c r="O24" s="153"/>
      <c r="P24" s="153"/>
    </row>
    <row r="25" spans="1:16" ht="16.5" customHeight="1">
      <c r="A25" s="86"/>
      <c r="B25" s="86" t="s">
        <v>111</v>
      </c>
      <c r="C25" s="89">
        <v>225700</v>
      </c>
      <c r="D25" s="89">
        <v>6</v>
      </c>
      <c r="E25" s="154">
        <f t="shared" si="0"/>
        <v>2.658396101019052</v>
      </c>
      <c r="F25" s="154">
        <f t="shared" si="1"/>
        <v>376.16666666666663</v>
      </c>
      <c r="G25" s="89">
        <v>193</v>
      </c>
      <c r="H25" s="154">
        <f t="shared" si="4"/>
        <v>85.51174124944616</v>
      </c>
      <c r="I25" s="154">
        <f t="shared" si="5"/>
        <v>11.694300518134714</v>
      </c>
      <c r="J25" s="89">
        <v>132</v>
      </c>
      <c r="K25" s="154">
        <f t="shared" si="2"/>
        <v>58.48471422241914</v>
      </c>
      <c r="L25" s="154">
        <f t="shared" si="3"/>
        <v>17.098484848484848</v>
      </c>
      <c r="N25" s="153"/>
      <c r="O25" s="153"/>
      <c r="P25" s="153"/>
    </row>
    <row r="26" spans="1:16" ht="16.5" customHeight="1">
      <c r="A26" s="93"/>
      <c r="B26" s="93" t="s">
        <v>112</v>
      </c>
      <c r="C26" s="96">
        <v>114216</v>
      </c>
      <c r="D26" s="96">
        <v>9</v>
      </c>
      <c r="E26" s="155">
        <f t="shared" si="0"/>
        <v>7.879806682076066</v>
      </c>
      <c r="F26" s="155">
        <f t="shared" si="1"/>
        <v>126.90666666666667</v>
      </c>
      <c r="G26" s="96">
        <v>82</v>
      </c>
      <c r="H26" s="155">
        <f t="shared" si="4"/>
        <v>71.79379421447082</v>
      </c>
      <c r="I26" s="155">
        <f t="shared" si="5"/>
        <v>13.928780487804879</v>
      </c>
      <c r="J26" s="96">
        <v>48</v>
      </c>
      <c r="K26" s="155">
        <f t="shared" si="2"/>
        <v>42.02563563773902</v>
      </c>
      <c r="L26" s="155">
        <f t="shared" si="3"/>
        <v>23.795</v>
      </c>
      <c r="N26" s="153"/>
      <c r="O26" s="153"/>
      <c r="P26" s="153"/>
    </row>
    <row r="27" spans="1:16" ht="16.5" customHeight="1">
      <c r="A27" s="97" t="s">
        <v>113</v>
      </c>
      <c r="B27" s="82"/>
      <c r="C27" s="84">
        <f>SUM(C28:C29)</f>
        <v>716006</v>
      </c>
      <c r="D27" s="151">
        <v>41</v>
      </c>
      <c r="E27" s="152">
        <f t="shared" si="0"/>
        <v>5.726208998248618</v>
      </c>
      <c r="F27" s="152">
        <f t="shared" si="1"/>
        <v>174.63560975609755</v>
      </c>
      <c r="G27" s="151">
        <v>529</v>
      </c>
      <c r="H27" s="152">
        <f t="shared" si="4"/>
        <v>73.88206244081753</v>
      </c>
      <c r="I27" s="152">
        <f t="shared" si="5"/>
        <v>13.535085066162571</v>
      </c>
      <c r="J27" s="151">
        <v>338</v>
      </c>
      <c r="K27" s="152">
        <f t="shared" si="2"/>
        <v>47.20630832702519</v>
      </c>
      <c r="L27" s="152">
        <f t="shared" si="3"/>
        <v>21.18360946745562</v>
      </c>
      <c r="N27" s="153"/>
      <c r="O27" s="153"/>
      <c r="P27" s="153"/>
    </row>
    <row r="28" spans="1:16" ht="16.5" customHeight="1">
      <c r="A28" s="98" t="s">
        <v>114</v>
      </c>
      <c r="B28" s="99" t="s">
        <v>115</v>
      </c>
      <c r="C28" s="102">
        <v>290959</v>
      </c>
      <c r="D28" s="102">
        <v>22</v>
      </c>
      <c r="E28" s="158">
        <f t="shared" si="0"/>
        <v>7.561202781147859</v>
      </c>
      <c r="F28" s="158">
        <f t="shared" si="1"/>
        <v>132.2540909090909</v>
      </c>
      <c r="G28" s="102">
        <v>241</v>
      </c>
      <c r="H28" s="158">
        <f t="shared" si="4"/>
        <v>82.82953955711973</v>
      </c>
      <c r="I28" s="158">
        <f t="shared" si="5"/>
        <v>12.07298755186722</v>
      </c>
      <c r="J28" s="102">
        <v>155</v>
      </c>
      <c r="K28" s="158">
        <f t="shared" si="2"/>
        <v>53.27211050354173</v>
      </c>
      <c r="L28" s="158">
        <f t="shared" si="3"/>
        <v>18.771548387096775</v>
      </c>
      <c r="N28" s="153"/>
      <c r="O28" s="153"/>
      <c r="P28" s="153"/>
    </row>
    <row r="29" spans="1:16" ht="16.5" customHeight="1">
      <c r="A29" s="86" t="s">
        <v>116</v>
      </c>
      <c r="B29" s="86"/>
      <c r="C29" s="87">
        <f>SUM(C30:C33)</f>
        <v>425047</v>
      </c>
      <c r="D29" s="89">
        <v>19</v>
      </c>
      <c r="E29" s="154">
        <f t="shared" si="0"/>
        <v>4.470093895498615</v>
      </c>
      <c r="F29" s="154">
        <f t="shared" si="1"/>
        <v>223.70894736842106</v>
      </c>
      <c r="G29" s="89">
        <v>288</v>
      </c>
      <c r="H29" s="154">
        <f t="shared" si="4"/>
        <v>67.75721273176849</v>
      </c>
      <c r="I29" s="154">
        <f t="shared" si="5"/>
        <v>14.758576388888889</v>
      </c>
      <c r="J29" s="89">
        <v>183</v>
      </c>
      <c r="K29" s="154">
        <f t="shared" si="2"/>
        <v>43.054062256644556</v>
      </c>
      <c r="L29" s="154">
        <f t="shared" si="3"/>
        <v>23.22661202185792</v>
      </c>
      <c r="N29" s="153"/>
      <c r="O29" s="153"/>
      <c r="P29" s="153"/>
    </row>
    <row r="30" spans="1:16" ht="16.5" customHeight="1">
      <c r="A30" s="86"/>
      <c r="B30" s="86" t="s">
        <v>117</v>
      </c>
      <c r="C30" s="89">
        <v>266937</v>
      </c>
      <c r="D30" s="89">
        <v>15</v>
      </c>
      <c r="E30" s="154">
        <f t="shared" si="0"/>
        <v>5.619303431146675</v>
      </c>
      <c r="F30" s="154">
        <f t="shared" si="1"/>
        <v>177.958</v>
      </c>
      <c r="G30" s="89">
        <v>170</v>
      </c>
      <c r="H30" s="154">
        <f t="shared" si="4"/>
        <v>63.68543888632898</v>
      </c>
      <c r="I30" s="154">
        <f t="shared" si="5"/>
        <v>15.702176470588235</v>
      </c>
      <c r="J30" s="89">
        <v>118</v>
      </c>
      <c r="K30" s="154">
        <f t="shared" si="2"/>
        <v>44.20518699168718</v>
      </c>
      <c r="L30" s="154">
        <f t="shared" si="3"/>
        <v>22.621779661016948</v>
      </c>
      <c r="N30" s="153"/>
      <c r="O30" s="153"/>
      <c r="P30" s="153"/>
    </row>
    <row r="31" spans="1:16" ht="16.5" customHeight="1">
      <c r="A31" s="86"/>
      <c r="B31" s="86" t="s">
        <v>118</v>
      </c>
      <c r="C31" s="89">
        <v>93901</v>
      </c>
      <c r="D31" s="89">
        <v>2</v>
      </c>
      <c r="E31" s="154">
        <f t="shared" si="0"/>
        <v>2.1299027699385524</v>
      </c>
      <c r="F31" s="154">
        <f t="shared" si="1"/>
        <v>469.505</v>
      </c>
      <c r="G31" s="89">
        <v>76</v>
      </c>
      <c r="H31" s="154">
        <f t="shared" si="4"/>
        <v>80.93630525766498</v>
      </c>
      <c r="I31" s="154">
        <f t="shared" si="5"/>
        <v>12.355394736842106</v>
      </c>
      <c r="J31" s="89">
        <v>36</v>
      </c>
      <c r="K31" s="154">
        <f t="shared" si="2"/>
        <v>38.338249858893946</v>
      </c>
      <c r="L31" s="154">
        <f t="shared" si="3"/>
        <v>26.083611111111114</v>
      </c>
      <c r="N31" s="153"/>
      <c r="O31" s="153"/>
      <c r="P31" s="153"/>
    </row>
    <row r="32" spans="1:16" ht="16.5" customHeight="1">
      <c r="A32" s="86"/>
      <c r="B32" s="86" t="s">
        <v>119</v>
      </c>
      <c r="C32" s="89">
        <v>31026</v>
      </c>
      <c r="D32" s="89">
        <v>2</v>
      </c>
      <c r="E32" s="154">
        <f t="shared" si="0"/>
        <v>6.44620640752917</v>
      </c>
      <c r="F32" s="154">
        <f t="shared" si="1"/>
        <v>155.13</v>
      </c>
      <c r="G32" s="89">
        <v>19</v>
      </c>
      <c r="H32" s="154">
        <f t="shared" si="4"/>
        <v>61.238960871527105</v>
      </c>
      <c r="I32" s="154">
        <f t="shared" si="5"/>
        <v>16.329473684210527</v>
      </c>
      <c r="J32" s="89">
        <v>15</v>
      </c>
      <c r="K32" s="154">
        <f t="shared" si="2"/>
        <v>48.34654805646877</v>
      </c>
      <c r="L32" s="154">
        <f t="shared" si="3"/>
        <v>20.684</v>
      </c>
      <c r="N32" s="153"/>
      <c r="O32" s="153"/>
      <c r="P32" s="153"/>
    </row>
    <row r="33" spans="1:16" ht="16.5" customHeight="1">
      <c r="A33" s="93"/>
      <c r="B33" s="93" t="s">
        <v>120</v>
      </c>
      <c r="C33" s="96">
        <v>33183</v>
      </c>
      <c r="D33" s="96">
        <v>0</v>
      </c>
      <c r="E33" s="155">
        <f t="shared" si="0"/>
        <v>0</v>
      </c>
      <c r="F33" s="154"/>
      <c r="G33" s="96">
        <v>23</v>
      </c>
      <c r="H33" s="155">
        <f t="shared" si="4"/>
        <v>69.3125998252117</v>
      </c>
      <c r="I33" s="155">
        <f t="shared" si="5"/>
        <v>14.427391304347825</v>
      </c>
      <c r="J33" s="96">
        <v>14</v>
      </c>
      <c r="K33" s="155">
        <f t="shared" si="2"/>
        <v>42.19027815447669</v>
      </c>
      <c r="L33" s="155">
        <f t="shared" si="3"/>
        <v>23.702142857142857</v>
      </c>
      <c r="N33" s="153"/>
      <c r="O33" s="153"/>
      <c r="P33" s="153"/>
    </row>
    <row r="34" spans="1:16" ht="16.5" customHeight="1">
      <c r="A34" s="97" t="s">
        <v>121</v>
      </c>
      <c r="B34" s="82"/>
      <c r="C34" s="84">
        <f>SUM(C35)</f>
        <v>284769</v>
      </c>
      <c r="D34" s="151">
        <v>22</v>
      </c>
      <c r="E34" s="152">
        <f t="shared" si="0"/>
        <v>7.725560015310655</v>
      </c>
      <c r="F34" s="152">
        <f t="shared" si="1"/>
        <v>129.44045454545454</v>
      </c>
      <c r="G34" s="151">
        <v>206</v>
      </c>
      <c r="H34" s="152">
        <f t="shared" si="4"/>
        <v>72.33933468881796</v>
      </c>
      <c r="I34" s="152">
        <f t="shared" si="5"/>
        <v>13.823737864077671</v>
      </c>
      <c r="J34" s="151">
        <v>129</v>
      </c>
      <c r="K34" s="152">
        <f t="shared" si="2"/>
        <v>45.29987463523066</v>
      </c>
      <c r="L34" s="152">
        <f t="shared" si="3"/>
        <v>22.075116279069768</v>
      </c>
      <c r="N34" s="153"/>
      <c r="O34" s="153"/>
      <c r="P34" s="153"/>
    </row>
    <row r="35" spans="1:16" ht="16.5" customHeight="1">
      <c r="A35" s="110" t="s">
        <v>122</v>
      </c>
      <c r="B35" s="110"/>
      <c r="C35" s="111">
        <f>SUM(C36:C41)</f>
        <v>284769</v>
      </c>
      <c r="D35" s="161">
        <v>22</v>
      </c>
      <c r="E35" s="162">
        <f t="shared" si="0"/>
        <v>7.725560015310655</v>
      </c>
      <c r="F35" s="162">
        <f t="shared" si="1"/>
        <v>129.44045454545454</v>
      </c>
      <c r="G35" s="161">
        <v>206</v>
      </c>
      <c r="H35" s="162">
        <f t="shared" si="4"/>
        <v>72.33933468881796</v>
      </c>
      <c r="I35" s="162">
        <f t="shared" si="5"/>
        <v>13.823737864077671</v>
      </c>
      <c r="J35" s="161">
        <v>129</v>
      </c>
      <c r="K35" s="162">
        <f t="shared" si="2"/>
        <v>45.29987463523066</v>
      </c>
      <c r="L35" s="162">
        <f t="shared" si="3"/>
        <v>22.075116279069768</v>
      </c>
      <c r="N35" s="153"/>
      <c r="O35" s="153"/>
      <c r="P35" s="153"/>
    </row>
    <row r="36" spans="1:16" ht="16.5" customHeight="1">
      <c r="A36" s="86"/>
      <c r="B36" s="86" t="s">
        <v>123</v>
      </c>
      <c r="C36" s="89">
        <v>42802</v>
      </c>
      <c r="D36" s="89">
        <v>2</v>
      </c>
      <c r="E36" s="154">
        <f t="shared" si="0"/>
        <v>4.67267884678286</v>
      </c>
      <c r="F36" s="154">
        <f t="shared" si="1"/>
        <v>214.01</v>
      </c>
      <c r="G36" s="89">
        <v>36</v>
      </c>
      <c r="H36" s="154">
        <f t="shared" si="4"/>
        <v>84.10821924209148</v>
      </c>
      <c r="I36" s="154">
        <f t="shared" si="5"/>
        <v>11.889444444444443</v>
      </c>
      <c r="J36" s="89">
        <v>17</v>
      </c>
      <c r="K36" s="154">
        <f t="shared" si="2"/>
        <v>39.71777019765432</v>
      </c>
      <c r="L36" s="154">
        <f t="shared" si="3"/>
        <v>25.17764705882353</v>
      </c>
      <c r="N36" s="153"/>
      <c r="O36" s="153"/>
      <c r="P36" s="153"/>
    </row>
    <row r="37" spans="1:16" ht="16.5" customHeight="1">
      <c r="A37" s="86"/>
      <c r="B37" s="86" t="s">
        <v>124</v>
      </c>
      <c r="C37" s="89">
        <v>81009</v>
      </c>
      <c r="D37" s="89">
        <v>7</v>
      </c>
      <c r="E37" s="154">
        <f t="shared" si="0"/>
        <v>8.641015195842437</v>
      </c>
      <c r="F37" s="154">
        <f t="shared" si="1"/>
        <v>115.72714285714287</v>
      </c>
      <c r="G37" s="89">
        <v>60</v>
      </c>
      <c r="H37" s="154">
        <f t="shared" si="4"/>
        <v>74.06584453579232</v>
      </c>
      <c r="I37" s="154">
        <f t="shared" si="5"/>
        <v>13.5015</v>
      </c>
      <c r="J37" s="89">
        <v>46</v>
      </c>
      <c r="K37" s="154">
        <f t="shared" si="2"/>
        <v>56.783814144107446</v>
      </c>
      <c r="L37" s="154">
        <f t="shared" si="3"/>
        <v>17.610652173913042</v>
      </c>
      <c r="N37" s="153"/>
      <c r="O37" s="153"/>
      <c r="P37" s="153"/>
    </row>
    <row r="38" spans="1:16" ht="16.5" customHeight="1">
      <c r="A38" s="86"/>
      <c r="B38" s="86" t="s">
        <v>125</v>
      </c>
      <c r="C38" s="89">
        <v>49680</v>
      </c>
      <c r="D38" s="89">
        <v>4</v>
      </c>
      <c r="E38" s="154">
        <f t="shared" si="0"/>
        <v>8.051529790660226</v>
      </c>
      <c r="F38" s="154">
        <f t="shared" si="1"/>
        <v>124.2</v>
      </c>
      <c r="G38" s="89">
        <v>37</v>
      </c>
      <c r="H38" s="154">
        <f t="shared" si="4"/>
        <v>74.4766505636071</v>
      </c>
      <c r="I38" s="154">
        <f t="shared" si="5"/>
        <v>13.427027027027027</v>
      </c>
      <c r="J38" s="89">
        <v>21</v>
      </c>
      <c r="K38" s="154">
        <f t="shared" si="2"/>
        <v>42.270531400966185</v>
      </c>
      <c r="L38" s="154">
        <f t="shared" si="3"/>
        <v>23.65714285714286</v>
      </c>
      <c r="N38" s="153"/>
      <c r="O38" s="153"/>
      <c r="P38" s="153"/>
    </row>
    <row r="39" spans="1:16" ht="16.5" customHeight="1">
      <c r="A39" s="86"/>
      <c r="B39" s="86" t="s">
        <v>126</v>
      </c>
      <c r="C39" s="89">
        <v>47993</v>
      </c>
      <c r="D39" s="89">
        <v>4</v>
      </c>
      <c r="E39" s="154">
        <f t="shared" si="0"/>
        <v>8.33454878836497</v>
      </c>
      <c r="F39" s="154">
        <f t="shared" si="1"/>
        <v>119.9825</v>
      </c>
      <c r="G39" s="89">
        <v>30</v>
      </c>
      <c r="H39" s="154">
        <f t="shared" si="4"/>
        <v>62.50911591273728</v>
      </c>
      <c r="I39" s="154">
        <f t="shared" si="5"/>
        <v>15.997666666666667</v>
      </c>
      <c r="J39" s="89">
        <v>19</v>
      </c>
      <c r="K39" s="154">
        <f t="shared" si="2"/>
        <v>39.589106744733606</v>
      </c>
      <c r="L39" s="154">
        <f t="shared" si="3"/>
        <v>25.259473684210526</v>
      </c>
      <c r="N39" s="153"/>
      <c r="O39" s="153"/>
      <c r="P39" s="153"/>
    </row>
    <row r="40" spans="1:16" ht="16.5" customHeight="1">
      <c r="A40" s="86"/>
      <c r="B40" s="86" t="s">
        <v>127</v>
      </c>
      <c r="C40" s="89">
        <v>40181</v>
      </c>
      <c r="D40" s="89">
        <v>3</v>
      </c>
      <c r="E40" s="154">
        <f t="shared" si="0"/>
        <v>7.466215375426197</v>
      </c>
      <c r="F40" s="154">
        <f t="shared" si="1"/>
        <v>133.93666666666667</v>
      </c>
      <c r="G40" s="89">
        <v>29</v>
      </c>
      <c r="H40" s="154">
        <f t="shared" si="4"/>
        <v>72.17341529578657</v>
      </c>
      <c r="I40" s="154">
        <f t="shared" si="5"/>
        <v>13.85551724137931</v>
      </c>
      <c r="J40" s="89">
        <v>19</v>
      </c>
      <c r="K40" s="154">
        <f t="shared" si="2"/>
        <v>47.28603071103258</v>
      </c>
      <c r="L40" s="154">
        <f t="shared" si="3"/>
        <v>21.147894736842105</v>
      </c>
      <c r="N40" s="153"/>
      <c r="O40" s="153"/>
      <c r="P40" s="153"/>
    </row>
    <row r="41" spans="1:16" ht="16.5" customHeight="1">
      <c r="A41" s="86"/>
      <c r="B41" s="86" t="s">
        <v>128</v>
      </c>
      <c r="C41" s="96">
        <v>23104</v>
      </c>
      <c r="D41" s="96">
        <v>2</v>
      </c>
      <c r="E41" s="155">
        <f t="shared" si="0"/>
        <v>8.65650969529086</v>
      </c>
      <c r="F41" s="155">
        <f t="shared" si="1"/>
        <v>115.52</v>
      </c>
      <c r="G41" s="96">
        <v>14</v>
      </c>
      <c r="H41" s="155">
        <f t="shared" si="4"/>
        <v>60.59556786703601</v>
      </c>
      <c r="I41" s="155">
        <f t="shared" si="5"/>
        <v>16.502857142857142</v>
      </c>
      <c r="J41" s="96">
        <v>7</v>
      </c>
      <c r="K41" s="155">
        <f t="shared" si="2"/>
        <v>30.297783933518005</v>
      </c>
      <c r="L41" s="155">
        <f t="shared" si="3"/>
        <v>33.005714285714284</v>
      </c>
      <c r="N41" s="153"/>
      <c r="O41" s="153"/>
      <c r="P41" s="153"/>
    </row>
    <row r="42" spans="1:16" ht="16.5" customHeight="1">
      <c r="A42" s="164" t="s">
        <v>129</v>
      </c>
      <c r="B42" s="165"/>
      <c r="C42" s="84">
        <f>SUM(C43:C44)</f>
        <v>581677</v>
      </c>
      <c r="D42" s="156">
        <v>38</v>
      </c>
      <c r="E42" s="157">
        <f t="shared" si="0"/>
        <v>6.532835233299581</v>
      </c>
      <c r="F42" s="157">
        <f t="shared" si="1"/>
        <v>153.0728947368421</v>
      </c>
      <c r="G42" s="156">
        <v>442</v>
      </c>
      <c r="H42" s="157">
        <f t="shared" si="4"/>
        <v>75.98718876627407</v>
      </c>
      <c r="I42" s="157">
        <f t="shared" si="5"/>
        <v>13.160113122171945</v>
      </c>
      <c r="J42" s="156">
        <v>302</v>
      </c>
      <c r="K42" s="157">
        <f t="shared" si="2"/>
        <v>51.91884843306509</v>
      </c>
      <c r="L42" s="157">
        <f t="shared" si="3"/>
        <v>19.260827814569538</v>
      </c>
      <c r="N42" s="153"/>
      <c r="O42" s="153"/>
      <c r="P42" s="153"/>
    </row>
    <row r="43" spans="1:16" ht="16.5" customHeight="1">
      <c r="A43" s="166" t="s">
        <v>130</v>
      </c>
      <c r="B43" s="86" t="s">
        <v>131</v>
      </c>
      <c r="C43" s="102">
        <v>536270</v>
      </c>
      <c r="D43" s="89">
        <v>35</v>
      </c>
      <c r="E43" s="154">
        <f t="shared" si="0"/>
        <v>6.5265631118652925</v>
      </c>
      <c r="F43" s="154">
        <f t="shared" si="1"/>
        <v>153.22</v>
      </c>
      <c r="G43" s="89">
        <v>412</v>
      </c>
      <c r="H43" s="154">
        <f t="shared" si="4"/>
        <v>76.82697148824286</v>
      </c>
      <c r="I43" s="154">
        <f t="shared" si="5"/>
        <v>13.016262135922329</v>
      </c>
      <c r="J43" s="89">
        <v>285</v>
      </c>
      <c r="K43" s="154">
        <f t="shared" si="2"/>
        <v>53.14487105376023</v>
      </c>
      <c r="L43" s="154">
        <f t="shared" si="3"/>
        <v>18.816491228070177</v>
      </c>
      <c r="N43" s="153"/>
      <c r="O43" s="153"/>
      <c r="P43" s="153"/>
    </row>
    <row r="44" spans="1:16" ht="16.5" customHeight="1">
      <c r="A44" s="110" t="s">
        <v>132</v>
      </c>
      <c r="B44" s="110"/>
      <c r="C44" s="87">
        <f>SUM(C45:C47)</f>
        <v>45407</v>
      </c>
      <c r="D44" s="161">
        <v>3</v>
      </c>
      <c r="E44" s="162">
        <f t="shared" si="0"/>
        <v>6.606910828726848</v>
      </c>
      <c r="F44" s="162">
        <f t="shared" si="1"/>
        <v>151.35666666666665</v>
      </c>
      <c r="G44" s="161">
        <v>30</v>
      </c>
      <c r="H44" s="162">
        <f t="shared" si="4"/>
        <v>66.06910828726849</v>
      </c>
      <c r="I44" s="162">
        <f t="shared" si="5"/>
        <v>15.135666666666665</v>
      </c>
      <c r="J44" s="161">
        <v>17</v>
      </c>
      <c r="K44" s="162">
        <f t="shared" si="2"/>
        <v>37.43916136278548</v>
      </c>
      <c r="L44" s="162">
        <f t="shared" si="3"/>
        <v>26.71</v>
      </c>
      <c r="N44" s="153"/>
      <c r="O44" s="153"/>
      <c r="P44" s="153"/>
    </row>
    <row r="45" spans="1:16" ht="16.5" customHeight="1">
      <c r="A45" s="86"/>
      <c r="B45" s="86" t="s">
        <v>133</v>
      </c>
      <c r="C45" s="89">
        <v>13288</v>
      </c>
      <c r="D45" s="89">
        <v>0</v>
      </c>
      <c r="E45" s="154">
        <f t="shared" si="0"/>
        <v>0</v>
      </c>
      <c r="F45" s="154"/>
      <c r="G45" s="89">
        <v>6</v>
      </c>
      <c r="H45" s="154">
        <f t="shared" si="4"/>
        <v>45.153521974714025</v>
      </c>
      <c r="I45" s="154">
        <f t="shared" si="5"/>
        <v>22.146666666666665</v>
      </c>
      <c r="J45" s="89">
        <v>4</v>
      </c>
      <c r="K45" s="154">
        <f t="shared" si="2"/>
        <v>30.102347983142685</v>
      </c>
      <c r="L45" s="154">
        <f t="shared" si="3"/>
        <v>33.22</v>
      </c>
      <c r="N45" s="153"/>
      <c r="O45" s="153"/>
      <c r="P45" s="153"/>
    </row>
    <row r="46" spans="1:16" ht="16.5" customHeight="1">
      <c r="A46" s="86"/>
      <c r="B46" s="86" t="s">
        <v>134</v>
      </c>
      <c r="C46" s="89">
        <v>19830</v>
      </c>
      <c r="D46" s="89">
        <v>2</v>
      </c>
      <c r="E46" s="154">
        <f t="shared" si="0"/>
        <v>10.085728693898133</v>
      </c>
      <c r="F46" s="154">
        <f t="shared" si="1"/>
        <v>99.15</v>
      </c>
      <c r="G46" s="89">
        <v>16</v>
      </c>
      <c r="H46" s="154">
        <f t="shared" si="4"/>
        <v>80.68582955118507</v>
      </c>
      <c r="I46" s="154">
        <f t="shared" si="5"/>
        <v>12.39375</v>
      </c>
      <c r="J46" s="89">
        <v>10</v>
      </c>
      <c r="K46" s="154">
        <f t="shared" si="2"/>
        <v>50.42864346949067</v>
      </c>
      <c r="L46" s="154">
        <f t="shared" si="3"/>
        <v>19.83</v>
      </c>
      <c r="N46" s="153"/>
      <c r="O46" s="153"/>
      <c r="P46" s="153"/>
    </row>
    <row r="47" spans="1:16" ht="16.5" customHeight="1">
      <c r="A47" s="93"/>
      <c r="B47" s="93" t="s">
        <v>135</v>
      </c>
      <c r="C47" s="96">
        <v>12289</v>
      </c>
      <c r="D47" s="96">
        <v>1</v>
      </c>
      <c r="E47" s="155">
        <f t="shared" si="0"/>
        <v>8.137358613394092</v>
      </c>
      <c r="F47" s="155">
        <f t="shared" si="1"/>
        <v>122.89</v>
      </c>
      <c r="G47" s="96">
        <v>8</v>
      </c>
      <c r="H47" s="155">
        <f t="shared" si="4"/>
        <v>65.09886890715273</v>
      </c>
      <c r="I47" s="155">
        <f t="shared" si="5"/>
        <v>15.36125</v>
      </c>
      <c r="J47" s="96">
        <v>3</v>
      </c>
      <c r="K47" s="155">
        <f t="shared" si="2"/>
        <v>24.41207584018228</v>
      </c>
      <c r="L47" s="155">
        <f t="shared" si="3"/>
        <v>40.96333333333333</v>
      </c>
      <c r="N47" s="153"/>
      <c r="O47" s="153"/>
      <c r="P47" s="153"/>
    </row>
    <row r="48" spans="1:16" ht="16.5" customHeight="1">
      <c r="A48" s="164" t="s">
        <v>136</v>
      </c>
      <c r="B48" s="165"/>
      <c r="C48" s="84">
        <f>SUM(C49,C54)</f>
        <v>272476</v>
      </c>
      <c r="D48" s="156">
        <v>25</v>
      </c>
      <c r="E48" s="157">
        <f t="shared" si="0"/>
        <v>9.175120010569739</v>
      </c>
      <c r="F48" s="157">
        <f t="shared" si="1"/>
        <v>108.99040000000001</v>
      </c>
      <c r="G48" s="156">
        <v>188</v>
      </c>
      <c r="H48" s="157">
        <f t="shared" si="4"/>
        <v>68.99690247948443</v>
      </c>
      <c r="I48" s="157">
        <f t="shared" si="5"/>
        <v>14.493404255319149</v>
      </c>
      <c r="J48" s="156">
        <v>107</v>
      </c>
      <c r="K48" s="157">
        <f t="shared" si="2"/>
        <v>39.26951364523848</v>
      </c>
      <c r="L48" s="157">
        <f t="shared" si="3"/>
        <v>25.46504672897196</v>
      </c>
      <c r="N48" s="153"/>
      <c r="O48" s="153"/>
      <c r="P48" s="153"/>
    </row>
    <row r="49" spans="1:16" ht="16.5" customHeight="1">
      <c r="A49" s="86" t="s">
        <v>137</v>
      </c>
      <c r="B49" s="86"/>
      <c r="C49" s="111">
        <f>SUM(C50:C53)</f>
        <v>174159</v>
      </c>
      <c r="D49" s="89">
        <v>15</v>
      </c>
      <c r="E49" s="154">
        <f t="shared" si="0"/>
        <v>8.6128193202763</v>
      </c>
      <c r="F49" s="154">
        <f t="shared" si="1"/>
        <v>116.10600000000001</v>
      </c>
      <c r="G49" s="89">
        <v>113</v>
      </c>
      <c r="H49" s="154">
        <f t="shared" si="4"/>
        <v>64.88323887941479</v>
      </c>
      <c r="I49" s="154">
        <f t="shared" si="5"/>
        <v>15.412300884955753</v>
      </c>
      <c r="J49" s="89">
        <v>65</v>
      </c>
      <c r="K49" s="154">
        <f t="shared" si="2"/>
        <v>37.32221705453063</v>
      </c>
      <c r="L49" s="154">
        <f t="shared" si="3"/>
        <v>26.793692307692307</v>
      </c>
      <c r="N49" s="153"/>
      <c r="O49" s="153"/>
      <c r="P49" s="153"/>
    </row>
    <row r="50" spans="1:16" ht="16.5" customHeight="1">
      <c r="A50" s="86"/>
      <c r="B50" s="86" t="s">
        <v>138</v>
      </c>
      <c r="C50" s="89">
        <v>40938</v>
      </c>
      <c r="D50" s="89">
        <v>1</v>
      </c>
      <c r="E50" s="154">
        <f>SUM(D50/C50*100000)</f>
        <v>2.442718256876252</v>
      </c>
      <c r="F50" s="154">
        <f>SUM(C50/D50/100)</f>
        <v>409.38</v>
      </c>
      <c r="G50" s="89">
        <v>33</v>
      </c>
      <c r="H50" s="154">
        <f t="shared" si="4"/>
        <v>80.60970247691631</v>
      </c>
      <c r="I50" s="154">
        <f t="shared" si="5"/>
        <v>12.405454545454544</v>
      </c>
      <c r="J50" s="89">
        <v>16</v>
      </c>
      <c r="K50" s="154">
        <f t="shared" si="2"/>
        <v>39.08349211002003</v>
      </c>
      <c r="L50" s="154">
        <f t="shared" si="3"/>
        <v>25.58625</v>
      </c>
      <c r="N50" s="153"/>
      <c r="O50" s="153"/>
      <c r="P50" s="153"/>
    </row>
    <row r="51" spans="1:16" ht="16.5" customHeight="1">
      <c r="A51" s="86"/>
      <c r="B51" s="86" t="s">
        <v>139</v>
      </c>
      <c r="C51" s="89">
        <v>80518</v>
      </c>
      <c r="D51" s="89">
        <v>9</v>
      </c>
      <c r="E51" s="154">
        <f t="shared" si="0"/>
        <v>11.177624878909064</v>
      </c>
      <c r="F51" s="154">
        <f t="shared" si="1"/>
        <v>89.46444444444445</v>
      </c>
      <c r="G51" s="89">
        <v>45</v>
      </c>
      <c r="H51" s="154">
        <f t="shared" si="4"/>
        <v>55.888124394545315</v>
      </c>
      <c r="I51" s="154">
        <f t="shared" si="5"/>
        <v>17.892888888888887</v>
      </c>
      <c r="J51" s="89">
        <v>28</v>
      </c>
      <c r="K51" s="154">
        <f t="shared" si="2"/>
        <v>34.77483295660598</v>
      </c>
      <c r="L51" s="154">
        <f t="shared" si="3"/>
        <v>28.75642857142857</v>
      </c>
      <c r="N51" s="153"/>
      <c r="O51" s="153"/>
      <c r="P51" s="153"/>
    </row>
    <row r="52" spans="1:16" ht="16.5" customHeight="1">
      <c r="A52" s="86"/>
      <c r="B52" s="86" t="s">
        <v>140</v>
      </c>
      <c r="C52" s="89">
        <v>33438</v>
      </c>
      <c r="D52" s="89">
        <v>1</v>
      </c>
      <c r="E52" s="154">
        <f t="shared" si="0"/>
        <v>2.9906094862132906</v>
      </c>
      <c r="F52" s="154">
        <f t="shared" si="1"/>
        <v>334.38</v>
      </c>
      <c r="G52" s="89">
        <v>19</v>
      </c>
      <c r="H52" s="154">
        <f t="shared" si="4"/>
        <v>56.82158023805251</v>
      </c>
      <c r="I52" s="154">
        <f t="shared" si="5"/>
        <v>17.59894736842105</v>
      </c>
      <c r="J52" s="89">
        <v>15</v>
      </c>
      <c r="K52" s="154">
        <f t="shared" si="2"/>
        <v>44.859142293199355</v>
      </c>
      <c r="L52" s="154">
        <f t="shared" si="3"/>
        <v>22.291999999999998</v>
      </c>
      <c r="N52" s="153"/>
      <c r="O52" s="153"/>
      <c r="P52" s="153"/>
    </row>
    <row r="53" spans="1:16" ht="16.5" customHeight="1">
      <c r="A53" s="113"/>
      <c r="B53" s="113" t="s">
        <v>166</v>
      </c>
      <c r="C53" s="116">
        <v>19265</v>
      </c>
      <c r="D53" s="89">
        <v>4</v>
      </c>
      <c r="E53" s="154">
        <f t="shared" si="0"/>
        <v>20.763041785621592</v>
      </c>
      <c r="F53" s="154">
        <f t="shared" si="1"/>
        <v>48.1625</v>
      </c>
      <c r="G53" s="89">
        <v>16</v>
      </c>
      <c r="H53" s="154">
        <f t="shared" si="4"/>
        <v>83.05216714248637</v>
      </c>
      <c r="I53" s="154">
        <f t="shared" si="5"/>
        <v>12.040625</v>
      </c>
      <c r="J53" s="89">
        <v>6</v>
      </c>
      <c r="K53" s="154">
        <f t="shared" si="2"/>
        <v>31.14456267843239</v>
      </c>
      <c r="L53" s="154">
        <f t="shared" si="3"/>
        <v>32.108333333333334</v>
      </c>
      <c r="N53" s="153"/>
      <c r="O53" s="153"/>
      <c r="P53" s="153"/>
    </row>
    <row r="54" spans="1:16" ht="16.5" customHeight="1">
      <c r="A54" s="86" t="s">
        <v>142</v>
      </c>
      <c r="B54" s="86"/>
      <c r="C54" s="87">
        <f>SUM(C55:C57)</f>
        <v>98317</v>
      </c>
      <c r="D54" s="161">
        <v>10</v>
      </c>
      <c r="E54" s="162">
        <f t="shared" si="0"/>
        <v>10.171180975823102</v>
      </c>
      <c r="F54" s="162">
        <f t="shared" si="1"/>
        <v>98.31700000000001</v>
      </c>
      <c r="G54" s="161">
        <v>75</v>
      </c>
      <c r="H54" s="162">
        <f t="shared" si="4"/>
        <v>76.28385731867327</v>
      </c>
      <c r="I54" s="162">
        <f t="shared" si="5"/>
        <v>13.108933333333335</v>
      </c>
      <c r="J54" s="161">
        <v>42</v>
      </c>
      <c r="K54" s="162">
        <f t="shared" si="2"/>
        <v>42.71896009845703</v>
      </c>
      <c r="L54" s="162">
        <f t="shared" si="3"/>
        <v>23.408809523809524</v>
      </c>
      <c r="N54" s="153"/>
      <c r="O54" s="153"/>
      <c r="P54" s="153"/>
    </row>
    <row r="55" spans="1:16" ht="16.5" customHeight="1">
      <c r="A55" s="86"/>
      <c r="B55" s="86" t="s">
        <v>143</v>
      </c>
      <c r="C55" s="89">
        <v>31158</v>
      </c>
      <c r="D55" s="89">
        <v>4</v>
      </c>
      <c r="E55" s="154">
        <f t="shared" si="0"/>
        <v>12.837794466910585</v>
      </c>
      <c r="F55" s="154">
        <f t="shared" si="1"/>
        <v>77.895</v>
      </c>
      <c r="G55" s="89">
        <v>24</v>
      </c>
      <c r="H55" s="154">
        <f t="shared" si="4"/>
        <v>77.02676680146351</v>
      </c>
      <c r="I55" s="154">
        <f t="shared" si="5"/>
        <v>12.9825</v>
      </c>
      <c r="J55" s="89">
        <v>16</v>
      </c>
      <c r="K55" s="154">
        <f t="shared" si="2"/>
        <v>51.35117786764234</v>
      </c>
      <c r="L55" s="154">
        <f t="shared" si="3"/>
        <v>19.47375</v>
      </c>
      <c r="N55" s="153"/>
      <c r="O55" s="153"/>
      <c r="P55" s="153"/>
    </row>
    <row r="56" spans="1:16" ht="16.5" customHeight="1">
      <c r="A56" s="86"/>
      <c r="B56" s="86" t="s">
        <v>144</v>
      </c>
      <c r="C56" s="89">
        <v>50523</v>
      </c>
      <c r="D56" s="89">
        <v>5</v>
      </c>
      <c r="E56" s="154">
        <f t="shared" si="0"/>
        <v>9.896482790016428</v>
      </c>
      <c r="F56" s="154">
        <f t="shared" si="1"/>
        <v>101.046</v>
      </c>
      <c r="G56" s="89">
        <v>38</v>
      </c>
      <c r="H56" s="154">
        <f t="shared" si="4"/>
        <v>75.21326920412486</v>
      </c>
      <c r="I56" s="154">
        <f t="shared" si="5"/>
        <v>13.295526315789473</v>
      </c>
      <c r="J56" s="89">
        <v>19</v>
      </c>
      <c r="K56" s="154">
        <f t="shared" si="2"/>
        <v>37.60663460206243</v>
      </c>
      <c r="L56" s="154">
        <f t="shared" si="3"/>
        <v>26.591052631578947</v>
      </c>
      <c r="N56" s="153"/>
      <c r="O56" s="153"/>
      <c r="P56" s="153"/>
    </row>
    <row r="57" spans="1:16" ht="16.5" customHeight="1">
      <c r="A57" s="93"/>
      <c r="B57" s="93" t="s">
        <v>145</v>
      </c>
      <c r="C57" s="96">
        <v>16636</v>
      </c>
      <c r="D57" s="96">
        <v>1</v>
      </c>
      <c r="E57" s="155">
        <f t="shared" si="0"/>
        <v>6.011060351045924</v>
      </c>
      <c r="F57" s="155">
        <f t="shared" si="1"/>
        <v>166.36</v>
      </c>
      <c r="G57" s="96">
        <v>13</v>
      </c>
      <c r="H57" s="155">
        <f t="shared" si="4"/>
        <v>78.14378456359701</v>
      </c>
      <c r="I57" s="155">
        <f t="shared" si="5"/>
        <v>12.796923076923076</v>
      </c>
      <c r="J57" s="96">
        <v>7</v>
      </c>
      <c r="K57" s="155">
        <f t="shared" si="2"/>
        <v>42.077422457321475</v>
      </c>
      <c r="L57" s="155">
        <f t="shared" si="3"/>
        <v>23.765714285714285</v>
      </c>
      <c r="N57" s="153"/>
      <c r="O57" s="153"/>
      <c r="P57" s="153"/>
    </row>
    <row r="58" spans="1:16" ht="16.5" customHeight="1">
      <c r="A58" s="97" t="s">
        <v>146</v>
      </c>
      <c r="B58" s="82"/>
      <c r="C58" s="84">
        <f>SUM(C59,C63)</f>
        <v>180607</v>
      </c>
      <c r="D58" s="156">
        <v>13</v>
      </c>
      <c r="E58" s="157">
        <f t="shared" si="0"/>
        <v>7.197949138184013</v>
      </c>
      <c r="F58" s="157">
        <f t="shared" si="1"/>
        <v>138.92846153846153</v>
      </c>
      <c r="G58" s="156">
        <v>135</v>
      </c>
      <c r="H58" s="157">
        <f t="shared" si="4"/>
        <v>74.74793335806474</v>
      </c>
      <c r="I58" s="157">
        <f t="shared" si="5"/>
        <v>13.378296296296297</v>
      </c>
      <c r="J58" s="156">
        <v>73</v>
      </c>
      <c r="K58" s="157">
        <f t="shared" si="2"/>
        <v>40.41925285287946</v>
      </c>
      <c r="L58" s="157">
        <f t="shared" si="3"/>
        <v>24.74068493150685</v>
      </c>
      <c r="N58" s="153"/>
      <c r="O58" s="153"/>
      <c r="P58" s="153"/>
    </row>
    <row r="59" spans="1:16" ht="16.5" customHeight="1">
      <c r="A59" s="110" t="s">
        <v>147</v>
      </c>
      <c r="B59" s="110"/>
      <c r="C59" s="111">
        <f>SUM(C60:C62)</f>
        <v>121292</v>
      </c>
      <c r="D59" s="89">
        <v>8</v>
      </c>
      <c r="E59" s="154">
        <f t="shared" si="0"/>
        <v>6.595653464366982</v>
      </c>
      <c r="F59" s="154">
        <f t="shared" si="1"/>
        <v>151.615</v>
      </c>
      <c r="G59" s="89">
        <v>89</v>
      </c>
      <c r="H59" s="154">
        <f t="shared" si="4"/>
        <v>73.37664479108268</v>
      </c>
      <c r="I59" s="154">
        <f t="shared" si="5"/>
        <v>13.628314606741574</v>
      </c>
      <c r="J59" s="89">
        <v>46</v>
      </c>
      <c r="K59" s="154">
        <f t="shared" si="2"/>
        <v>37.92500742011015</v>
      </c>
      <c r="L59" s="154">
        <f t="shared" si="3"/>
        <v>26.36782608695652</v>
      </c>
      <c r="N59" s="153"/>
      <c r="O59" s="153"/>
      <c r="P59" s="153"/>
    </row>
    <row r="60" spans="1:16" ht="16.5" customHeight="1">
      <c r="A60" s="86"/>
      <c r="B60" s="86" t="s">
        <v>148</v>
      </c>
      <c r="C60" s="89">
        <v>85592</v>
      </c>
      <c r="D60" s="89">
        <v>3</v>
      </c>
      <c r="E60" s="154">
        <f t="shared" si="0"/>
        <v>3.5050004673333954</v>
      </c>
      <c r="F60" s="154">
        <f t="shared" si="1"/>
        <v>285.3066666666667</v>
      </c>
      <c r="G60" s="89">
        <v>66</v>
      </c>
      <c r="H60" s="154">
        <f t="shared" si="4"/>
        <v>77.11001028133471</v>
      </c>
      <c r="I60" s="154">
        <f t="shared" si="5"/>
        <v>12.968484848484847</v>
      </c>
      <c r="J60" s="89">
        <v>32</v>
      </c>
      <c r="K60" s="154">
        <f t="shared" si="2"/>
        <v>37.38667165155622</v>
      </c>
      <c r="L60" s="154">
        <f t="shared" si="3"/>
        <v>26.7475</v>
      </c>
      <c r="N60" s="153"/>
      <c r="O60" s="153"/>
      <c r="P60" s="153"/>
    </row>
    <row r="61" spans="1:16" ht="16.5" customHeight="1">
      <c r="A61" s="86"/>
      <c r="B61" s="86" t="s">
        <v>149</v>
      </c>
      <c r="C61" s="89">
        <v>19696</v>
      </c>
      <c r="D61" s="89">
        <v>2</v>
      </c>
      <c r="E61" s="154">
        <f t="shared" si="0"/>
        <v>10.154346060113728</v>
      </c>
      <c r="F61" s="154">
        <f t="shared" si="1"/>
        <v>98.48</v>
      </c>
      <c r="G61" s="89">
        <v>11</v>
      </c>
      <c r="H61" s="154">
        <f t="shared" si="4"/>
        <v>55.84890333062551</v>
      </c>
      <c r="I61" s="154">
        <f t="shared" si="5"/>
        <v>17.905454545454546</v>
      </c>
      <c r="J61" s="89">
        <v>7</v>
      </c>
      <c r="K61" s="154">
        <f t="shared" si="2"/>
        <v>35.54021121039805</v>
      </c>
      <c r="L61" s="154">
        <f t="shared" si="3"/>
        <v>28.13714285714286</v>
      </c>
      <c r="N61" s="153"/>
      <c r="O61" s="153"/>
      <c r="P61" s="153"/>
    </row>
    <row r="62" spans="1:16" ht="16.5" customHeight="1">
      <c r="A62" s="113"/>
      <c r="B62" s="113" t="s">
        <v>150</v>
      </c>
      <c r="C62" s="116">
        <v>16004</v>
      </c>
      <c r="D62" s="89">
        <v>3</v>
      </c>
      <c r="E62" s="154">
        <f t="shared" si="0"/>
        <v>18.745313671582103</v>
      </c>
      <c r="F62" s="154">
        <f t="shared" si="1"/>
        <v>53.34666666666667</v>
      </c>
      <c r="G62" s="89">
        <v>12</v>
      </c>
      <c r="H62" s="154">
        <f t="shared" si="4"/>
        <v>74.98125468632841</v>
      </c>
      <c r="I62" s="154">
        <f t="shared" si="5"/>
        <v>13.336666666666668</v>
      </c>
      <c r="J62" s="89">
        <v>7</v>
      </c>
      <c r="K62" s="154">
        <f t="shared" si="2"/>
        <v>43.739065233691576</v>
      </c>
      <c r="L62" s="154">
        <f t="shared" si="3"/>
        <v>22.86285714285714</v>
      </c>
      <c r="N62" s="153"/>
      <c r="O62" s="153"/>
      <c r="P62" s="153"/>
    </row>
    <row r="63" spans="1:16" ht="16.5" customHeight="1">
      <c r="A63" s="86" t="s">
        <v>151</v>
      </c>
      <c r="B63" s="86"/>
      <c r="C63" s="87">
        <f>SUM(C64:C65)</f>
        <v>59315</v>
      </c>
      <c r="D63" s="161">
        <v>5</v>
      </c>
      <c r="E63" s="162">
        <f t="shared" si="0"/>
        <v>8.429570934839417</v>
      </c>
      <c r="F63" s="162">
        <f t="shared" si="1"/>
        <v>118.63</v>
      </c>
      <c r="G63" s="161">
        <v>46</v>
      </c>
      <c r="H63" s="162">
        <f t="shared" si="4"/>
        <v>77.55205260052264</v>
      </c>
      <c r="I63" s="162">
        <f t="shared" si="5"/>
        <v>12.894565217391305</v>
      </c>
      <c r="J63" s="161">
        <v>27</v>
      </c>
      <c r="K63" s="162">
        <f t="shared" si="2"/>
        <v>45.51968304813285</v>
      </c>
      <c r="L63" s="162">
        <f t="shared" si="3"/>
        <v>21.96851851851852</v>
      </c>
      <c r="N63" s="153"/>
      <c r="O63" s="153"/>
      <c r="P63" s="153"/>
    </row>
    <row r="64" spans="1:16" ht="16.5" customHeight="1">
      <c r="A64" s="86"/>
      <c r="B64" s="86" t="s">
        <v>152</v>
      </c>
      <c r="C64" s="89">
        <v>26501</v>
      </c>
      <c r="D64" s="89">
        <v>2</v>
      </c>
      <c r="E64" s="154">
        <f t="shared" si="0"/>
        <v>7.546885023206672</v>
      </c>
      <c r="F64" s="154">
        <f t="shared" si="1"/>
        <v>132.505</v>
      </c>
      <c r="G64" s="89">
        <v>19</v>
      </c>
      <c r="H64" s="154">
        <f t="shared" si="4"/>
        <v>71.69540772046338</v>
      </c>
      <c r="I64" s="154">
        <f t="shared" si="5"/>
        <v>13.947894736842107</v>
      </c>
      <c r="J64" s="89">
        <v>10</v>
      </c>
      <c r="K64" s="154">
        <f t="shared" si="2"/>
        <v>37.73442511603336</v>
      </c>
      <c r="L64" s="154">
        <f t="shared" si="3"/>
        <v>26.500999999999998</v>
      </c>
      <c r="N64" s="153"/>
      <c r="O64" s="153"/>
      <c r="P64" s="153"/>
    </row>
    <row r="65" spans="1:16" ht="16.5" customHeight="1">
      <c r="A65" s="93"/>
      <c r="B65" s="93" t="s">
        <v>153</v>
      </c>
      <c r="C65" s="96">
        <v>32814</v>
      </c>
      <c r="D65" s="96">
        <v>3</v>
      </c>
      <c r="E65" s="155">
        <f t="shared" si="0"/>
        <v>9.1424392027793</v>
      </c>
      <c r="F65" s="155">
        <f t="shared" si="1"/>
        <v>109.38</v>
      </c>
      <c r="G65" s="96">
        <v>27</v>
      </c>
      <c r="H65" s="155">
        <f t="shared" si="4"/>
        <v>82.28195282501372</v>
      </c>
      <c r="I65" s="155">
        <f t="shared" si="5"/>
        <v>12.153333333333332</v>
      </c>
      <c r="J65" s="96">
        <v>17</v>
      </c>
      <c r="K65" s="155">
        <f t="shared" si="2"/>
        <v>51.80715548241604</v>
      </c>
      <c r="L65" s="155">
        <f t="shared" si="3"/>
        <v>19.30235294117647</v>
      </c>
      <c r="N65" s="153"/>
      <c r="O65" s="153"/>
      <c r="P65" s="153"/>
    </row>
    <row r="66" spans="1:16" ht="16.5" customHeight="1">
      <c r="A66" s="97" t="s">
        <v>154</v>
      </c>
      <c r="B66" s="82"/>
      <c r="C66" s="84">
        <f>SUM(C67)</f>
        <v>111020</v>
      </c>
      <c r="D66" s="156">
        <v>8</v>
      </c>
      <c r="E66" s="157">
        <f t="shared" si="0"/>
        <v>7.2059088452531075</v>
      </c>
      <c r="F66" s="157">
        <f t="shared" si="1"/>
        <v>138.775</v>
      </c>
      <c r="G66" s="156">
        <v>84</v>
      </c>
      <c r="H66" s="157">
        <f t="shared" si="4"/>
        <v>75.66204287515762</v>
      </c>
      <c r="I66" s="157">
        <f t="shared" si="5"/>
        <v>13.216666666666667</v>
      </c>
      <c r="J66" s="156">
        <v>47</v>
      </c>
      <c r="K66" s="157">
        <f t="shared" si="2"/>
        <v>42.33471446586201</v>
      </c>
      <c r="L66" s="157">
        <f t="shared" si="3"/>
        <v>23.62127659574468</v>
      </c>
      <c r="N66" s="153"/>
      <c r="O66" s="153"/>
      <c r="P66" s="153"/>
    </row>
    <row r="67" spans="1:16" ht="16.5" customHeight="1">
      <c r="A67" s="110" t="s">
        <v>155</v>
      </c>
      <c r="B67" s="110"/>
      <c r="C67" s="111">
        <f>SUM(C68:C69)</f>
        <v>111020</v>
      </c>
      <c r="D67" s="89">
        <v>8</v>
      </c>
      <c r="E67" s="154">
        <f t="shared" si="0"/>
        <v>7.2059088452531075</v>
      </c>
      <c r="F67" s="154">
        <f t="shared" si="1"/>
        <v>138.775</v>
      </c>
      <c r="G67" s="89">
        <v>84</v>
      </c>
      <c r="H67" s="154">
        <f t="shared" si="4"/>
        <v>75.66204287515762</v>
      </c>
      <c r="I67" s="154">
        <f t="shared" si="5"/>
        <v>13.216666666666667</v>
      </c>
      <c r="J67" s="89">
        <v>47</v>
      </c>
      <c r="K67" s="154">
        <f t="shared" si="2"/>
        <v>42.33471446586201</v>
      </c>
      <c r="L67" s="154">
        <f t="shared" si="3"/>
        <v>23.62127659574468</v>
      </c>
      <c r="N67" s="153"/>
      <c r="O67" s="153"/>
      <c r="P67" s="153"/>
    </row>
    <row r="68" spans="1:16" ht="16.5" customHeight="1">
      <c r="A68" s="86"/>
      <c r="B68" s="86" t="s">
        <v>156</v>
      </c>
      <c r="C68" s="89">
        <v>43263</v>
      </c>
      <c r="D68" s="89">
        <v>4</v>
      </c>
      <c r="E68" s="154">
        <f t="shared" si="0"/>
        <v>9.245775836164851</v>
      </c>
      <c r="F68" s="154">
        <f t="shared" si="1"/>
        <v>108.1575</v>
      </c>
      <c r="G68" s="89">
        <v>33</v>
      </c>
      <c r="H68" s="154">
        <f t="shared" si="4"/>
        <v>76.27765064836004</v>
      </c>
      <c r="I68" s="154">
        <f t="shared" si="5"/>
        <v>13.11</v>
      </c>
      <c r="J68" s="89">
        <v>16</v>
      </c>
      <c r="K68" s="154">
        <f t="shared" si="2"/>
        <v>36.983103344659405</v>
      </c>
      <c r="L68" s="154">
        <f t="shared" si="3"/>
        <v>27.039375</v>
      </c>
      <c r="N68" s="153"/>
      <c r="O68" s="153"/>
      <c r="P68" s="153"/>
    </row>
    <row r="69" spans="1:16" ht="16.5" customHeight="1">
      <c r="A69" s="93"/>
      <c r="B69" s="93" t="s">
        <v>157</v>
      </c>
      <c r="C69" s="96">
        <v>67757</v>
      </c>
      <c r="D69" s="96">
        <v>4</v>
      </c>
      <c r="E69" s="155">
        <f aca="true" t="shared" si="6" ref="E69:E74">SUM(D69/C69*100000)</f>
        <v>5.903449090130909</v>
      </c>
      <c r="F69" s="155">
        <f aca="true" t="shared" si="7" ref="F69:F74">SUM(C69/D69/100)</f>
        <v>169.3925</v>
      </c>
      <c r="G69" s="96">
        <v>51</v>
      </c>
      <c r="H69" s="155">
        <f t="shared" si="4"/>
        <v>75.26897589916909</v>
      </c>
      <c r="I69" s="155">
        <f t="shared" si="5"/>
        <v>13.285686274509803</v>
      </c>
      <c r="J69" s="96">
        <v>31</v>
      </c>
      <c r="K69" s="155">
        <f t="shared" si="2"/>
        <v>45.75173044851454</v>
      </c>
      <c r="L69" s="155">
        <f t="shared" si="3"/>
        <v>21.857096774193547</v>
      </c>
      <c r="N69" s="153"/>
      <c r="O69" s="153"/>
      <c r="P69" s="153"/>
    </row>
    <row r="70" spans="1:16" ht="16.5" customHeight="1">
      <c r="A70" s="97" t="s">
        <v>158</v>
      </c>
      <c r="B70" s="82"/>
      <c r="C70" s="84">
        <f>SUM(C71)</f>
        <v>143547</v>
      </c>
      <c r="D70" s="151">
        <v>12</v>
      </c>
      <c r="E70" s="152">
        <f t="shared" si="6"/>
        <v>8.359631340257895</v>
      </c>
      <c r="F70" s="152">
        <f t="shared" si="7"/>
        <v>119.6225</v>
      </c>
      <c r="G70" s="151">
        <v>137</v>
      </c>
      <c r="H70" s="152">
        <f t="shared" si="4"/>
        <v>95.4391244679443</v>
      </c>
      <c r="I70" s="152">
        <f t="shared" si="5"/>
        <v>10.477883211678831</v>
      </c>
      <c r="J70" s="151">
        <v>80</v>
      </c>
      <c r="K70" s="152">
        <f>SUM(J70/C70*100000)</f>
        <v>55.73087560171929</v>
      </c>
      <c r="L70" s="152">
        <f>SUM(C70/J70/100)</f>
        <v>17.943375</v>
      </c>
      <c r="N70" s="153"/>
      <c r="O70" s="153"/>
      <c r="P70" s="153"/>
    </row>
    <row r="71" spans="1:16" ht="16.5" customHeight="1">
      <c r="A71" s="110" t="s">
        <v>159</v>
      </c>
      <c r="B71" s="110"/>
      <c r="C71" s="111">
        <f>SUM(C72:C74)</f>
        <v>143547</v>
      </c>
      <c r="D71" s="161">
        <v>12</v>
      </c>
      <c r="E71" s="162">
        <f t="shared" si="6"/>
        <v>8.359631340257895</v>
      </c>
      <c r="F71" s="162">
        <f t="shared" si="7"/>
        <v>119.6225</v>
      </c>
      <c r="G71" s="161">
        <v>137</v>
      </c>
      <c r="H71" s="162">
        <f>SUM(G71/C71*100000)</f>
        <v>95.4391244679443</v>
      </c>
      <c r="I71" s="162">
        <f t="shared" si="5"/>
        <v>10.477883211678831</v>
      </c>
      <c r="J71" s="161">
        <v>80</v>
      </c>
      <c r="K71" s="162">
        <f>SUM(J71/C71*100000)</f>
        <v>55.73087560171929</v>
      </c>
      <c r="L71" s="162">
        <f>SUM(C71/J71/100)</f>
        <v>17.943375</v>
      </c>
      <c r="N71" s="153"/>
      <c r="O71" s="153"/>
      <c r="P71" s="153"/>
    </row>
    <row r="72" spans="1:16" ht="16.5" customHeight="1">
      <c r="A72" s="86"/>
      <c r="B72" s="86" t="s">
        <v>160</v>
      </c>
      <c r="C72" s="89">
        <v>47254</v>
      </c>
      <c r="D72" s="89">
        <v>3</v>
      </c>
      <c r="E72" s="154">
        <f t="shared" si="6"/>
        <v>6.348668895754857</v>
      </c>
      <c r="F72" s="154">
        <f t="shared" si="7"/>
        <v>157.51333333333335</v>
      </c>
      <c r="G72" s="89">
        <v>56</v>
      </c>
      <c r="H72" s="154">
        <f>SUM(G72/C72*100000)</f>
        <v>118.50848605409067</v>
      </c>
      <c r="I72" s="154">
        <f>SUM(C72/G72/100)</f>
        <v>8.438214285714286</v>
      </c>
      <c r="J72" s="89">
        <v>29</v>
      </c>
      <c r="K72" s="154">
        <f>SUM(J72/C72*100000)</f>
        <v>61.37046599229695</v>
      </c>
      <c r="L72" s="154">
        <f>SUM(C72/J72/100)</f>
        <v>16.294482758620692</v>
      </c>
      <c r="N72" s="153"/>
      <c r="O72" s="153"/>
      <c r="P72" s="153"/>
    </row>
    <row r="73" spans="1:16" ht="16.5" customHeight="1">
      <c r="A73" s="86"/>
      <c r="B73" s="86" t="s">
        <v>161</v>
      </c>
      <c r="C73" s="89">
        <v>49834</v>
      </c>
      <c r="D73" s="89">
        <v>5</v>
      </c>
      <c r="E73" s="154">
        <f t="shared" si="6"/>
        <v>10.03331059116266</v>
      </c>
      <c r="F73" s="154">
        <f t="shared" si="7"/>
        <v>99.66799999999999</v>
      </c>
      <c r="G73" s="89">
        <v>41</v>
      </c>
      <c r="H73" s="154">
        <f>SUM(G73/C73*100000)</f>
        <v>82.27314684753381</v>
      </c>
      <c r="I73" s="154">
        <f>SUM(C73/G73/100)</f>
        <v>12.154634146341463</v>
      </c>
      <c r="J73" s="89">
        <v>28</v>
      </c>
      <c r="K73" s="154">
        <f>SUM(J73/C73*100000)</f>
        <v>56.186539310510895</v>
      </c>
      <c r="L73" s="154">
        <f>SUM(C73/J73/100)</f>
        <v>17.797857142857143</v>
      </c>
      <c r="N73" s="153"/>
      <c r="O73" s="153"/>
      <c r="P73" s="153"/>
    </row>
    <row r="74" spans="1:16" ht="16.5" customHeight="1">
      <c r="A74" s="93"/>
      <c r="B74" s="93" t="s">
        <v>167</v>
      </c>
      <c r="C74" s="96">
        <v>46459</v>
      </c>
      <c r="D74" s="96">
        <v>4</v>
      </c>
      <c r="E74" s="155">
        <f t="shared" si="6"/>
        <v>8.60974192298586</v>
      </c>
      <c r="F74" s="155">
        <f t="shared" si="7"/>
        <v>116.1475</v>
      </c>
      <c r="G74" s="96">
        <v>40</v>
      </c>
      <c r="H74" s="155">
        <f>SUM(G74/C74*100000)</f>
        <v>86.09741922985859</v>
      </c>
      <c r="I74" s="155">
        <f>SUM(C74/G74/100)</f>
        <v>11.614749999999999</v>
      </c>
      <c r="J74" s="96">
        <v>23</v>
      </c>
      <c r="K74" s="155">
        <f>SUM(J74/C74*100000)</f>
        <v>49.50601605716869</v>
      </c>
      <c r="L74" s="155">
        <f>SUM(C74/J74/100)</f>
        <v>20.199565217391307</v>
      </c>
      <c r="N74" s="153"/>
      <c r="O74" s="153"/>
      <c r="P74" s="153"/>
    </row>
    <row r="75" spans="1:16" ht="17.25" customHeight="1">
      <c r="A75" s="269" t="s">
        <v>174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N75" s="153"/>
      <c r="O75" s="153"/>
      <c r="P75" s="153"/>
    </row>
    <row r="76" spans="1:16" ht="13.5" customHeight="1">
      <c r="A76" s="271" t="s">
        <v>175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N76" s="153"/>
      <c r="O76" s="153"/>
      <c r="P76" s="153"/>
    </row>
    <row r="77" spans="14:16" ht="13.5" customHeight="1">
      <c r="N77" s="153"/>
      <c r="O77" s="153"/>
      <c r="P77" s="153"/>
    </row>
    <row r="78" spans="14:16" ht="13.5" customHeight="1">
      <c r="N78" s="153"/>
      <c r="O78" s="153"/>
      <c r="P78" s="153"/>
    </row>
    <row r="79" spans="14:16" ht="13.5" customHeight="1">
      <c r="N79" s="153"/>
      <c r="O79" s="153"/>
      <c r="P79" s="153"/>
    </row>
    <row r="80" spans="14:16" ht="13.5" customHeight="1">
      <c r="N80" s="153"/>
      <c r="O80" s="153"/>
      <c r="P80" s="153"/>
    </row>
    <row r="81" spans="14:16" ht="13.5" customHeight="1">
      <c r="N81" s="153"/>
      <c r="O81" s="153"/>
      <c r="P81" s="153"/>
    </row>
    <row r="82" spans="14:16" ht="13.5" customHeight="1">
      <c r="N82" s="153"/>
      <c r="O82" s="153"/>
      <c r="P82" s="153"/>
    </row>
    <row r="83" spans="14:16" ht="13.5" customHeight="1">
      <c r="N83" s="153"/>
      <c r="O83" s="153"/>
      <c r="P83" s="153"/>
    </row>
    <row r="84" spans="14:16" ht="13.5" customHeight="1">
      <c r="N84" s="153"/>
      <c r="O84" s="153"/>
      <c r="P84" s="153"/>
    </row>
    <row r="85" spans="14:16" ht="13.5" customHeight="1">
      <c r="N85" s="153"/>
      <c r="O85" s="153"/>
      <c r="P85" s="153"/>
    </row>
    <row r="86" spans="14:16" ht="13.5">
      <c r="N86" s="153"/>
      <c r="O86" s="153"/>
      <c r="P86" s="153"/>
    </row>
    <row r="87" spans="14:16" ht="13.5">
      <c r="N87" s="153"/>
      <c r="O87" s="153"/>
      <c r="P87" s="153"/>
    </row>
    <row r="88" spans="14:16" ht="13.5">
      <c r="N88" s="153"/>
      <c r="O88" s="153"/>
      <c r="P88" s="153"/>
    </row>
    <row r="89" spans="14:16" ht="13.5">
      <c r="N89" s="153"/>
      <c r="O89" s="153"/>
      <c r="P89" s="153"/>
    </row>
    <row r="90" spans="14:16" ht="13.5">
      <c r="N90" s="153"/>
      <c r="O90" s="153"/>
      <c r="P90" s="153"/>
    </row>
    <row r="91" spans="14:16" ht="13.5">
      <c r="N91" s="153"/>
      <c r="O91" s="153"/>
      <c r="P91" s="153"/>
    </row>
    <row r="92" spans="14:16" ht="13.5">
      <c r="N92" s="153"/>
      <c r="O92" s="153"/>
      <c r="P92" s="153"/>
    </row>
    <row r="93" spans="14:16" ht="13.5">
      <c r="N93" s="153"/>
      <c r="O93" s="153"/>
      <c r="P93" s="153"/>
    </row>
    <row r="94" spans="14:16" ht="13.5">
      <c r="N94" s="153"/>
      <c r="O94" s="153"/>
      <c r="P94" s="153"/>
    </row>
    <row r="95" spans="14:16" ht="13.5">
      <c r="N95" s="153"/>
      <c r="O95" s="153"/>
      <c r="P95" s="153"/>
    </row>
    <row r="96" spans="14:16" ht="13.5">
      <c r="N96" s="153"/>
      <c r="O96" s="153"/>
      <c r="P96" s="153"/>
    </row>
    <row r="97" spans="14:16" ht="13.5">
      <c r="N97" s="153"/>
      <c r="O97" s="153"/>
      <c r="P97" s="153"/>
    </row>
    <row r="98" spans="14:16" ht="13.5">
      <c r="N98" s="153"/>
      <c r="O98" s="153"/>
      <c r="P98" s="153"/>
    </row>
    <row r="99" spans="14:16" ht="13.5">
      <c r="N99" s="153"/>
      <c r="O99" s="153"/>
      <c r="P99" s="153"/>
    </row>
    <row r="100" spans="14:16" ht="13.5">
      <c r="N100" s="153"/>
      <c r="O100" s="153"/>
      <c r="P100" s="153"/>
    </row>
    <row r="101" spans="14:16" ht="13.5">
      <c r="N101" s="153"/>
      <c r="O101" s="153"/>
      <c r="P101" s="153"/>
    </row>
    <row r="102" spans="14:16" ht="13.5">
      <c r="N102" s="153"/>
      <c r="O102" s="153"/>
      <c r="P102" s="153"/>
    </row>
    <row r="103" spans="14:16" ht="13.5">
      <c r="N103" s="153"/>
      <c r="O103" s="153"/>
      <c r="P103" s="153"/>
    </row>
    <row r="104" spans="14:16" ht="13.5">
      <c r="N104" s="153"/>
      <c r="O104" s="153"/>
      <c r="P104" s="153"/>
    </row>
    <row r="105" spans="14:16" ht="13.5">
      <c r="N105" s="153"/>
      <c r="O105" s="153"/>
      <c r="P105" s="153"/>
    </row>
    <row r="106" spans="14:16" ht="13.5">
      <c r="N106" s="153"/>
      <c r="O106" s="153"/>
      <c r="P106" s="153"/>
    </row>
    <row r="107" spans="14:16" ht="13.5">
      <c r="N107" s="153"/>
      <c r="O107" s="153"/>
      <c r="P107" s="153"/>
    </row>
    <row r="108" spans="14:16" ht="13.5">
      <c r="N108" s="153"/>
      <c r="O108" s="153"/>
      <c r="P108" s="153"/>
    </row>
    <row r="109" spans="14:16" ht="13.5">
      <c r="N109" s="153"/>
      <c r="O109" s="153"/>
      <c r="P109" s="153"/>
    </row>
    <row r="110" spans="14:16" ht="13.5">
      <c r="N110" s="153"/>
      <c r="O110" s="153"/>
      <c r="P110" s="153"/>
    </row>
    <row r="111" spans="14:16" ht="13.5">
      <c r="N111" s="153"/>
      <c r="O111" s="153"/>
      <c r="P111" s="153"/>
    </row>
    <row r="112" spans="14:16" ht="13.5">
      <c r="N112" s="153"/>
      <c r="O112" s="153"/>
      <c r="P112" s="153"/>
    </row>
    <row r="113" spans="14:16" ht="13.5">
      <c r="N113" s="153"/>
      <c r="O113" s="153"/>
      <c r="P113" s="153"/>
    </row>
    <row r="114" spans="14:16" ht="13.5">
      <c r="N114" s="153"/>
      <c r="O114" s="153"/>
      <c r="P114" s="153"/>
    </row>
    <row r="115" spans="14:16" ht="13.5">
      <c r="N115" s="153"/>
      <c r="O115" s="153"/>
      <c r="P115" s="153"/>
    </row>
    <row r="116" spans="14:16" ht="13.5">
      <c r="N116" s="153"/>
      <c r="O116" s="153"/>
      <c r="P116" s="153"/>
    </row>
    <row r="117" spans="14:16" ht="13.5">
      <c r="N117" s="153"/>
      <c r="O117" s="153"/>
      <c r="P117" s="153"/>
    </row>
    <row r="118" spans="14:16" ht="13.5">
      <c r="N118" s="153"/>
      <c r="O118" s="153"/>
      <c r="P118" s="153"/>
    </row>
    <row r="119" spans="14:16" ht="13.5">
      <c r="N119" s="153"/>
      <c r="O119" s="153"/>
      <c r="P119" s="153"/>
    </row>
    <row r="120" spans="14:16" ht="13.5">
      <c r="N120" s="153"/>
      <c r="O120" s="153"/>
      <c r="P120" s="153"/>
    </row>
    <row r="121" spans="14:16" ht="13.5">
      <c r="N121" s="153"/>
      <c r="O121" s="153"/>
      <c r="P121" s="153"/>
    </row>
    <row r="122" spans="14:16" ht="13.5">
      <c r="N122" s="153"/>
      <c r="O122" s="153"/>
      <c r="P122" s="153"/>
    </row>
    <row r="123" spans="14:16" ht="13.5">
      <c r="N123" s="153"/>
      <c r="O123" s="153"/>
      <c r="P123" s="153"/>
    </row>
    <row r="124" spans="14:16" ht="13.5">
      <c r="N124" s="153"/>
      <c r="O124" s="153"/>
      <c r="P124" s="153"/>
    </row>
    <row r="125" spans="14:16" ht="13.5">
      <c r="N125" s="153"/>
      <c r="O125" s="153"/>
      <c r="P125" s="153"/>
    </row>
    <row r="126" spans="14:16" ht="13.5">
      <c r="N126" s="153"/>
      <c r="O126" s="153"/>
      <c r="P126" s="153"/>
    </row>
    <row r="127" spans="14:16" ht="13.5">
      <c r="N127" s="153"/>
      <c r="O127" s="153"/>
      <c r="P127" s="153"/>
    </row>
    <row r="128" spans="14:16" ht="13.5">
      <c r="N128" s="153"/>
      <c r="O128" s="153"/>
      <c r="P128" s="153"/>
    </row>
    <row r="129" spans="14:16" ht="13.5">
      <c r="N129" s="153"/>
      <c r="O129" s="153"/>
      <c r="P129" s="153"/>
    </row>
    <row r="130" spans="14:16" ht="13.5">
      <c r="N130" s="153"/>
      <c r="O130" s="153"/>
      <c r="P130" s="153"/>
    </row>
    <row r="131" spans="14:16" ht="13.5">
      <c r="N131" s="153"/>
      <c r="O131" s="153"/>
      <c r="P131" s="153"/>
    </row>
  </sheetData>
  <sheetProtection sheet="1" objects="1" scenarios="1"/>
  <mergeCells count="8">
    <mergeCell ref="A75:L75"/>
    <mergeCell ref="A76:L76"/>
    <mergeCell ref="A2:A3"/>
    <mergeCell ref="B2:B3"/>
    <mergeCell ref="C2:C3"/>
    <mergeCell ref="D2:F2"/>
    <mergeCell ref="G2:I2"/>
    <mergeCell ref="J2:L2"/>
  </mergeCells>
  <printOptions/>
  <pageMargins left="0.7874015748031497" right="0.07874015748031496" top="0.7480314960629921" bottom="0.6692913385826772" header="0.5118110236220472" footer="0.1968503937007874"/>
  <pageSetup firstPageNumber="9" useFirstPageNumber="1" fitToHeight="2" horizontalDpi="300" verticalDpi="300" orientation="portrait" paperSize="9" scale="93" r:id="rId1"/>
  <rowBreaks count="1" manualBreakCount="1">
    <brk id="4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pane xSplit="2" ySplit="4" topLeftCell="D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C35" sqref="C35"/>
    </sheetView>
  </sheetViews>
  <sheetFormatPr defaultColWidth="9.50390625" defaultRowHeight="13.5"/>
  <cols>
    <col min="1" max="1" width="7.50390625" style="230" bestFit="1" customWidth="1"/>
    <col min="2" max="2" width="9.125" style="170" bestFit="1" customWidth="1"/>
    <col min="3" max="3" width="7.50390625" style="171" bestFit="1" customWidth="1"/>
    <col min="4" max="4" width="6.875" style="171" customWidth="1"/>
    <col min="5" max="5" width="5.75390625" style="171" customWidth="1"/>
    <col min="6" max="6" width="5.75390625" style="171" bestFit="1" customWidth="1"/>
    <col min="7" max="8" width="7.25390625" style="171" bestFit="1" customWidth="1"/>
    <col min="9" max="9" width="6.375" style="171" bestFit="1" customWidth="1"/>
    <col min="10" max="10" width="8.375" style="172" customWidth="1"/>
    <col min="11" max="11" width="7.625" style="172" bestFit="1" customWidth="1"/>
    <col min="12" max="12" width="5.875" style="172" customWidth="1"/>
    <col min="13" max="13" width="6.00390625" style="172" customWidth="1"/>
    <col min="14" max="15" width="7.625" style="172" bestFit="1" customWidth="1"/>
    <col min="16" max="16" width="6.375" style="172" bestFit="1" customWidth="1"/>
    <col min="17" max="17" width="12.75390625" style="170" customWidth="1"/>
    <col min="18" max="18" width="9.50390625" style="170" customWidth="1"/>
    <col min="19" max="16384" width="9.50390625" style="170" customWidth="1"/>
  </cols>
  <sheetData>
    <row r="1" ht="24.75" customHeight="1">
      <c r="A1" s="169" t="s">
        <v>176</v>
      </c>
    </row>
    <row r="2" spans="1:16" ht="18.75" customHeight="1">
      <c r="A2" s="273"/>
      <c r="B2" s="273" t="s">
        <v>78</v>
      </c>
      <c r="C2" s="274" t="s">
        <v>177</v>
      </c>
      <c r="D2" s="274"/>
      <c r="E2" s="274"/>
      <c r="F2" s="274"/>
      <c r="G2" s="274"/>
      <c r="H2" s="274"/>
      <c r="I2" s="274"/>
      <c r="J2" s="274" t="s">
        <v>178</v>
      </c>
      <c r="K2" s="274"/>
      <c r="L2" s="274"/>
      <c r="M2" s="274"/>
      <c r="N2" s="274"/>
      <c r="O2" s="274"/>
      <c r="P2" s="274"/>
    </row>
    <row r="3" spans="1:16" ht="18.75" customHeight="1">
      <c r="A3" s="273"/>
      <c r="B3" s="273"/>
      <c r="C3" s="275" t="s">
        <v>179</v>
      </c>
      <c r="D3" s="276"/>
      <c r="E3" s="276"/>
      <c r="F3" s="276"/>
      <c r="G3" s="276"/>
      <c r="H3" s="276"/>
      <c r="I3" s="277" t="s">
        <v>180</v>
      </c>
      <c r="J3" s="275" t="s">
        <v>179</v>
      </c>
      <c r="K3" s="276"/>
      <c r="L3" s="276"/>
      <c r="M3" s="276"/>
      <c r="N3" s="276"/>
      <c r="O3" s="276"/>
      <c r="P3" s="278" t="s">
        <v>180</v>
      </c>
    </row>
    <row r="4" spans="1:16" s="177" customFormat="1" ht="12">
      <c r="A4" s="273"/>
      <c r="B4" s="273"/>
      <c r="C4" s="173"/>
      <c r="D4" s="174" t="s">
        <v>56</v>
      </c>
      <c r="E4" s="174" t="s">
        <v>55</v>
      </c>
      <c r="F4" s="174" t="s">
        <v>54</v>
      </c>
      <c r="G4" s="174" t="s">
        <v>53</v>
      </c>
      <c r="H4" s="175" t="s">
        <v>52</v>
      </c>
      <c r="I4" s="274"/>
      <c r="J4" s="176"/>
      <c r="K4" s="174" t="s">
        <v>56</v>
      </c>
      <c r="L4" s="174" t="s">
        <v>55</v>
      </c>
      <c r="M4" s="174" t="s">
        <v>54</v>
      </c>
      <c r="N4" s="174" t="s">
        <v>53</v>
      </c>
      <c r="O4" s="175" t="s">
        <v>52</v>
      </c>
      <c r="P4" s="279"/>
    </row>
    <row r="5" spans="1:16" s="177" customFormat="1" ht="18.75" customHeight="1">
      <c r="A5" s="178"/>
      <c r="B5" s="179" t="s">
        <v>87</v>
      </c>
      <c r="C5" s="180">
        <f aca="true" t="shared" si="0" ref="C5:C68">SUM(D5:H5)</f>
        <v>64215</v>
      </c>
      <c r="D5" s="180">
        <v>11776</v>
      </c>
      <c r="E5" s="180">
        <v>54</v>
      </c>
      <c r="F5" s="180">
        <v>343</v>
      </c>
      <c r="G5" s="180">
        <v>14046</v>
      </c>
      <c r="H5" s="180">
        <v>37996</v>
      </c>
      <c r="I5" s="180">
        <v>3722</v>
      </c>
      <c r="J5" s="181">
        <v>1149.1315614714251</v>
      </c>
      <c r="K5" s="181">
        <v>210.7322785624465</v>
      </c>
      <c r="L5" s="181">
        <v>0.9663334784623058</v>
      </c>
      <c r="M5" s="181">
        <v>6.1380070946772385</v>
      </c>
      <c r="N5" s="181">
        <v>251.35407478669532</v>
      </c>
      <c r="O5" s="181">
        <v>679.9408675491438</v>
      </c>
      <c r="P5" s="181">
        <v>66.60542975623522</v>
      </c>
    </row>
    <row r="6" spans="1:16" s="177" customFormat="1" ht="16.5" customHeight="1">
      <c r="A6" s="182" t="s">
        <v>88</v>
      </c>
      <c r="B6" s="183" t="s">
        <v>88</v>
      </c>
      <c r="C6" s="184">
        <f t="shared" si="0"/>
        <v>18764</v>
      </c>
      <c r="D6" s="184">
        <v>3653</v>
      </c>
      <c r="E6" s="184">
        <v>10</v>
      </c>
      <c r="F6" s="184">
        <v>100</v>
      </c>
      <c r="G6" s="184">
        <v>3288</v>
      </c>
      <c r="H6" s="185">
        <v>11713</v>
      </c>
      <c r="I6" s="184">
        <v>809</v>
      </c>
      <c r="J6" s="186">
        <v>1215.1275741484264</v>
      </c>
      <c r="K6" s="186">
        <v>236.56262142209556</v>
      </c>
      <c r="L6" s="186">
        <v>0.6475845097785261</v>
      </c>
      <c r="M6" s="186">
        <v>6.475845097785261</v>
      </c>
      <c r="N6" s="186">
        <v>212.92578681517938</v>
      </c>
      <c r="O6" s="186">
        <v>758.5157363035876</v>
      </c>
      <c r="P6" s="186">
        <v>52.38958684108277</v>
      </c>
    </row>
    <row r="7" spans="1:17" ht="16.5" customHeight="1">
      <c r="A7" s="187"/>
      <c r="B7" s="187" t="s">
        <v>89</v>
      </c>
      <c r="C7" s="188">
        <f t="shared" si="0"/>
        <v>1072</v>
      </c>
      <c r="D7" s="189">
        <v>0</v>
      </c>
      <c r="E7" s="189">
        <v>0</v>
      </c>
      <c r="F7" s="189">
        <v>0</v>
      </c>
      <c r="G7" s="189">
        <v>223</v>
      </c>
      <c r="H7" s="190">
        <v>849</v>
      </c>
      <c r="I7" s="189">
        <v>100</v>
      </c>
      <c r="J7" s="191">
        <v>509.48633131820077</v>
      </c>
      <c r="K7" s="191">
        <v>0</v>
      </c>
      <c r="L7" s="191">
        <v>0</v>
      </c>
      <c r="M7" s="191">
        <v>0</v>
      </c>
      <c r="N7" s="191">
        <v>105.98456332458841</v>
      </c>
      <c r="O7" s="191">
        <v>403.5017679936124</v>
      </c>
      <c r="P7" s="191">
        <v>47.526710011026196</v>
      </c>
      <c r="Q7" s="192"/>
    </row>
    <row r="8" spans="1:17" ht="16.5" customHeight="1">
      <c r="A8" s="187"/>
      <c r="B8" s="187" t="s">
        <v>90</v>
      </c>
      <c r="C8" s="188">
        <f t="shared" si="0"/>
        <v>945</v>
      </c>
      <c r="D8" s="189">
        <v>0</v>
      </c>
      <c r="E8" s="189">
        <v>0</v>
      </c>
      <c r="F8" s="189">
        <v>0</v>
      </c>
      <c r="G8" s="189">
        <v>350</v>
      </c>
      <c r="H8" s="190">
        <v>595</v>
      </c>
      <c r="I8" s="189">
        <v>66</v>
      </c>
      <c r="J8" s="191">
        <v>708.1250796172378</v>
      </c>
      <c r="K8" s="191">
        <v>0</v>
      </c>
      <c r="L8" s="191">
        <v>0</v>
      </c>
      <c r="M8" s="191">
        <v>0</v>
      </c>
      <c r="N8" s="191">
        <v>262.2685480063844</v>
      </c>
      <c r="O8" s="191">
        <v>445.85653161085344</v>
      </c>
      <c r="P8" s="191">
        <v>49.456354766918196</v>
      </c>
      <c r="Q8" s="193"/>
    </row>
    <row r="9" spans="1:17" ht="16.5" customHeight="1">
      <c r="A9" s="187"/>
      <c r="B9" s="187" t="s">
        <v>91</v>
      </c>
      <c r="C9" s="188">
        <f t="shared" si="0"/>
        <v>1596</v>
      </c>
      <c r="D9" s="189">
        <v>300</v>
      </c>
      <c r="E9" s="189">
        <v>0</v>
      </c>
      <c r="F9" s="189">
        <v>0</v>
      </c>
      <c r="G9" s="189">
        <v>149</v>
      </c>
      <c r="H9" s="190">
        <v>1147</v>
      </c>
      <c r="I9" s="189">
        <v>22</v>
      </c>
      <c r="J9" s="191">
        <v>1473.6297828335057</v>
      </c>
      <c r="K9" s="191">
        <v>276.99807947998227</v>
      </c>
      <c r="L9" s="191">
        <v>0</v>
      </c>
      <c r="M9" s="191">
        <v>0</v>
      </c>
      <c r="N9" s="191">
        <v>137.5757128083912</v>
      </c>
      <c r="O9" s="191">
        <v>1059.0559905451323</v>
      </c>
      <c r="P9" s="191">
        <v>20.3131924951987</v>
      </c>
      <c r="Q9" s="194"/>
    </row>
    <row r="10" spans="1:17" ht="16.5" customHeight="1">
      <c r="A10" s="187"/>
      <c r="B10" s="187" t="s">
        <v>92</v>
      </c>
      <c r="C10" s="188">
        <f t="shared" si="0"/>
        <v>1217</v>
      </c>
      <c r="D10" s="189">
        <v>0</v>
      </c>
      <c r="E10" s="189">
        <v>0</v>
      </c>
      <c r="F10" s="189">
        <v>0</v>
      </c>
      <c r="G10" s="189">
        <v>368</v>
      </c>
      <c r="H10" s="190">
        <v>849</v>
      </c>
      <c r="I10" s="189">
        <v>49</v>
      </c>
      <c r="J10" s="191">
        <v>1197.551759426907</v>
      </c>
      <c r="K10" s="191">
        <v>0</v>
      </c>
      <c r="L10" s="191">
        <v>0</v>
      </c>
      <c r="M10" s="191">
        <v>0</v>
      </c>
      <c r="N10" s="191">
        <v>362.11918444461935</v>
      </c>
      <c r="O10" s="191">
        <v>835.4325749822876</v>
      </c>
      <c r="P10" s="191">
        <v>48.21695662441943</v>
      </c>
      <c r="Q10" s="194"/>
    </row>
    <row r="11" spans="1:17" ht="16.5" customHeight="1">
      <c r="A11" s="187"/>
      <c r="B11" s="187" t="s">
        <v>93</v>
      </c>
      <c r="C11" s="188">
        <f t="shared" si="0"/>
        <v>1682</v>
      </c>
      <c r="D11" s="189">
        <v>0</v>
      </c>
      <c r="E11" s="189">
        <v>0</v>
      </c>
      <c r="F11" s="189">
        <v>0</v>
      </c>
      <c r="G11" s="189">
        <v>508</v>
      </c>
      <c r="H11" s="190">
        <v>1174</v>
      </c>
      <c r="I11" s="189">
        <v>147</v>
      </c>
      <c r="J11" s="191">
        <v>1004.3290043290043</v>
      </c>
      <c r="K11" s="191">
        <v>0</v>
      </c>
      <c r="L11" s="191">
        <v>0</v>
      </c>
      <c r="M11" s="191">
        <v>0</v>
      </c>
      <c r="N11" s="191">
        <v>303.328855052993</v>
      </c>
      <c r="O11" s="191">
        <v>701.0001492760114</v>
      </c>
      <c r="P11" s="191">
        <v>87.77429467084639</v>
      </c>
      <c r="Q11" s="194"/>
    </row>
    <row r="12" spans="1:17" ht="16.5" customHeight="1">
      <c r="A12" s="187"/>
      <c r="B12" s="187" t="s">
        <v>94</v>
      </c>
      <c r="C12" s="188">
        <f t="shared" si="0"/>
        <v>1006</v>
      </c>
      <c r="D12" s="189">
        <v>0</v>
      </c>
      <c r="E12" s="189">
        <v>0</v>
      </c>
      <c r="F12" s="189">
        <v>0</v>
      </c>
      <c r="G12" s="189">
        <v>191</v>
      </c>
      <c r="H12" s="190">
        <v>815</v>
      </c>
      <c r="I12" s="189">
        <v>83</v>
      </c>
      <c r="J12" s="191">
        <v>456.420051630817</v>
      </c>
      <c r="K12" s="191">
        <v>0</v>
      </c>
      <c r="L12" s="191">
        <v>0</v>
      </c>
      <c r="M12" s="191">
        <v>0</v>
      </c>
      <c r="N12" s="191">
        <v>86.65629210883304</v>
      </c>
      <c r="O12" s="191">
        <v>369.7637595219839</v>
      </c>
      <c r="P12" s="191">
        <v>37.656922748864616</v>
      </c>
      <c r="Q12" s="194"/>
    </row>
    <row r="13" spans="1:17" ht="16.5" customHeight="1">
      <c r="A13" s="187"/>
      <c r="B13" s="187" t="s">
        <v>95</v>
      </c>
      <c r="C13" s="188">
        <f t="shared" si="0"/>
        <v>3687</v>
      </c>
      <c r="D13" s="189">
        <v>1484</v>
      </c>
      <c r="E13" s="189">
        <v>0</v>
      </c>
      <c r="F13" s="189">
        <v>0</v>
      </c>
      <c r="G13" s="189">
        <v>856</v>
      </c>
      <c r="H13" s="190">
        <v>1347</v>
      </c>
      <c r="I13" s="189">
        <v>154</v>
      </c>
      <c r="J13" s="191">
        <v>1625.4033751256416</v>
      </c>
      <c r="K13" s="191">
        <v>654.2171436632633</v>
      </c>
      <c r="L13" s="191">
        <v>0</v>
      </c>
      <c r="M13" s="191">
        <v>0</v>
      </c>
      <c r="N13" s="191">
        <v>377.3651448623675</v>
      </c>
      <c r="O13" s="191">
        <v>593.8210866000106</v>
      </c>
      <c r="P13" s="191">
        <v>67.89045830467826</v>
      </c>
      <c r="Q13" s="194"/>
    </row>
    <row r="14" spans="1:17" ht="16.5" customHeight="1">
      <c r="A14" s="187"/>
      <c r="B14" s="187" t="s">
        <v>96</v>
      </c>
      <c r="C14" s="188">
        <f t="shared" si="0"/>
        <v>3884</v>
      </c>
      <c r="D14" s="189">
        <v>46</v>
      </c>
      <c r="E14" s="189">
        <v>10</v>
      </c>
      <c r="F14" s="189">
        <v>0</v>
      </c>
      <c r="G14" s="189">
        <v>280</v>
      </c>
      <c r="H14" s="190">
        <v>3548</v>
      </c>
      <c r="I14" s="189">
        <v>53</v>
      </c>
      <c r="J14" s="191">
        <v>3072.9549895959426</v>
      </c>
      <c r="K14" s="191">
        <v>36.39442057708892</v>
      </c>
      <c r="L14" s="191">
        <v>7.911830560236722</v>
      </c>
      <c r="M14" s="191">
        <v>0</v>
      </c>
      <c r="N14" s="191">
        <v>221.53125568662824</v>
      </c>
      <c r="O14" s="191">
        <v>2807.117482771989</v>
      </c>
      <c r="P14" s="191">
        <v>41.93270196925462</v>
      </c>
      <c r="Q14" s="194"/>
    </row>
    <row r="15" spans="1:17" ht="16.5" customHeight="1">
      <c r="A15" s="195"/>
      <c r="B15" s="195" t="s">
        <v>97</v>
      </c>
      <c r="C15" s="196">
        <f t="shared" si="0"/>
        <v>3675</v>
      </c>
      <c r="D15" s="197">
        <v>1823</v>
      </c>
      <c r="E15" s="197">
        <v>0</v>
      </c>
      <c r="F15" s="197">
        <v>100</v>
      </c>
      <c r="G15" s="197">
        <v>363</v>
      </c>
      <c r="H15" s="198">
        <v>1389</v>
      </c>
      <c r="I15" s="197">
        <v>135</v>
      </c>
      <c r="J15" s="199">
        <v>1474.1393833885552</v>
      </c>
      <c r="K15" s="199">
        <v>731.2533594332887</v>
      </c>
      <c r="L15" s="199">
        <v>0</v>
      </c>
      <c r="M15" s="199">
        <v>40.11263628268177</v>
      </c>
      <c r="N15" s="199">
        <v>145.6088697061348</v>
      </c>
      <c r="O15" s="199">
        <v>557.1645179664498</v>
      </c>
      <c r="P15" s="199">
        <v>54.152058981620385</v>
      </c>
      <c r="Q15" s="194"/>
    </row>
    <row r="16" spans="1:17" ht="16.5" customHeight="1">
      <c r="A16" s="200" t="s">
        <v>98</v>
      </c>
      <c r="B16" s="182"/>
      <c r="C16" s="184">
        <f t="shared" si="0"/>
        <v>9219</v>
      </c>
      <c r="D16" s="201">
        <v>762</v>
      </c>
      <c r="E16" s="201">
        <v>8</v>
      </c>
      <c r="F16" s="201">
        <v>60</v>
      </c>
      <c r="G16" s="201">
        <v>2189</v>
      </c>
      <c r="H16" s="202">
        <v>6200</v>
      </c>
      <c r="I16" s="203">
        <v>573</v>
      </c>
      <c r="J16" s="186">
        <v>895.3736599503121</v>
      </c>
      <c r="K16" s="186">
        <v>74.00745513419436</v>
      </c>
      <c r="L16" s="186">
        <v>0.7769811562645077</v>
      </c>
      <c r="M16" s="186">
        <v>5.8273586719838075</v>
      </c>
      <c r="N16" s="186">
        <v>212.6014688828759</v>
      </c>
      <c r="O16" s="186">
        <v>602.1603961049934</v>
      </c>
      <c r="P16" s="186">
        <v>55.65127531744537</v>
      </c>
      <c r="Q16" s="194"/>
    </row>
    <row r="17" spans="1:17" ht="16.5" customHeight="1">
      <c r="A17" s="204" t="s">
        <v>99</v>
      </c>
      <c r="B17" s="205" t="s">
        <v>100</v>
      </c>
      <c r="C17" s="206">
        <f t="shared" si="0"/>
        <v>4025</v>
      </c>
      <c r="D17" s="207">
        <v>0</v>
      </c>
      <c r="E17" s="207">
        <v>8</v>
      </c>
      <c r="F17" s="207">
        <v>0</v>
      </c>
      <c r="G17" s="207">
        <v>1162</v>
      </c>
      <c r="H17" s="208">
        <v>2855</v>
      </c>
      <c r="I17" s="207">
        <v>288</v>
      </c>
      <c r="J17" s="209">
        <v>887.0562514876099</v>
      </c>
      <c r="K17" s="209">
        <v>0</v>
      </c>
      <c r="L17" s="209">
        <v>1.7630931706586033</v>
      </c>
      <c r="M17" s="209">
        <v>0</v>
      </c>
      <c r="N17" s="209">
        <v>256.08928303816214</v>
      </c>
      <c r="O17" s="209">
        <v>629.203875278789</v>
      </c>
      <c r="P17" s="209">
        <v>63.471354143709725</v>
      </c>
      <c r="Q17" s="194"/>
    </row>
    <row r="18" spans="1:17" ht="16.5" customHeight="1">
      <c r="A18" s="204" t="s">
        <v>101</v>
      </c>
      <c r="B18" s="205" t="s">
        <v>102</v>
      </c>
      <c r="C18" s="206">
        <f t="shared" si="0"/>
        <v>4855</v>
      </c>
      <c r="D18" s="207">
        <v>762</v>
      </c>
      <c r="E18" s="207">
        <v>0</v>
      </c>
      <c r="F18" s="207">
        <v>60</v>
      </c>
      <c r="G18" s="207">
        <v>1027</v>
      </c>
      <c r="H18" s="208">
        <v>3006</v>
      </c>
      <c r="I18" s="207">
        <v>220</v>
      </c>
      <c r="J18" s="209">
        <v>1005.925741753688</v>
      </c>
      <c r="K18" s="209">
        <v>157.88165091994034</v>
      </c>
      <c r="L18" s="209">
        <v>0</v>
      </c>
      <c r="M18" s="209">
        <v>12.431626056688215</v>
      </c>
      <c r="N18" s="209">
        <v>212.78799933697994</v>
      </c>
      <c r="O18" s="209">
        <v>622.8244654400796</v>
      </c>
      <c r="P18" s="209">
        <v>45.58262887452345</v>
      </c>
      <c r="Q18" s="210"/>
    </row>
    <row r="19" spans="1:17" ht="16.5" customHeight="1">
      <c r="A19" s="211" t="s">
        <v>103</v>
      </c>
      <c r="B19" s="212" t="s">
        <v>104</v>
      </c>
      <c r="C19" s="213">
        <f t="shared" si="0"/>
        <v>339</v>
      </c>
      <c r="D19" s="214">
        <v>0</v>
      </c>
      <c r="E19" s="214">
        <v>0</v>
      </c>
      <c r="F19" s="214">
        <v>0</v>
      </c>
      <c r="G19" s="214">
        <v>0</v>
      </c>
      <c r="H19" s="215">
        <v>339</v>
      </c>
      <c r="I19" s="214">
        <v>65</v>
      </c>
      <c r="J19" s="216">
        <v>363.58566249812304</v>
      </c>
      <c r="K19" s="216">
        <v>0</v>
      </c>
      <c r="L19" s="216">
        <v>0</v>
      </c>
      <c r="M19" s="216">
        <v>0</v>
      </c>
      <c r="N19" s="216">
        <v>0</v>
      </c>
      <c r="O19" s="216">
        <v>363.58566249812304</v>
      </c>
      <c r="P19" s="216">
        <v>69.71406508076106</v>
      </c>
      <c r="Q19" s="210"/>
    </row>
    <row r="20" spans="1:17" ht="16.5" customHeight="1">
      <c r="A20" s="217" t="s">
        <v>201</v>
      </c>
      <c r="B20" s="187"/>
      <c r="C20" s="188">
        <f t="shared" si="0"/>
        <v>8139</v>
      </c>
      <c r="D20" s="189">
        <v>1582</v>
      </c>
      <c r="E20" s="189">
        <v>0</v>
      </c>
      <c r="F20" s="189">
        <v>100</v>
      </c>
      <c r="G20" s="189">
        <v>2183</v>
      </c>
      <c r="H20" s="190">
        <v>4274</v>
      </c>
      <c r="I20" s="218">
        <v>405</v>
      </c>
      <c r="J20" s="191">
        <v>1123.853052657742</v>
      </c>
      <c r="K20" s="191">
        <v>218.4464343659599</v>
      </c>
      <c r="L20" s="191">
        <v>0</v>
      </c>
      <c r="M20" s="191">
        <v>13.8082449030316</v>
      </c>
      <c r="N20" s="191">
        <v>301.43398623317984</v>
      </c>
      <c r="O20" s="191">
        <v>590.1643871555706</v>
      </c>
      <c r="P20" s="191">
        <v>55.923391857277984</v>
      </c>
      <c r="Q20" s="210"/>
    </row>
    <row r="21" spans="1:17" ht="16.5" customHeight="1">
      <c r="A21" s="219" t="s">
        <v>106</v>
      </c>
      <c r="B21" s="219"/>
      <c r="C21" s="220">
        <f t="shared" si="0"/>
        <v>3991</v>
      </c>
      <c r="D21" s="221">
        <v>256</v>
      </c>
      <c r="E21" s="221">
        <v>0</v>
      </c>
      <c r="F21" s="221">
        <v>0</v>
      </c>
      <c r="G21" s="221">
        <v>1299</v>
      </c>
      <c r="H21" s="222">
        <v>2436</v>
      </c>
      <c r="I21" s="223">
        <v>144</v>
      </c>
      <c r="J21" s="224">
        <v>1038.541306152401</v>
      </c>
      <c r="K21" s="224">
        <v>66.61653078802672</v>
      </c>
      <c r="L21" s="224">
        <v>0</v>
      </c>
      <c r="M21" s="224">
        <v>0</v>
      </c>
      <c r="N21" s="224">
        <v>338.02684958455745</v>
      </c>
      <c r="O21" s="224">
        <v>633.8979257798167</v>
      </c>
      <c r="P21" s="224">
        <v>37.47179856826503</v>
      </c>
      <c r="Q21" s="210"/>
    </row>
    <row r="22" spans="1:17" ht="16.5" customHeight="1">
      <c r="A22" s="187"/>
      <c r="B22" s="187" t="s">
        <v>107</v>
      </c>
      <c r="C22" s="188">
        <f t="shared" si="0"/>
        <v>1541</v>
      </c>
      <c r="D22" s="189">
        <v>232</v>
      </c>
      <c r="E22" s="189">
        <v>0</v>
      </c>
      <c r="F22" s="189">
        <v>0</v>
      </c>
      <c r="G22" s="189">
        <v>186</v>
      </c>
      <c r="H22" s="190">
        <v>1123</v>
      </c>
      <c r="I22" s="189">
        <v>123</v>
      </c>
      <c r="J22" s="191">
        <v>785.7153783007949</v>
      </c>
      <c r="K22" s="191">
        <v>118.29069939376015</v>
      </c>
      <c r="L22" s="191">
        <v>0</v>
      </c>
      <c r="M22" s="191">
        <v>0</v>
      </c>
      <c r="N22" s="191">
        <v>94.83650899672152</v>
      </c>
      <c r="O22" s="191">
        <v>572.5881699103132</v>
      </c>
      <c r="P22" s="191">
        <v>62.714465626864225</v>
      </c>
      <c r="Q22" s="210"/>
    </row>
    <row r="23" spans="1:17" ht="16.5" customHeight="1">
      <c r="A23" s="187"/>
      <c r="B23" s="187" t="s">
        <v>108</v>
      </c>
      <c r="C23" s="188">
        <f t="shared" si="0"/>
        <v>1883</v>
      </c>
      <c r="D23" s="189">
        <v>24</v>
      </c>
      <c r="E23" s="189">
        <v>0</v>
      </c>
      <c r="F23" s="189">
        <v>0</v>
      </c>
      <c r="G23" s="189">
        <v>546</v>
      </c>
      <c r="H23" s="190">
        <v>1313</v>
      </c>
      <c r="I23" s="189">
        <v>21</v>
      </c>
      <c r="J23" s="191">
        <v>1203.7871668488651</v>
      </c>
      <c r="K23" s="191">
        <v>15.343012216873475</v>
      </c>
      <c r="L23" s="191">
        <v>0</v>
      </c>
      <c r="M23" s="191">
        <v>0</v>
      </c>
      <c r="N23" s="191">
        <v>349.05352793387164</v>
      </c>
      <c r="O23" s="191">
        <v>839.39062669812</v>
      </c>
      <c r="P23" s="191">
        <v>13.425135689764293</v>
      </c>
      <c r="Q23" s="210"/>
    </row>
    <row r="24" spans="1:17" ht="16.5" customHeight="1">
      <c r="A24" s="225"/>
      <c r="B24" s="225" t="s">
        <v>109</v>
      </c>
      <c r="C24" s="226">
        <f t="shared" si="0"/>
        <v>567</v>
      </c>
      <c r="D24" s="227">
        <v>0</v>
      </c>
      <c r="E24" s="227">
        <v>0</v>
      </c>
      <c r="F24" s="227">
        <v>0</v>
      </c>
      <c r="G24" s="227">
        <v>567</v>
      </c>
      <c r="H24" s="228">
        <v>0</v>
      </c>
      <c r="I24" s="227">
        <v>0</v>
      </c>
      <c r="J24" s="229">
        <v>1786.4456977220455</v>
      </c>
      <c r="K24" s="229">
        <v>0</v>
      </c>
      <c r="L24" s="229">
        <v>0</v>
      </c>
      <c r="M24" s="229">
        <v>0</v>
      </c>
      <c r="N24" s="229">
        <v>1786.4456977220455</v>
      </c>
      <c r="O24" s="229">
        <v>0</v>
      </c>
      <c r="P24" s="229">
        <v>0</v>
      </c>
      <c r="Q24" s="210"/>
    </row>
    <row r="25" spans="1:17" ht="16.5" customHeight="1">
      <c r="A25" s="187" t="s">
        <v>110</v>
      </c>
      <c r="B25" s="187"/>
      <c r="C25" s="188">
        <f t="shared" si="0"/>
        <v>4148</v>
      </c>
      <c r="D25" s="189">
        <v>1326</v>
      </c>
      <c r="E25" s="189">
        <v>0</v>
      </c>
      <c r="F25" s="189">
        <v>100</v>
      </c>
      <c r="G25" s="189">
        <v>884</v>
      </c>
      <c r="H25" s="190">
        <v>1838</v>
      </c>
      <c r="I25" s="218">
        <v>261</v>
      </c>
      <c r="J25" s="191">
        <v>1220.301486249544</v>
      </c>
      <c r="K25" s="191">
        <v>390.0963767519034</v>
      </c>
      <c r="L25" s="191">
        <v>0</v>
      </c>
      <c r="M25" s="191">
        <v>29.419032937549275</v>
      </c>
      <c r="N25" s="191">
        <v>260.06425116793565</v>
      </c>
      <c r="O25" s="191">
        <v>540.7218253921558</v>
      </c>
      <c r="P25" s="191">
        <v>76.78367596700362</v>
      </c>
      <c r="Q25" s="210"/>
    </row>
    <row r="26" spans="1:16" ht="16.5" customHeight="1">
      <c r="A26" s="187"/>
      <c r="B26" s="187" t="s">
        <v>111</v>
      </c>
      <c r="C26" s="188">
        <f t="shared" si="0"/>
        <v>1233</v>
      </c>
      <c r="D26" s="189">
        <v>0</v>
      </c>
      <c r="E26" s="189">
        <v>0</v>
      </c>
      <c r="F26" s="189">
        <v>0</v>
      </c>
      <c r="G26" s="189">
        <v>242</v>
      </c>
      <c r="H26" s="190">
        <v>991</v>
      </c>
      <c r="I26" s="189">
        <v>190</v>
      </c>
      <c r="J26" s="191">
        <v>546.3003987594152</v>
      </c>
      <c r="K26" s="191">
        <v>0</v>
      </c>
      <c r="L26" s="191">
        <v>0</v>
      </c>
      <c r="M26" s="191">
        <v>0</v>
      </c>
      <c r="N26" s="191">
        <v>107.22197607443509</v>
      </c>
      <c r="O26" s="191">
        <v>439.07842268498</v>
      </c>
      <c r="P26" s="191">
        <v>84.18254319893664</v>
      </c>
    </row>
    <row r="27" spans="1:16" ht="16.5" customHeight="1">
      <c r="A27" s="195"/>
      <c r="B27" s="195" t="s">
        <v>112</v>
      </c>
      <c r="C27" s="196">
        <f t="shared" si="0"/>
        <v>2915</v>
      </c>
      <c r="D27" s="197">
        <v>1326</v>
      </c>
      <c r="E27" s="197">
        <v>0</v>
      </c>
      <c r="F27" s="197">
        <v>100</v>
      </c>
      <c r="G27" s="197">
        <v>642</v>
      </c>
      <c r="H27" s="198">
        <v>847</v>
      </c>
      <c r="I27" s="197">
        <v>71</v>
      </c>
      <c r="J27" s="199">
        <v>2552.1818309168593</v>
      </c>
      <c r="K27" s="199">
        <v>1160.9581844925406</v>
      </c>
      <c r="L27" s="199">
        <v>0</v>
      </c>
      <c r="M27" s="199">
        <v>87.55340757862295</v>
      </c>
      <c r="N27" s="199">
        <v>562.0928766547594</v>
      </c>
      <c r="O27" s="199">
        <v>741.5773621909365</v>
      </c>
      <c r="P27" s="199">
        <v>62.1629193808223</v>
      </c>
    </row>
    <row r="28" spans="1:16" ht="16.5" customHeight="1">
      <c r="A28" s="200" t="s">
        <v>202</v>
      </c>
      <c r="B28" s="182"/>
      <c r="C28" s="184">
        <f t="shared" si="0"/>
        <v>7526</v>
      </c>
      <c r="D28" s="201">
        <v>1462</v>
      </c>
      <c r="E28" s="201">
        <v>8</v>
      </c>
      <c r="F28" s="201">
        <v>0</v>
      </c>
      <c r="G28" s="201">
        <v>1560</v>
      </c>
      <c r="H28" s="202">
        <v>4496</v>
      </c>
      <c r="I28" s="203">
        <v>562</v>
      </c>
      <c r="J28" s="186">
        <v>1051.1085102638806</v>
      </c>
      <c r="K28" s="186">
        <v>204.1882330594995</v>
      </c>
      <c r="L28" s="186">
        <v>1.1173090728289985</v>
      </c>
      <c r="M28" s="186">
        <v>0</v>
      </c>
      <c r="N28" s="186">
        <v>217.87526920165473</v>
      </c>
      <c r="O28" s="186">
        <v>627.9276989298972</v>
      </c>
      <c r="P28" s="186">
        <v>78.49096236623716</v>
      </c>
    </row>
    <row r="29" spans="1:17" ht="16.5" customHeight="1">
      <c r="A29" s="204" t="s">
        <v>114</v>
      </c>
      <c r="B29" s="205" t="s">
        <v>115</v>
      </c>
      <c r="C29" s="206">
        <f t="shared" si="0"/>
        <v>3636</v>
      </c>
      <c r="D29" s="207">
        <v>679</v>
      </c>
      <c r="E29" s="207">
        <v>0</v>
      </c>
      <c r="F29" s="207">
        <v>0</v>
      </c>
      <c r="G29" s="207">
        <v>689</v>
      </c>
      <c r="H29" s="208">
        <v>2268</v>
      </c>
      <c r="I29" s="207">
        <v>248</v>
      </c>
      <c r="J29" s="209">
        <v>1249.660605102437</v>
      </c>
      <c r="K29" s="209">
        <v>233.36621310906347</v>
      </c>
      <c r="L29" s="209">
        <v>0</v>
      </c>
      <c r="M29" s="209">
        <v>0</v>
      </c>
      <c r="N29" s="209">
        <v>236.8031234641307</v>
      </c>
      <c r="O29" s="209">
        <v>779.491268529243</v>
      </c>
      <c r="P29" s="209">
        <v>85.23537680566677</v>
      </c>
      <c r="Q29" s="210"/>
    </row>
    <row r="30" spans="1:17" ht="16.5" customHeight="1">
      <c r="A30" s="187" t="s">
        <v>116</v>
      </c>
      <c r="B30" s="187"/>
      <c r="C30" s="188">
        <f t="shared" si="0"/>
        <v>3890</v>
      </c>
      <c r="D30" s="189">
        <v>783</v>
      </c>
      <c r="E30" s="189">
        <v>8</v>
      </c>
      <c r="F30" s="189">
        <v>0</v>
      </c>
      <c r="G30" s="189">
        <v>871</v>
      </c>
      <c r="H30" s="190">
        <v>2228</v>
      </c>
      <c r="I30" s="218">
        <v>314</v>
      </c>
      <c r="J30" s="191">
        <v>915.1929080784007</v>
      </c>
      <c r="K30" s="191">
        <v>184.21492211449558</v>
      </c>
      <c r="L30" s="191">
        <v>1.8821447981046802</v>
      </c>
      <c r="M30" s="191">
        <v>0</v>
      </c>
      <c r="N30" s="191">
        <v>204.91851489364706</v>
      </c>
      <c r="O30" s="191">
        <v>524.1773262721534</v>
      </c>
      <c r="P30" s="191">
        <v>73.8741833256087</v>
      </c>
      <c r="Q30" s="210"/>
    </row>
    <row r="31" spans="1:17" ht="16.5" customHeight="1">
      <c r="A31" s="187"/>
      <c r="B31" s="187" t="s">
        <v>117</v>
      </c>
      <c r="C31" s="188">
        <f t="shared" si="0"/>
        <v>2943</v>
      </c>
      <c r="D31" s="189">
        <v>425</v>
      </c>
      <c r="E31" s="189">
        <v>8</v>
      </c>
      <c r="F31" s="189">
        <v>0</v>
      </c>
      <c r="G31" s="189">
        <v>770</v>
      </c>
      <c r="H31" s="190">
        <v>1740</v>
      </c>
      <c r="I31" s="189">
        <v>186</v>
      </c>
      <c r="J31" s="191">
        <v>1102.5073331909778</v>
      </c>
      <c r="K31" s="191">
        <v>159.21359721582246</v>
      </c>
      <c r="L31" s="191">
        <v>2.9969618299448935</v>
      </c>
      <c r="M31" s="191">
        <v>0</v>
      </c>
      <c r="N31" s="191">
        <v>288.457576132196</v>
      </c>
      <c r="O31" s="191">
        <v>651.8391980130143</v>
      </c>
      <c r="P31" s="191">
        <v>69.67936254621877</v>
      </c>
      <c r="Q31" s="210"/>
    </row>
    <row r="32" spans="1:17" ht="16.5" customHeight="1">
      <c r="A32" s="187"/>
      <c r="B32" s="187" t="s">
        <v>118</v>
      </c>
      <c r="C32" s="188">
        <f t="shared" si="0"/>
        <v>489</v>
      </c>
      <c r="D32" s="189">
        <v>0</v>
      </c>
      <c r="E32" s="189">
        <v>0</v>
      </c>
      <c r="F32" s="189">
        <v>0</v>
      </c>
      <c r="G32" s="189">
        <v>51</v>
      </c>
      <c r="H32" s="190">
        <v>438</v>
      </c>
      <c r="I32" s="189">
        <v>109</v>
      </c>
      <c r="J32" s="191">
        <v>520.7612272499761</v>
      </c>
      <c r="K32" s="191">
        <v>0</v>
      </c>
      <c r="L32" s="191">
        <v>0</v>
      </c>
      <c r="M32" s="191">
        <v>0</v>
      </c>
      <c r="N32" s="191">
        <v>54.31252063343308</v>
      </c>
      <c r="O32" s="191">
        <v>466.4487066165429</v>
      </c>
      <c r="P32" s="191">
        <v>116.0797009616511</v>
      </c>
      <c r="Q32" s="210"/>
    </row>
    <row r="33" spans="1:17" ht="16.5" customHeight="1">
      <c r="A33" s="187"/>
      <c r="B33" s="187" t="s">
        <v>203</v>
      </c>
      <c r="C33" s="188">
        <f t="shared" si="0"/>
        <v>458</v>
      </c>
      <c r="D33" s="189">
        <v>358</v>
      </c>
      <c r="E33" s="189">
        <v>0</v>
      </c>
      <c r="F33" s="189">
        <v>0</v>
      </c>
      <c r="G33" s="189">
        <v>50</v>
      </c>
      <c r="H33" s="190">
        <v>50</v>
      </c>
      <c r="I33" s="189">
        <v>0</v>
      </c>
      <c r="J33" s="191">
        <v>1476.1812673241795</v>
      </c>
      <c r="K33" s="191">
        <v>1153.8709469477214</v>
      </c>
      <c r="L33" s="191">
        <v>0</v>
      </c>
      <c r="M33" s="191">
        <v>0</v>
      </c>
      <c r="N33" s="191">
        <v>161.15516018822922</v>
      </c>
      <c r="O33" s="191">
        <v>161.15516018822922</v>
      </c>
      <c r="P33" s="191">
        <v>0</v>
      </c>
      <c r="Q33" s="210"/>
    </row>
    <row r="34" spans="1:17" ht="16.5" customHeight="1">
      <c r="A34" s="195"/>
      <c r="B34" s="195" t="s">
        <v>204</v>
      </c>
      <c r="C34" s="196">
        <f t="shared" si="0"/>
        <v>0</v>
      </c>
      <c r="D34" s="197">
        <v>0</v>
      </c>
      <c r="E34" s="197">
        <v>0</v>
      </c>
      <c r="F34" s="197">
        <v>0</v>
      </c>
      <c r="G34" s="197">
        <v>0</v>
      </c>
      <c r="H34" s="198">
        <v>0</v>
      </c>
      <c r="I34" s="197">
        <v>19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57.25823463821837</v>
      </c>
      <c r="Q34" s="210"/>
    </row>
    <row r="35" spans="1:17" ht="16.5" customHeight="1">
      <c r="A35" s="200" t="s">
        <v>205</v>
      </c>
      <c r="B35" s="182"/>
      <c r="C35" s="184">
        <f t="shared" si="0"/>
        <v>4432</v>
      </c>
      <c r="D35" s="201">
        <v>847</v>
      </c>
      <c r="E35" s="201">
        <v>6</v>
      </c>
      <c r="F35" s="201">
        <v>50</v>
      </c>
      <c r="G35" s="201">
        <v>1076</v>
      </c>
      <c r="H35" s="202">
        <v>2453</v>
      </c>
      <c r="I35" s="203">
        <v>220</v>
      </c>
      <c r="J35" s="186">
        <v>1556.3491812662194</v>
      </c>
      <c r="K35" s="186">
        <v>297.4340605894602</v>
      </c>
      <c r="L35" s="186">
        <v>2.1069709132665424</v>
      </c>
      <c r="M35" s="186">
        <v>17.55809094388785</v>
      </c>
      <c r="N35" s="186">
        <v>377.8501171124666</v>
      </c>
      <c r="O35" s="186">
        <v>861.3999417071379</v>
      </c>
      <c r="P35" s="186">
        <v>77.25560015310656</v>
      </c>
      <c r="Q35" s="210"/>
    </row>
    <row r="36" spans="1:17" ht="16.5" customHeight="1">
      <c r="A36" s="219" t="s">
        <v>122</v>
      </c>
      <c r="B36" s="219"/>
      <c r="C36" s="220">
        <f t="shared" si="0"/>
        <v>4432</v>
      </c>
      <c r="D36" s="221">
        <v>847</v>
      </c>
      <c r="E36" s="221">
        <v>6</v>
      </c>
      <c r="F36" s="221">
        <v>50</v>
      </c>
      <c r="G36" s="221">
        <v>1076</v>
      </c>
      <c r="H36" s="222">
        <v>2453</v>
      </c>
      <c r="I36" s="223">
        <v>220</v>
      </c>
      <c r="J36" s="224">
        <v>1556.3491812662194</v>
      </c>
      <c r="K36" s="224">
        <v>297.4340605894602</v>
      </c>
      <c r="L36" s="224">
        <v>2.1069709132665424</v>
      </c>
      <c r="M36" s="224">
        <v>17.55809094388785</v>
      </c>
      <c r="N36" s="224">
        <v>377.8501171124666</v>
      </c>
      <c r="O36" s="224">
        <v>861.3999417071379</v>
      </c>
      <c r="P36" s="224">
        <v>77.25560015310656</v>
      </c>
      <c r="Q36" s="210"/>
    </row>
    <row r="37" spans="1:16" ht="16.5" customHeight="1">
      <c r="A37" s="187"/>
      <c r="B37" s="187" t="s">
        <v>123</v>
      </c>
      <c r="C37" s="188">
        <f t="shared" si="0"/>
        <v>430</v>
      </c>
      <c r="D37" s="189">
        <v>0</v>
      </c>
      <c r="E37" s="189">
        <v>0</v>
      </c>
      <c r="F37" s="189">
        <v>0</v>
      </c>
      <c r="G37" s="189">
        <v>0</v>
      </c>
      <c r="H37" s="190">
        <v>430</v>
      </c>
      <c r="I37" s="189">
        <v>49</v>
      </c>
      <c r="J37" s="191">
        <v>1004.625952058315</v>
      </c>
      <c r="K37" s="191">
        <v>0</v>
      </c>
      <c r="L37" s="191">
        <v>0</v>
      </c>
      <c r="M37" s="191">
        <v>0</v>
      </c>
      <c r="N37" s="191">
        <v>0</v>
      </c>
      <c r="O37" s="191">
        <v>1004.625952058315</v>
      </c>
      <c r="P37" s="191">
        <v>114.4806317461801</v>
      </c>
    </row>
    <row r="38" spans="1:16" ht="16.5" customHeight="1">
      <c r="A38" s="187"/>
      <c r="B38" s="187" t="s">
        <v>124</v>
      </c>
      <c r="C38" s="188">
        <f t="shared" si="0"/>
        <v>1779</v>
      </c>
      <c r="D38" s="189">
        <v>445</v>
      </c>
      <c r="E38" s="189">
        <v>0</v>
      </c>
      <c r="F38" s="189">
        <v>0</v>
      </c>
      <c r="G38" s="189">
        <v>616</v>
      </c>
      <c r="H38" s="190">
        <v>718</v>
      </c>
      <c r="I38" s="189">
        <v>28</v>
      </c>
      <c r="J38" s="191">
        <v>2196.0522904862423</v>
      </c>
      <c r="K38" s="191">
        <v>549.3216803071264</v>
      </c>
      <c r="L38" s="191">
        <v>0</v>
      </c>
      <c r="M38" s="191">
        <v>0</v>
      </c>
      <c r="N38" s="191">
        <v>760.4093372341345</v>
      </c>
      <c r="O38" s="191">
        <v>886.3212729449814</v>
      </c>
      <c r="P38" s="191">
        <v>34.56406078336975</v>
      </c>
    </row>
    <row r="39" spans="1:16" ht="16.5" customHeight="1">
      <c r="A39" s="187"/>
      <c r="B39" s="187" t="s">
        <v>125</v>
      </c>
      <c r="C39" s="188">
        <f t="shared" si="0"/>
        <v>870</v>
      </c>
      <c r="D39" s="189">
        <v>0</v>
      </c>
      <c r="E39" s="189">
        <v>0</v>
      </c>
      <c r="F39" s="189">
        <v>50</v>
      </c>
      <c r="G39" s="189">
        <v>340</v>
      </c>
      <c r="H39" s="190">
        <v>480</v>
      </c>
      <c r="I39" s="189">
        <v>89</v>
      </c>
      <c r="J39" s="191">
        <v>1751.2077294685992</v>
      </c>
      <c r="K39" s="191">
        <v>0</v>
      </c>
      <c r="L39" s="191">
        <v>0</v>
      </c>
      <c r="M39" s="191">
        <v>100.6441223832528</v>
      </c>
      <c r="N39" s="191">
        <v>684.3800322061192</v>
      </c>
      <c r="O39" s="191">
        <v>966.183574879227</v>
      </c>
      <c r="P39" s="191">
        <v>179.14653784219</v>
      </c>
    </row>
    <row r="40" spans="1:16" ht="16.5" customHeight="1">
      <c r="A40" s="187"/>
      <c r="B40" s="187" t="s">
        <v>126</v>
      </c>
      <c r="C40" s="188">
        <f t="shared" si="0"/>
        <v>514</v>
      </c>
      <c r="D40" s="189">
        <v>0</v>
      </c>
      <c r="E40" s="189">
        <v>6</v>
      </c>
      <c r="F40" s="189">
        <v>0</v>
      </c>
      <c r="G40" s="189">
        <v>120</v>
      </c>
      <c r="H40" s="190">
        <v>388</v>
      </c>
      <c r="I40" s="189">
        <v>19</v>
      </c>
      <c r="J40" s="191">
        <v>1070.9895193048987</v>
      </c>
      <c r="K40" s="191">
        <v>0</v>
      </c>
      <c r="L40" s="191">
        <v>12.501823182547454</v>
      </c>
      <c r="M40" s="191">
        <v>0</v>
      </c>
      <c r="N40" s="191">
        <v>250.03646365094912</v>
      </c>
      <c r="O40" s="191">
        <v>808.4512324714021</v>
      </c>
      <c r="P40" s="191">
        <v>39.589106744733606</v>
      </c>
    </row>
    <row r="41" spans="1:16" ht="16.5" customHeight="1">
      <c r="A41" s="187"/>
      <c r="B41" s="187" t="s">
        <v>127</v>
      </c>
      <c r="C41" s="188">
        <f t="shared" si="0"/>
        <v>669</v>
      </c>
      <c r="D41" s="189">
        <v>402</v>
      </c>
      <c r="E41" s="189">
        <v>0</v>
      </c>
      <c r="F41" s="189">
        <v>0</v>
      </c>
      <c r="G41" s="189">
        <v>0</v>
      </c>
      <c r="H41" s="190">
        <v>267</v>
      </c>
      <c r="I41" s="189">
        <v>35</v>
      </c>
      <c r="J41" s="191">
        <v>1664.9660287200415</v>
      </c>
      <c r="K41" s="191">
        <v>1000.4728603071103</v>
      </c>
      <c r="L41" s="191">
        <v>0</v>
      </c>
      <c r="M41" s="191">
        <v>0</v>
      </c>
      <c r="N41" s="191">
        <v>0</v>
      </c>
      <c r="O41" s="191">
        <v>664.4931684129315</v>
      </c>
      <c r="P41" s="191">
        <v>87.10584604663896</v>
      </c>
    </row>
    <row r="42" spans="1:16" ht="16.5" customHeight="1">
      <c r="A42" s="187"/>
      <c r="B42" s="187" t="s">
        <v>128</v>
      </c>
      <c r="C42" s="196">
        <f t="shared" si="0"/>
        <v>170</v>
      </c>
      <c r="D42" s="197">
        <v>0</v>
      </c>
      <c r="E42" s="197">
        <v>0</v>
      </c>
      <c r="F42" s="197">
        <v>0</v>
      </c>
      <c r="G42" s="197">
        <v>0</v>
      </c>
      <c r="H42" s="198">
        <v>170</v>
      </c>
      <c r="I42" s="197">
        <v>0</v>
      </c>
      <c r="J42" s="199">
        <v>735.803324099723</v>
      </c>
      <c r="K42" s="199">
        <v>0</v>
      </c>
      <c r="L42" s="199">
        <v>0</v>
      </c>
      <c r="M42" s="199">
        <v>0</v>
      </c>
      <c r="N42" s="199">
        <v>0</v>
      </c>
      <c r="O42" s="199">
        <v>735.803324099723</v>
      </c>
      <c r="P42" s="191">
        <v>0</v>
      </c>
    </row>
    <row r="43" spans="1:17" ht="16.5" customHeight="1">
      <c r="A43" s="200" t="s">
        <v>206</v>
      </c>
      <c r="B43" s="182"/>
      <c r="C43" s="184">
        <f t="shared" si="0"/>
        <v>6603</v>
      </c>
      <c r="D43" s="201">
        <v>1311</v>
      </c>
      <c r="E43" s="201">
        <v>6</v>
      </c>
      <c r="F43" s="201">
        <v>0</v>
      </c>
      <c r="G43" s="201">
        <v>1305</v>
      </c>
      <c r="H43" s="202">
        <v>3981</v>
      </c>
      <c r="I43" s="203">
        <v>543</v>
      </c>
      <c r="J43" s="186">
        <v>1135.166080144135</v>
      </c>
      <c r="K43" s="186">
        <v>225.3828155488355</v>
      </c>
      <c r="L43" s="186">
        <v>1.0315002999946707</v>
      </c>
      <c r="M43" s="186">
        <v>0</v>
      </c>
      <c r="N43" s="186">
        <v>224.35131524884085</v>
      </c>
      <c r="O43" s="186">
        <v>684.4004490464639</v>
      </c>
      <c r="P43" s="186">
        <v>93.35077714951768</v>
      </c>
      <c r="Q43" s="210"/>
    </row>
    <row r="44" spans="1:17" ht="16.5" customHeight="1">
      <c r="A44" s="204" t="s">
        <v>130</v>
      </c>
      <c r="B44" s="205" t="s">
        <v>131</v>
      </c>
      <c r="C44" s="206">
        <f t="shared" si="0"/>
        <v>6046</v>
      </c>
      <c r="D44" s="207">
        <v>982</v>
      </c>
      <c r="E44" s="207">
        <v>6</v>
      </c>
      <c r="F44" s="207">
        <v>0</v>
      </c>
      <c r="G44" s="207">
        <v>1232</v>
      </c>
      <c r="H44" s="208">
        <v>3826</v>
      </c>
      <c r="I44" s="207">
        <v>489</v>
      </c>
      <c r="J44" s="209">
        <v>1127.4171592667872</v>
      </c>
      <c r="K44" s="209">
        <v>183.11671359576331</v>
      </c>
      <c r="L44" s="209">
        <v>1.1188393906054785</v>
      </c>
      <c r="M44" s="209">
        <v>0</v>
      </c>
      <c r="N44" s="209">
        <v>229.73502153765824</v>
      </c>
      <c r="O44" s="209">
        <v>713.4465847427601</v>
      </c>
      <c r="P44" s="209">
        <v>91.1854103343465</v>
      </c>
      <c r="Q44" s="210"/>
    </row>
    <row r="45" spans="1:17" ht="16.5" customHeight="1">
      <c r="A45" s="187" t="s">
        <v>132</v>
      </c>
      <c r="B45" s="187"/>
      <c r="C45" s="188">
        <f t="shared" si="0"/>
        <v>557</v>
      </c>
      <c r="D45" s="189">
        <v>329</v>
      </c>
      <c r="E45" s="189">
        <v>0</v>
      </c>
      <c r="F45" s="189">
        <v>0</v>
      </c>
      <c r="G45" s="189">
        <v>73</v>
      </c>
      <c r="H45" s="190">
        <v>155</v>
      </c>
      <c r="I45" s="218">
        <v>54</v>
      </c>
      <c r="J45" s="191">
        <v>1226.6831105336182</v>
      </c>
      <c r="K45" s="191">
        <v>724.5578875503777</v>
      </c>
      <c r="L45" s="191">
        <v>0</v>
      </c>
      <c r="M45" s="191">
        <v>0</v>
      </c>
      <c r="N45" s="191">
        <v>160.76816349901998</v>
      </c>
      <c r="O45" s="191">
        <v>341.3570594842205</v>
      </c>
      <c r="P45" s="191">
        <v>118.92439491708326</v>
      </c>
      <c r="Q45" s="210"/>
    </row>
    <row r="46" spans="1:17" ht="16.5" customHeight="1">
      <c r="A46" s="187"/>
      <c r="B46" s="187" t="s">
        <v>133</v>
      </c>
      <c r="C46" s="188">
        <f t="shared" si="0"/>
        <v>0</v>
      </c>
      <c r="D46" s="189">
        <v>0</v>
      </c>
      <c r="E46" s="189">
        <v>0</v>
      </c>
      <c r="F46" s="189">
        <v>0</v>
      </c>
      <c r="G46" s="189">
        <v>0</v>
      </c>
      <c r="H46" s="190">
        <v>0</v>
      </c>
      <c r="I46" s="189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1">
        <v>0</v>
      </c>
      <c r="P46" s="191">
        <v>0</v>
      </c>
      <c r="Q46" s="210"/>
    </row>
    <row r="47" spans="1:17" ht="16.5" customHeight="1">
      <c r="A47" s="187"/>
      <c r="B47" s="187" t="s">
        <v>134</v>
      </c>
      <c r="C47" s="188">
        <f t="shared" si="0"/>
        <v>402</v>
      </c>
      <c r="D47" s="189">
        <v>329</v>
      </c>
      <c r="E47" s="189">
        <v>0</v>
      </c>
      <c r="F47" s="189">
        <v>0</v>
      </c>
      <c r="G47" s="189">
        <v>73</v>
      </c>
      <c r="H47" s="190">
        <v>0</v>
      </c>
      <c r="I47" s="189">
        <v>54</v>
      </c>
      <c r="J47" s="191">
        <v>2027.231467473525</v>
      </c>
      <c r="K47" s="191">
        <v>1659.102370146243</v>
      </c>
      <c r="L47" s="191">
        <v>0</v>
      </c>
      <c r="M47" s="191">
        <v>0</v>
      </c>
      <c r="N47" s="191">
        <v>368.1290973272819</v>
      </c>
      <c r="O47" s="191">
        <v>0</v>
      </c>
      <c r="P47" s="191">
        <v>272.31467473524964</v>
      </c>
      <c r="Q47" s="210"/>
    </row>
    <row r="48" spans="1:17" ht="16.5" customHeight="1">
      <c r="A48" s="195"/>
      <c r="B48" s="195" t="s">
        <v>135</v>
      </c>
      <c r="C48" s="196">
        <f t="shared" si="0"/>
        <v>155</v>
      </c>
      <c r="D48" s="197">
        <v>0</v>
      </c>
      <c r="E48" s="197">
        <v>0</v>
      </c>
      <c r="F48" s="197">
        <v>0</v>
      </c>
      <c r="G48" s="197">
        <v>0</v>
      </c>
      <c r="H48" s="198">
        <v>155</v>
      </c>
      <c r="I48" s="197">
        <v>0</v>
      </c>
      <c r="J48" s="199">
        <v>1261.2905850760842</v>
      </c>
      <c r="K48" s="199">
        <v>0</v>
      </c>
      <c r="L48" s="199">
        <v>0</v>
      </c>
      <c r="M48" s="199">
        <v>0</v>
      </c>
      <c r="N48" s="199">
        <v>0</v>
      </c>
      <c r="O48" s="199">
        <v>1261.2905850760842</v>
      </c>
      <c r="P48" s="199">
        <v>0</v>
      </c>
      <c r="Q48" s="210"/>
    </row>
    <row r="49" spans="1:17" ht="16.5" customHeight="1">
      <c r="A49" s="200" t="s">
        <v>207</v>
      </c>
      <c r="B49" s="182"/>
      <c r="C49" s="184">
        <f t="shared" si="0"/>
        <v>3687</v>
      </c>
      <c r="D49" s="201">
        <v>918</v>
      </c>
      <c r="E49" s="201">
        <v>4</v>
      </c>
      <c r="F49" s="201">
        <v>0</v>
      </c>
      <c r="G49" s="201">
        <v>681</v>
      </c>
      <c r="H49" s="202">
        <v>2084</v>
      </c>
      <c r="I49" s="203">
        <v>290</v>
      </c>
      <c r="J49" s="186">
        <v>1353.146699158825</v>
      </c>
      <c r="K49" s="186">
        <v>336.9104067881208</v>
      </c>
      <c r="L49" s="186">
        <v>1.468019201691158</v>
      </c>
      <c r="M49" s="186">
        <v>0</v>
      </c>
      <c r="N49" s="186">
        <v>249.9302690879197</v>
      </c>
      <c r="O49" s="186">
        <v>764.8380040810933</v>
      </c>
      <c r="P49" s="186">
        <v>106.43139212260897</v>
      </c>
      <c r="Q49" s="210"/>
    </row>
    <row r="50" spans="1:17" ht="16.5" customHeight="1">
      <c r="A50" s="219" t="s">
        <v>137</v>
      </c>
      <c r="B50" s="219"/>
      <c r="C50" s="220">
        <f t="shared" si="0"/>
        <v>1838</v>
      </c>
      <c r="D50" s="221">
        <v>360</v>
      </c>
      <c r="E50" s="221">
        <v>0</v>
      </c>
      <c r="F50" s="221">
        <v>0</v>
      </c>
      <c r="G50" s="221">
        <v>431</v>
      </c>
      <c r="H50" s="222">
        <v>1047</v>
      </c>
      <c r="I50" s="223">
        <v>89</v>
      </c>
      <c r="J50" s="224">
        <v>1055.357460711189</v>
      </c>
      <c r="K50" s="224">
        <v>206.7076636866312</v>
      </c>
      <c r="L50" s="224">
        <v>0</v>
      </c>
      <c r="M50" s="224">
        <v>0</v>
      </c>
      <c r="N50" s="224">
        <v>247.47500846927232</v>
      </c>
      <c r="O50" s="224">
        <v>601.1747885552858</v>
      </c>
      <c r="P50" s="224">
        <v>51.10272796697271</v>
      </c>
      <c r="Q50" s="210"/>
    </row>
    <row r="51" spans="1:17" ht="16.5" customHeight="1">
      <c r="A51" s="187"/>
      <c r="B51" s="187" t="s">
        <v>138</v>
      </c>
      <c r="C51" s="188">
        <f>SUM(D51:H51)</f>
        <v>205</v>
      </c>
      <c r="D51" s="189">
        <v>0</v>
      </c>
      <c r="E51" s="189">
        <v>0</v>
      </c>
      <c r="F51" s="189">
        <v>0</v>
      </c>
      <c r="G51" s="189">
        <v>0</v>
      </c>
      <c r="H51" s="190">
        <v>205</v>
      </c>
      <c r="I51" s="189">
        <v>22</v>
      </c>
      <c r="J51" s="191">
        <v>500.75724265963163</v>
      </c>
      <c r="K51" s="191">
        <v>0</v>
      </c>
      <c r="L51" s="191">
        <v>0</v>
      </c>
      <c r="M51" s="191">
        <v>0</v>
      </c>
      <c r="N51" s="191">
        <v>0</v>
      </c>
      <c r="O51" s="191">
        <v>500.75724265963163</v>
      </c>
      <c r="P51" s="191">
        <v>53.739801651277546</v>
      </c>
      <c r="Q51" s="210"/>
    </row>
    <row r="52" spans="1:17" ht="16.5" customHeight="1">
      <c r="A52" s="187"/>
      <c r="B52" s="187" t="s">
        <v>139</v>
      </c>
      <c r="C52" s="188">
        <f t="shared" si="0"/>
        <v>1139</v>
      </c>
      <c r="D52" s="189">
        <v>360</v>
      </c>
      <c r="E52" s="189">
        <v>0</v>
      </c>
      <c r="F52" s="189">
        <v>0</v>
      </c>
      <c r="G52" s="189">
        <v>172</v>
      </c>
      <c r="H52" s="190">
        <v>607</v>
      </c>
      <c r="I52" s="189">
        <v>19</v>
      </c>
      <c r="J52" s="191">
        <v>1414.5905263419359</v>
      </c>
      <c r="K52" s="191">
        <v>447.1049951563625</v>
      </c>
      <c r="L52" s="191">
        <v>0</v>
      </c>
      <c r="M52" s="191">
        <v>0</v>
      </c>
      <c r="N52" s="191">
        <v>213.616831019151</v>
      </c>
      <c r="O52" s="191">
        <v>753.8687001664224</v>
      </c>
      <c r="P52" s="191">
        <v>23.597208077696912</v>
      </c>
      <c r="Q52" s="210"/>
    </row>
    <row r="53" spans="1:17" ht="16.5" customHeight="1">
      <c r="A53" s="187"/>
      <c r="B53" s="187" t="s">
        <v>140</v>
      </c>
      <c r="C53" s="188">
        <f t="shared" si="0"/>
        <v>132</v>
      </c>
      <c r="D53" s="189">
        <v>0</v>
      </c>
      <c r="E53" s="189">
        <v>0</v>
      </c>
      <c r="F53" s="189">
        <v>0</v>
      </c>
      <c r="G53" s="189">
        <v>91</v>
      </c>
      <c r="H53" s="190">
        <v>41</v>
      </c>
      <c r="I53" s="189">
        <v>48</v>
      </c>
      <c r="J53" s="191">
        <v>394.76045218015435</v>
      </c>
      <c r="K53" s="191">
        <v>0</v>
      </c>
      <c r="L53" s="191">
        <v>0</v>
      </c>
      <c r="M53" s="191">
        <v>0</v>
      </c>
      <c r="N53" s="191">
        <v>272.1454632454094</v>
      </c>
      <c r="O53" s="191">
        <v>122.61498893474489</v>
      </c>
      <c r="P53" s="191">
        <v>143.54925533823794</v>
      </c>
      <c r="Q53" s="210"/>
    </row>
    <row r="54" spans="1:17" ht="16.5" customHeight="1">
      <c r="A54" s="225"/>
      <c r="B54" s="225" t="s">
        <v>141</v>
      </c>
      <c r="C54" s="226">
        <f t="shared" si="0"/>
        <v>362</v>
      </c>
      <c r="D54" s="227">
        <v>0</v>
      </c>
      <c r="E54" s="227">
        <v>0</v>
      </c>
      <c r="F54" s="227">
        <v>0</v>
      </c>
      <c r="G54" s="227">
        <v>168</v>
      </c>
      <c r="H54" s="228">
        <v>194</v>
      </c>
      <c r="I54" s="227">
        <v>0</v>
      </c>
      <c r="J54" s="229">
        <v>1879.0552815987544</v>
      </c>
      <c r="K54" s="229">
        <v>0</v>
      </c>
      <c r="L54" s="229">
        <v>0</v>
      </c>
      <c r="M54" s="229">
        <v>0</v>
      </c>
      <c r="N54" s="229">
        <v>872.0477549961068</v>
      </c>
      <c r="O54" s="229">
        <v>1007.0075266026473</v>
      </c>
      <c r="P54" s="229">
        <v>0</v>
      </c>
      <c r="Q54" s="210"/>
    </row>
    <row r="55" spans="1:17" ht="16.5" customHeight="1">
      <c r="A55" s="187" t="s">
        <v>142</v>
      </c>
      <c r="B55" s="187"/>
      <c r="C55" s="188">
        <f t="shared" si="0"/>
        <v>1849</v>
      </c>
      <c r="D55" s="189">
        <v>558</v>
      </c>
      <c r="E55" s="189">
        <v>4</v>
      </c>
      <c r="F55" s="189">
        <v>0</v>
      </c>
      <c r="G55" s="189">
        <v>250</v>
      </c>
      <c r="H55" s="190">
        <v>1037</v>
      </c>
      <c r="I55" s="218">
        <v>201</v>
      </c>
      <c r="J55" s="191">
        <v>1880.6513624296917</v>
      </c>
      <c r="K55" s="191">
        <v>567.5518984509291</v>
      </c>
      <c r="L55" s="191">
        <v>4.068472390329241</v>
      </c>
      <c r="M55" s="191">
        <v>0</v>
      </c>
      <c r="N55" s="191">
        <v>254.27952439557757</v>
      </c>
      <c r="O55" s="191">
        <v>1054.7514671928557</v>
      </c>
      <c r="P55" s="191">
        <v>204.44073761404437</v>
      </c>
      <c r="Q55" s="210"/>
    </row>
    <row r="56" spans="1:17" ht="16.5" customHeight="1">
      <c r="A56" s="187"/>
      <c r="B56" s="187" t="s">
        <v>143</v>
      </c>
      <c r="C56" s="188">
        <f t="shared" si="0"/>
        <v>745</v>
      </c>
      <c r="D56" s="189">
        <v>311</v>
      </c>
      <c r="E56" s="189">
        <v>0</v>
      </c>
      <c r="F56" s="189">
        <v>0</v>
      </c>
      <c r="G56" s="189">
        <v>78</v>
      </c>
      <c r="H56" s="190">
        <v>356</v>
      </c>
      <c r="I56" s="189">
        <v>40</v>
      </c>
      <c r="J56" s="191">
        <v>2391.0392194620963</v>
      </c>
      <c r="K56" s="191">
        <v>998.1385198022979</v>
      </c>
      <c r="L56" s="191">
        <v>0</v>
      </c>
      <c r="M56" s="191">
        <v>0</v>
      </c>
      <c r="N56" s="191">
        <v>250.33699210475638</v>
      </c>
      <c r="O56" s="191">
        <v>1142.5637075550421</v>
      </c>
      <c r="P56" s="191">
        <v>128.37794466910586</v>
      </c>
      <c r="Q56" s="210"/>
    </row>
    <row r="57" spans="1:17" ht="16.5" customHeight="1">
      <c r="A57" s="187"/>
      <c r="B57" s="187" t="s">
        <v>144</v>
      </c>
      <c r="C57" s="188">
        <f t="shared" si="0"/>
        <v>1074</v>
      </c>
      <c r="D57" s="189">
        <v>247</v>
      </c>
      <c r="E57" s="189">
        <v>4</v>
      </c>
      <c r="F57" s="189">
        <v>0</v>
      </c>
      <c r="G57" s="189">
        <v>142</v>
      </c>
      <c r="H57" s="190">
        <v>681</v>
      </c>
      <c r="I57" s="189">
        <v>142</v>
      </c>
      <c r="J57" s="191">
        <v>2125.764503295529</v>
      </c>
      <c r="K57" s="191">
        <v>488.8862498268116</v>
      </c>
      <c r="L57" s="191">
        <v>7.917186232013143</v>
      </c>
      <c r="M57" s="191">
        <v>0</v>
      </c>
      <c r="N57" s="191">
        <v>281.0601112364666</v>
      </c>
      <c r="O57" s="191">
        <v>1347.9009560002376</v>
      </c>
      <c r="P57" s="191">
        <v>281.0601112364666</v>
      </c>
      <c r="Q57" s="210"/>
    </row>
    <row r="58" spans="1:16" ht="16.5" customHeight="1">
      <c r="A58" s="195"/>
      <c r="B58" s="195" t="s">
        <v>208</v>
      </c>
      <c r="C58" s="196">
        <f t="shared" si="0"/>
        <v>30</v>
      </c>
      <c r="D58" s="197">
        <v>0</v>
      </c>
      <c r="E58" s="197">
        <v>0</v>
      </c>
      <c r="F58" s="197">
        <v>0</v>
      </c>
      <c r="G58" s="197">
        <v>30</v>
      </c>
      <c r="H58" s="198">
        <v>0</v>
      </c>
      <c r="I58" s="197">
        <v>19</v>
      </c>
      <c r="J58" s="199">
        <v>180.33181053137773</v>
      </c>
      <c r="K58" s="199">
        <v>0</v>
      </c>
      <c r="L58" s="199">
        <v>0</v>
      </c>
      <c r="M58" s="199">
        <v>0</v>
      </c>
      <c r="N58" s="199">
        <v>180.33181053137773</v>
      </c>
      <c r="O58" s="199">
        <v>0</v>
      </c>
      <c r="P58" s="199">
        <v>114.21014666987256</v>
      </c>
    </row>
    <row r="59" spans="1:17" ht="16.5" customHeight="1">
      <c r="A59" s="200" t="s">
        <v>209</v>
      </c>
      <c r="B59" s="182"/>
      <c r="C59" s="184">
        <f t="shared" si="0"/>
        <v>2231</v>
      </c>
      <c r="D59" s="201">
        <v>602</v>
      </c>
      <c r="E59" s="201">
        <v>4</v>
      </c>
      <c r="F59" s="201">
        <v>7</v>
      </c>
      <c r="G59" s="201">
        <v>301</v>
      </c>
      <c r="H59" s="202">
        <v>1317</v>
      </c>
      <c r="I59" s="203">
        <v>76</v>
      </c>
      <c r="J59" s="186">
        <v>1235.2788097914256</v>
      </c>
      <c r="K59" s="186">
        <v>333.3204139374443</v>
      </c>
      <c r="L59" s="186">
        <v>2.2147535809796963</v>
      </c>
      <c r="M59" s="186">
        <v>3.8758187667144686</v>
      </c>
      <c r="N59" s="186">
        <v>166.66020696872215</v>
      </c>
      <c r="O59" s="186">
        <v>729.207616537565</v>
      </c>
      <c r="P59" s="186">
        <v>42.08031803861423</v>
      </c>
      <c r="Q59" s="210"/>
    </row>
    <row r="60" spans="1:17" ht="16.5" customHeight="1">
      <c r="A60" s="219" t="s">
        <v>147</v>
      </c>
      <c r="B60" s="219"/>
      <c r="C60" s="220">
        <f t="shared" si="0"/>
        <v>1085</v>
      </c>
      <c r="D60" s="221">
        <v>65</v>
      </c>
      <c r="E60" s="221">
        <v>4</v>
      </c>
      <c r="F60" s="221">
        <v>0</v>
      </c>
      <c r="G60" s="221">
        <v>210</v>
      </c>
      <c r="H60" s="222">
        <v>806</v>
      </c>
      <c r="I60" s="223">
        <v>57</v>
      </c>
      <c r="J60" s="224">
        <v>894.535501104772</v>
      </c>
      <c r="K60" s="224">
        <v>53.58968439798173</v>
      </c>
      <c r="L60" s="224">
        <v>3.297826732183491</v>
      </c>
      <c r="M60" s="224">
        <v>0</v>
      </c>
      <c r="N60" s="224">
        <v>173.13590343963327</v>
      </c>
      <c r="O60" s="224">
        <v>664.5120865349735</v>
      </c>
      <c r="P60" s="224">
        <v>46.994030933614745</v>
      </c>
      <c r="Q60" s="210"/>
    </row>
    <row r="61" spans="1:17" ht="16.5" customHeight="1">
      <c r="A61" s="187"/>
      <c r="B61" s="187" t="s">
        <v>148</v>
      </c>
      <c r="C61" s="188">
        <f t="shared" si="0"/>
        <v>705</v>
      </c>
      <c r="D61" s="189">
        <v>65</v>
      </c>
      <c r="E61" s="189">
        <v>4</v>
      </c>
      <c r="F61" s="189">
        <v>0</v>
      </c>
      <c r="G61" s="189">
        <v>40</v>
      </c>
      <c r="H61" s="190">
        <v>596</v>
      </c>
      <c r="I61" s="189">
        <v>38</v>
      </c>
      <c r="J61" s="191">
        <v>823.675109823348</v>
      </c>
      <c r="K61" s="191">
        <v>75.94167679222357</v>
      </c>
      <c r="L61" s="191">
        <v>4.6733339564445275</v>
      </c>
      <c r="M61" s="191">
        <v>0</v>
      </c>
      <c r="N61" s="191">
        <v>46.733339564445274</v>
      </c>
      <c r="O61" s="191">
        <v>696.3267595102346</v>
      </c>
      <c r="P61" s="191">
        <v>44.39667258622301</v>
      </c>
      <c r="Q61" s="210"/>
    </row>
    <row r="62" spans="1:16" ht="16.5" customHeight="1">
      <c r="A62" s="187"/>
      <c r="B62" s="187" t="s">
        <v>149</v>
      </c>
      <c r="C62" s="188">
        <f>SUM(D62:H62)</f>
        <v>100</v>
      </c>
      <c r="D62" s="189">
        <v>0</v>
      </c>
      <c r="E62" s="189">
        <v>0</v>
      </c>
      <c r="F62" s="189">
        <v>0</v>
      </c>
      <c r="G62" s="189">
        <v>0</v>
      </c>
      <c r="H62" s="190">
        <v>100</v>
      </c>
      <c r="I62" s="189">
        <v>19</v>
      </c>
      <c r="J62" s="191">
        <v>507.7173030056864</v>
      </c>
      <c r="K62" s="191">
        <v>0</v>
      </c>
      <c r="L62" s="191">
        <v>0</v>
      </c>
      <c r="M62" s="191">
        <v>0</v>
      </c>
      <c r="N62" s="191">
        <v>0</v>
      </c>
      <c r="O62" s="191">
        <v>507.7173030056864</v>
      </c>
      <c r="P62" s="191">
        <v>96.46628757108043</v>
      </c>
    </row>
    <row r="63" spans="1:16" ht="16.5" customHeight="1">
      <c r="A63" s="225"/>
      <c r="B63" s="225" t="s">
        <v>150</v>
      </c>
      <c r="C63" s="226">
        <f t="shared" si="0"/>
        <v>280</v>
      </c>
      <c r="D63" s="227">
        <v>0</v>
      </c>
      <c r="E63" s="227">
        <v>0</v>
      </c>
      <c r="F63" s="227">
        <v>0</v>
      </c>
      <c r="G63" s="227">
        <v>170</v>
      </c>
      <c r="H63" s="228">
        <v>110</v>
      </c>
      <c r="I63" s="227">
        <v>0</v>
      </c>
      <c r="J63" s="229">
        <v>1749.562609347663</v>
      </c>
      <c r="K63" s="229">
        <v>0</v>
      </c>
      <c r="L63" s="229">
        <v>0</v>
      </c>
      <c r="M63" s="229">
        <v>0</v>
      </c>
      <c r="N63" s="229">
        <v>1062.2344413896526</v>
      </c>
      <c r="O63" s="229">
        <v>687.3281679580105</v>
      </c>
      <c r="P63" s="229">
        <v>0</v>
      </c>
    </row>
    <row r="64" spans="1:16" ht="16.5" customHeight="1">
      <c r="A64" s="187" t="s">
        <v>151</v>
      </c>
      <c r="B64" s="187"/>
      <c r="C64" s="188">
        <f t="shared" si="0"/>
        <v>1146</v>
      </c>
      <c r="D64" s="189">
        <v>537</v>
      </c>
      <c r="E64" s="189">
        <v>0</v>
      </c>
      <c r="F64" s="189">
        <v>7</v>
      </c>
      <c r="G64" s="189">
        <v>91</v>
      </c>
      <c r="H64" s="190">
        <v>511</v>
      </c>
      <c r="I64" s="218">
        <v>19</v>
      </c>
      <c r="J64" s="191">
        <v>1932.0576582651943</v>
      </c>
      <c r="K64" s="191">
        <v>905.3359184017535</v>
      </c>
      <c r="L64" s="191">
        <v>0</v>
      </c>
      <c r="M64" s="191">
        <v>11.801399308775183</v>
      </c>
      <c r="N64" s="191">
        <v>153.4181910140774</v>
      </c>
      <c r="O64" s="191">
        <v>861.5021495405883</v>
      </c>
      <c r="P64" s="191">
        <v>32.03236955238978</v>
      </c>
    </row>
    <row r="65" spans="1:16" ht="16.5" customHeight="1">
      <c r="A65" s="187"/>
      <c r="B65" s="187" t="s">
        <v>152</v>
      </c>
      <c r="C65" s="188">
        <f t="shared" si="0"/>
        <v>707</v>
      </c>
      <c r="D65" s="189">
        <v>287</v>
      </c>
      <c r="E65" s="189">
        <v>0</v>
      </c>
      <c r="F65" s="189">
        <v>7</v>
      </c>
      <c r="G65" s="189">
        <v>55</v>
      </c>
      <c r="H65" s="190">
        <v>358</v>
      </c>
      <c r="I65" s="189">
        <v>19</v>
      </c>
      <c r="J65" s="191">
        <v>2667.8238557035584</v>
      </c>
      <c r="K65" s="191">
        <v>1082.9780008301573</v>
      </c>
      <c r="L65" s="191">
        <v>0</v>
      </c>
      <c r="M65" s="191">
        <v>26.41409758122335</v>
      </c>
      <c r="N65" s="191">
        <v>207.53933813818347</v>
      </c>
      <c r="O65" s="191">
        <v>1350.8924191539943</v>
      </c>
      <c r="P65" s="191">
        <v>71.69540772046338</v>
      </c>
    </row>
    <row r="66" spans="1:16" ht="16.5" customHeight="1">
      <c r="A66" s="195"/>
      <c r="B66" s="195" t="s">
        <v>153</v>
      </c>
      <c r="C66" s="196">
        <f t="shared" si="0"/>
        <v>439</v>
      </c>
      <c r="D66" s="197">
        <v>250</v>
      </c>
      <c r="E66" s="197">
        <v>0</v>
      </c>
      <c r="F66" s="197">
        <v>0</v>
      </c>
      <c r="G66" s="197">
        <v>36</v>
      </c>
      <c r="H66" s="198">
        <v>153</v>
      </c>
      <c r="I66" s="197">
        <v>0</v>
      </c>
      <c r="J66" s="199">
        <v>1337.8436033400378</v>
      </c>
      <c r="K66" s="199">
        <v>761.8699335649418</v>
      </c>
      <c r="L66" s="199">
        <v>0</v>
      </c>
      <c r="M66" s="199">
        <v>0</v>
      </c>
      <c r="N66" s="199">
        <v>109.70927043335162</v>
      </c>
      <c r="O66" s="199">
        <v>466.2643993417444</v>
      </c>
      <c r="P66" s="199">
        <v>0</v>
      </c>
    </row>
    <row r="67" spans="1:16" ht="16.5" customHeight="1">
      <c r="A67" s="200" t="s">
        <v>210</v>
      </c>
      <c r="B67" s="182"/>
      <c r="C67" s="184">
        <f t="shared" si="0"/>
        <v>1557</v>
      </c>
      <c r="D67" s="201">
        <v>266</v>
      </c>
      <c r="E67" s="201">
        <v>4</v>
      </c>
      <c r="F67" s="201">
        <v>0</v>
      </c>
      <c r="G67" s="201">
        <v>487</v>
      </c>
      <c r="H67" s="202">
        <v>800</v>
      </c>
      <c r="I67" s="203">
        <v>58</v>
      </c>
      <c r="J67" s="186">
        <v>1402.4500090073861</v>
      </c>
      <c r="K67" s="186">
        <v>239.59646910466583</v>
      </c>
      <c r="L67" s="186">
        <v>3.6029544226265537</v>
      </c>
      <c r="M67" s="186">
        <v>0</v>
      </c>
      <c r="N67" s="186">
        <v>438.6597009547829</v>
      </c>
      <c r="O67" s="186">
        <v>720.5908845253108</v>
      </c>
      <c r="P67" s="186">
        <v>52.24283912808503</v>
      </c>
    </row>
    <row r="68" spans="1:16" ht="16.5" customHeight="1">
      <c r="A68" s="219" t="s">
        <v>155</v>
      </c>
      <c r="B68" s="219"/>
      <c r="C68" s="220">
        <f t="shared" si="0"/>
        <v>1557</v>
      </c>
      <c r="D68" s="221">
        <v>266</v>
      </c>
      <c r="E68" s="221">
        <v>4</v>
      </c>
      <c r="F68" s="221">
        <v>0</v>
      </c>
      <c r="G68" s="221">
        <v>487</v>
      </c>
      <c r="H68" s="222">
        <v>800</v>
      </c>
      <c r="I68" s="223">
        <v>58</v>
      </c>
      <c r="J68" s="224">
        <v>1402.4500090073861</v>
      </c>
      <c r="K68" s="224">
        <v>239.59646910466583</v>
      </c>
      <c r="L68" s="224">
        <v>3.6029544226265537</v>
      </c>
      <c r="M68" s="224">
        <v>0</v>
      </c>
      <c r="N68" s="224">
        <v>438.6597009547829</v>
      </c>
      <c r="O68" s="224">
        <v>720.5908845253108</v>
      </c>
      <c r="P68" s="224">
        <v>52.24283912808503</v>
      </c>
    </row>
    <row r="69" spans="1:17" ht="16.5" customHeight="1">
      <c r="A69" s="187"/>
      <c r="B69" s="187" t="s">
        <v>156</v>
      </c>
      <c r="C69" s="188">
        <f aca="true" t="shared" si="1" ref="C69:C75">SUM(D69:H69)</f>
        <v>441</v>
      </c>
      <c r="D69" s="189">
        <v>0</v>
      </c>
      <c r="E69" s="189">
        <v>0</v>
      </c>
      <c r="F69" s="189">
        <v>0</v>
      </c>
      <c r="G69" s="189">
        <v>167</v>
      </c>
      <c r="H69" s="190">
        <v>274</v>
      </c>
      <c r="I69" s="189">
        <v>47</v>
      </c>
      <c r="J69" s="191">
        <v>1019.346785937175</v>
      </c>
      <c r="K69" s="191">
        <v>0</v>
      </c>
      <c r="L69" s="191">
        <v>0</v>
      </c>
      <c r="M69" s="191">
        <v>0</v>
      </c>
      <c r="N69" s="191">
        <v>386.0111411598826</v>
      </c>
      <c r="O69" s="191">
        <v>633.3356447772924</v>
      </c>
      <c r="P69" s="191">
        <v>108.63786607493702</v>
      </c>
      <c r="Q69" s="210"/>
    </row>
    <row r="70" spans="1:17" ht="16.5" customHeight="1">
      <c r="A70" s="195"/>
      <c r="B70" s="195" t="s">
        <v>157</v>
      </c>
      <c r="C70" s="196">
        <f t="shared" si="1"/>
        <v>1116</v>
      </c>
      <c r="D70" s="197">
        <v>266</v>
      </c>
      <c r="E70" s="197">
        <v>4</v>
      </c>
      <c r="F70" s="197">
        <v>0</v>
      </c>
      <c r="G70" s="197">
        <v>320</v>
      </c>
      <c r="H70" s="198">
        <v>526</v>
      </c>
      <c r="I70" s="197">
        <v>11</v>
      </c>
      <c r="J70" s="199">
        <v>1647.0622961465235</v>
      </c>
      <c r="K70" s="199">
        <v>392.57936449370544</v>
      </c>
      <c r="L70" s="199">
        <v>5.903449090130909</v>
      </c>
      <c r="M70" s="199">
        <v>0</v>
      </c>
      <c r="N70" s="199">
        <v>472.2759272104727</v>
      </c>
      <c r="O70" s="199">
        <v>776.3035553522145</v>
      </c>
      <c r="P70" s="199">
        <v>16.234484997859997</v>
      </c>
      <c r="Q70" s="210"/>
    </row>
    <row r="71" spans="1:17" ht="16.5" customHeight="1">
      <c r="A71" s="200" t="s">
        <v>211</v>
      </c>
      <c r="B71" s="182"/>
      <c r="C71" s="184">
        <f t="shared" si="1"/>
        <v>2057</v>
      </c>
      <c r="D71" s="201">
        <v>373</v>
      </c>
      <c r="E71" s="201">
        <v>4</v>
      </c>
      <c r="F71" s="201">
        <v>26</v>
      </c>
      <c r="G71" s="201">
        <v>976</v>
      </c>
      <c r="H71" s="202">
        <v>678</v>
      </c>
      <c r="I71" s="203">
        <v>186</v>
      </c>
      <c r="J71" s="186">
        <v>1432.9801389092074</v>
      </c>
      <c r="K71" s="186">
        <v>259.84520749301623</v>
      </c>
      <c r="L71" s="186">
        <v>2.786543780085965</v>
      </c>
      <c r="M71" s="186">
        <v>18.112534570558772</v>
      </c>
      <c r="N71" s="186">
        <v>679.9166823409754</v>
      </c>
      <c r="O71" s="186">
        <v>472.31917072457105</v>
      </c>
      <c r="P71" s="186">
        <v>129.57428577399736</v>
      </c>
      <c r="Q71" s="210"/>
    </row>
    <row r="72" spans="1:17" ht="16.5" customHeight="1">
      <c r="A72" s="219" t="s">
        <v>159</v>
      </c>
      <c r="B72" s="219"/>
      <c r="C72" s="220">
        <f t="shared" si="1"/>
        <v>2057</v>
      </c>
      <c r="D72" s="221">
        <v>373</v>
      </c>
      <c r="E72" s="221">
        <v>4</v>
      </c>
      <c r="F72" s="221">
        <v>26</v>
      </c>
      <c r="G72" s="221">
        <v>976</v>
      </c>
      <c r="H72" s="222">
        <v>678</v>
      </c>
      <c r="I72" s="223">
        <v>186</v>
      </c>
      <c r="J72" s="224">
        <v>1432.9801389092074</v>
      </c>
      <c r="K72" s="224">
        <v>259.84520749301623</v>
      </c>
      <c r="L72" s="224">
        <v>2.786543780085965</v>
      </c>
      <c r="M72" s="224">
        <v>18.112534570558772</v>
      </c>
      <c r="N72" s="224">
        <v>679.9166823409754</v>
      </c>
      <c r="O72" s="224">
        <v>472.31917072457105</v>
      </c>
      <c r="P72" s="224">
        <v>129.57428577399736</v>
      </c>
      <c r="Q72" s="210"/>
    </row>
    <row r="73" spans="1:17" ht="16.5" customHeight="1">
      <c r="A73" s="187"/>
      <c r="B73" s="187" t="s">
        <v>160</v>
      </c>
      <c r="C73" s="188">
        <f t="shared" si="1"/>
        <v>845</v>
      </c>
      <c r="D73" s="189">
        <v>288</v>
      </c>
      <c r="E73" s="189">
        <v>4</v>
      </c>
      <c r="F73" s="189">
        <v>26</v>
      </c>
      <c r="G73" s="189">
        <v>100</v>
      </c>
      <c r="H73" s="190">
        <v>427</v>
      </c>
      <c r="I73" s="189">
        <v>111</v>
      </c>
      <c r="J73" s="191">
        <v>1788.2084056376182</v>
      </c>
      <c r="K73" s="191">
        <v>609.4722139924662</v>
      </c>
      <c r="L73" s="191">
        <v>8.464891861006477</v>
      </c>
      <c r="M73" s="191">
        <v>55.02179709654209</v>
      </c>
      <c r="N73" s="191">
        <v>211.6222965251619</v>
      </c>
      <c r="O73" s="191">
        <v>903.6272061624413</v>
      </c>
      <c r="P73" s="191">
        <v>234.90074914292973</v>
      </c>
      <c r="Q73" s="210"/>
    </row>
    <row r="74" spans="1:17" ht="16.5" customHeight="1">
      <c r="A74" s="187"/>
      <c r="B74" s="187" t="s">
        <v>161</v>
      </c>
      <c r="C74" s="188">
        <f t="shared" si="1"/>
        <v>630</v>
      </c>
      <c r="D74" s="189">
        <v>85</v>
      </c>
      <c r="E74" s="189">
        <v>0</v>
      </c>
      <c r="F74" s="189">
        <v>0</v>
      </c>
      <c r="G74" s="189">
        <v>504</v>
      </c>
      <c r="H74" s="190">
        <v>41</v>
      </c>
      <c r="I74" s="189">
        <v>18</v>
      </c>
      <c r="J74" s="191">
        <v>1264.197134486495</v>
      </c>
      <c r="K74" s="191">
        <v>170.56628004976523</v>
      </c>
      <c r="L74" s="191">
        <v>0</v>
      </c>
      <c r="M74" s="191">
        <v>0</v>
      </c>
      <c r="N74" s="191">
        <v>1011.3577075891961</v>
      </c>
      <c r="O74" s="191">
        <v>82.27314684753381</v>
      </c>
      <c r="P74" s="191">
        <v>36.119918128185574</v>
      </c>
      <c r="Q74" s="210"/>
    </row>
    <row r="75" spans="1:16" ht="16.5" customHeight="1">
      <c r="A75" s="195"/>
      <c r="B75" s="195" t="s">
        <v>212</v>
      </c>
      <c r="C75" s="196">
        <f t="shared" si="1"/>
        <v>582</v>
      </c>
      <c r="D75" s="197">
        <v>0</v>
      </c>
      <c r="E75" s="197">
        <v>0</v>
      </c>
      <c r="F75" s="197">
        <v>0</v>
      </c>
      <c r="G75" s="197">
        <v>372</v>
      </c>
      <c r="H75" s="198">
        <v>210</v>
      </c>
      <c r="I75" s="197">
        <v>57</v>
      </c>
      <c r="J75" s="199">
        <v>1252.7174497944425</v>
      </c>
      <c r="K75" s="199">
        <v>0</v>
      </c>
      <c r="L75" s="199">
        <v>0</v>
      </c>
      <c r="M75" s="199">
        <v>0</v>
      </c>
      <c r="N75" s="199">
        <v>800.7059988376848</v>
      </c>
      <c r="O75" s="199">
        <v>452.0114509567576</v>
      </c>
      <c r="P75" s="199">
        <v>122.68882240254848</v>
      </c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 sheet="1" objects="1" scenarios="1"/>
  <mergeCells count="8">
    <mergeCell ref="A2:A4"/>
    <mergeCell ref="B2:B4"/>
    <mergeCell ref="C2:I2"/>
    <mergeCell ref="J2:P2"/>
    <mergeCell ref="C3:H3"/>
    <mergeCell ref="I3:I4"/>
    <mergeCell ref="J3:O3"/>
    <mergeCell ref="P3:P4"/>
  </mergeCells>
  <printOptions/>
  <pageMargins left="0.5511811023622047" right="0" top="0.7480314960629921" bottom="0.8267716535433072" header="0.5118110236220472" footer="0.1968503937007874"/>
  <pageSetup firstPageNumber="11" useFirstPageNumber="1" fitToHeight="2" horizontalDpi="300" verticalDpi="300" orientation="portrait" paperSize="9" scale="88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情報事務センター</cp:lastModifiedBy>
  <cp:lastPrinted>2011-11-21T00:23:48Z</cp:lastPrinted>
  <dcterms:created xsi:type="dcterms:W3CDTF">2000-10-03T00:43:44Z</dcterms:created>
  <dcterms:modified xsi:type="dcterms:W3CDTF">2011-11-21T00:23:55Z</dcterms:modified>
  <cp:category/>
  <cp:version/>
  <cp:contentType/>
  <cp:contentStatus/>
</cp:coreProperties>
</file>