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Fs00e\共有フォルダ32\12104085-450介護基盤整備班\○介護基盤（共有）\☆補助事業\R6補助事業\５定期巡回サービス訪問看護充実支援補助\HP掲載、様式、別表パーツ\"/>
    </mc:Choice>
  </mc:AlternateContent>
  <xr:revisionPtr revIDLastSave="0" documentId="13_ncr:1_{4237A38A-E07B-4E47-9379-A1FE30346191}" xr6:coauthVersionLast="47" xr6:coauthVersionMax="47" xr10:uidLastSave="{00000000-0000-0000-0000-000000000000}"/>
  <bookViews>
    <workbookView xWindow="28680" yWindow="-120" windowWidth="29040" windowHeight="15720" tabRatio="671" xr2:uid="{00000000-000D-0000-FFFF-FFFF00000000}"/>
  </bookViews>
  <sheets>
    <sheet name="交付申請基本情報" sheetId="29" r:id="rId1"/>
    <sheet name="１.一覧【交付申請】 " sheetId="54" r:id="rId2"/>
    <sheet name="２.交付申請書" sheetId="30" r:id="rId3"/>
    <sheet name="３.収支予算書" sheetId="47" r:id="rId4"/>
    <sheet name="４.誓約書" sheetId="82" r:id="rId5"/>
    <sheet name="５.債権者登録" sheetId="37" r:id="rId6"/>
    <sheet name="６．様式１（計画書）" sheetId="55" r:id="rId7"/>
    <sheet name="〔記載例〕様式１（計画書）" sheetId="57" r:id="rId8"/>
    <sheet name="実績報告基本情報" sheetId="45" r:id="rId9"/>
    <sheet name="７．一覧【実績報告】" sheetId="81" r:id="rId10"/>
    <sheet name="８.実績報告書" sheetId="46" r:id="rId11"/>
    <sheet name="９.収支決算書" sheetId="31" r:id="rId12"/>
    <sheet name="10.補助金請求書" sheetId="51" r:id="rId13"/>
    <sheet name="11.委任状" sheetId="48" r:id="rId14"/>
    <sheet name="12．様式２（実績報告）" sheetId="69" r:id="rId15"/>
    <sheet name="保険者１" sheetId="71" r:id="rId16"/>
    <sheet name="保険者２" sheetId="72" r:id="rId17"/>
    <sheet name="保険者３" sheetId="73" r:id="rId18"/>
    <sheet name="保険者４" sheetId="74" r:id="rId19"/>
    <sheet name="保険者５" sheetId="75" r:id="rId20"/>
    <sheet name="保険者６" sheetId="76" r:id="rId21"/>
    <sheet name="保険者７" sheetId="77" r:id="rId22"/>
    <sheet name="保険者８" sheetId="78" r:id="rId23"/>
    <sheet name="保険者９" sheetId="79" r:id="rId24"/>
    <sheet name="保険者10" sheetId="80" r:id="rId25"/>
    <sheet name="補助要綱別表" sheetId="53" r:id="rId26"/>
  </sheets>
  <externalReferences>
    <externalReference r:id="rId27"/>
    <externalReference r:id="rId28"/>
  </externalReferences>
  <definedNames>
    <definedName name="_xlnm._FilterDatabase" localSheetId="0" hidden="1">交付申請基本情報!$C$4:$F$26</definedName>
    <definedName name="_xlnm._FilterDatabase" localSheetId="8" hidden="1">実績報告基本情報!$C$4:$E$4</definedName>
    <definedName name="_xlnm.Print_Area" localSheetId="7">'〔記載例〕様式１（計画書）'!$A$1:$J$76</definedName>
    <definedName name="_xlnm.Print_Area" localSheetId="1">'１.一覧【交付申請】 '!$A$1:$M$17</definedName>
    <definedName name="_xlnm.Print_Area" localSheetId="12">'10.補助金請求書'!$A$1:$AF$54</definedName>
    <definedName name="_xlnm.Print_Area" localSheetId="13">'11.委任状'!$A$2:$K$18</definedName>
    <definedName name="_xlnm.Print_Area" localSheetId="14">'12．様式２（実績報告）'!$A$1:$I$39</definedName>
    <definedName name="_xlnm.Print_Area" localSheetId="2">'２.交付申請書'!$A$2:$O$29</definedName>
    <definedName name="_xlnm.Print_Area" localSheetId="3">'３.収支予算書'!$A$2:$K$23</definedName>
    <definedName name="_xlnm.Print_Area" localSheetId="4">'４.誓約書'!$A$1:$I$26</definedName>
    <definedName name="_xlnm.Print_Area" localSheetId="5">'５.債権者登録'!$A$2:$L$52</definedName>
    <definedName name="_xlnm.Print_Area" localSheetId="6">'６．様式１（計画書）'!$A$1:$J$60</definedName>
    <definedName name="_xlnm.Print_Area" localSheetId="9">'７．一覧【実績報告】'!$A$1:$M$17</definedName>
    <definedName name="_xlnm.Print_Area" localSheetId="10">'８.実績報告書'!$A$2:$O$32</definedName>
    <definedName name="_xlnm.Print_Area" localSheetId="11">'９.収支決算書'!$A$2:$M$30</definedName>
    <definedName name="_xlnm.Print_Area" localSheetId="0">交付申請基本情報!$A$2:$D$26</definedName>
    <definedName name="_xlnm.Print_Area" localSheetId="8">実績報告基本情報!$A$2:$E$8</definedName>
    <definedName name="_xlnm.Print_Area" localSheetId="15">保険者１!$A$1:$K$74</definedName>
    <definedName name="_xlnm.Print_Area" localSheetId="25">補助要綱別表!$A$1:$D$30</definedName>
    <definedName name="Print_Area_MI" localSheetId="4">#REF!</definedName>
    <definedName name="Print_Area_MI" localSheetId="25">#REF!</definedName>
    <definedName name="Print_Area_MI">#REF!</definedName>
    <definedName name="_xlnm.Print_Titles" localSheetId="1">'１.一覧【交付申請】 '!$2:$10</definedName>
    <definedName name="_xlnm.Print_Titles" localSheetId="9">'７．一覧【実績報告】'!$2:$10</definedName>
    <definedName name="まるばつ">[1]リスト・集計用!$A$2:$A$3</definedName>
    <definedName name="図１">[2]様式5!$B$50</definedName>
    <definedName name="図３">[2]様式5!$B$50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1" l="1"/>
  <c r="R24" i="51"/>
  <c r="B11" i="37"/>
  <c r="I50" i="55"/>
  <c r="B19" i="46"/>
  <c r="F26" i="82"/>
  <c r="F25" i="82"/>
  <c r="F24" i="82"/>
  <c r="F23" i="82"/>
  <c r="F22" i="82"/>
  <c r="I3" i="54"/>
  <c r="G48" i="55"/>
  <c r="I4" i="81" l="1"/>
  <c r="H17" i="30"/>
  <c r="I4" i="54"/>
  <c r="Q7" i="29"/>
  <c r="P7" i="29" l="1"/>
  <c r="K7" i="29"/>
  <c r="H16" i="46" l="1"/>
  <c r="H16" i="30"/>
  <c r="AF7" i="29"/>
  <c r="AE7" i="29"/>
  <c r="AD7" i="29"/>
  <c r="AC7" i="29"/>
  <c r="AB7" i="29"/>
  <c r="AA7" i="29"/>
  <c r="Z7" i="29"/>
  <c r="Y7" i="29"/>
  <c r="X7" i="29"/>
  <c r="W7" i="29"/>
  <c r="V7" i="29"/>
  <c r="U7" i="29"/>
  <c r="T7" i="29"/>
  <c r="S7" i="29"/>
  <c r="R7" i="29"/>
  <c r="O7" i="29"/>
  <c r="N7" i="29"/>
  <c r="M7" i="29"/>
  <c r="L7" i="29"/>
  <c r="E28" i="37" l="1"/>
  <c r="B28" i="37"/>
  <c r="G20" i="37" l="1"/>
  <c r="G19" i="37"/>
  <c r="B19" i="37"/>
  <c r="K7" i="81" l="1"/>
  <c r="K6" i="81"/>
  <c r="I5" i="81"/>
  <c r="I3" i="81"/>
  <c r="K71" i="80"/>
  <c r="E71" i="80"/>
  <c r="K70" i="80"/>
  <c r="E70" i="80"/>
  <c r="K69" i="80"/>
  <c r="E69" i="80"/>
  <c r="K68" i="80"/>
  <c r="E68" i="80"/>
  <c r="K67" i="80"/>
  <c r="E67" i="80"/>
  <c r="K66" i="80"/>
  <c r="E66" i="80"/>
  <c r="K65" i="80"/>
  <c r="E65" i="80"/>
  <c r="K63" i="80"/>
  <c r="E63" i="80"/>
  <c r="K62" i="80"/>
  <c r="E62" i="80"/>
  <c r="K61" i="80"/>
  <c r="E61" i="80"/>
  <c r="K60" i="80"/>
  <c r="E60" i="80"/>
  <c r="K59" i="80"/>
  <c r="E59" i="80"/>
  <c r="K58" i="80"/>
  <c r="E58" i="80"/>
  <c r="K57" i="80"/>
  <c r="E57" i="80"/>
  <c r="K55" i="80"/>
  <c r="E55" i="80"/>
  <c r="K54" i="80"/>
  <c r="E54" i="80"/>
  <c r="K53" i="80"/>
  <c r="E53" i="80"/>
  <c r="K52" i="80"/>
  <c r="E52" i="80"/>
  <c r="K51" i="80"/>
  <c r="E51" i="80"/>
  <c r="K50" i="80"/>
  <c r="E50" i="80"/>
  <c r="K49" i="80"/>
  <c r="E49" i="80"/>
  <c r="E56" i="80" s="1"/>
  <c r="K47" i="80"/>
  <c r="E47" i="80"/>
  <c r="K46" i="80"/>
  <c r="E46" i="80"/>
  <c r="K45" i="80"/>
  <c r="E45" i="80"/>
  <c r="K44" i="80"/>
  <c r="E44" i="80"/>
  <c r="K43" i="80"/>
  <c r="E43" i="80"/>
  <c r="K42" i="80"/>
  <c r="E42" i="80"/>
  <c r="K41" i="80"/>
  <c r="E41" i="80"/>
  <c r="E48" i="80" s="1"/>
  <c r="K39" i="80"/>
  <c r="E39" i="80"/>
  <c r="K38" i="80"/>
  <c r="E38" i="80"/>
  <c r="K37" i="80"/>
  <c r="E37" i="80"/>
  <c r="K36" i="80"/>
  <c r="E36" i="80"/>
  <c r="K35" i="80"/>
  <c r="E35" i="80"/>
  <c r="K34" i="80"/>
  <c r="E34" i="80"/>
  <c r="K33" i="80"/>
  <c r="E33" i="80"/>
  <c r="K31" i="80"/>
  <c r="E31" i="80"/>
  <c r="K30" i="80"/>
  <c r="E30" i="80"/>
  <c r="K29" i="80"/>
  <c r="E29" i="80"/>
  <c r="K28" i="80"/>
  <c r="E28" i="80"/>
  <c r="K27" i="80"/>
  <c r="E27" i="80"/>
  <c r="K26" i="80"/>
  <c r="E26" i="80"/>
  <c r="K25" i="80"/>
  <c r="K32" i="80" s="1"/>
  <c r="E25" i="80"/>
  <c r="E19" i="80"/>
  <c r="F19" i="80" s="1"/>
  <c r="J19" i="80" s="1"/>
  <c r="E18" i="80"/>
  <c r="F18" i="80" s="1"/>
  <c r="J18" i="80" s="1"/>
  <c r="E17" i="80"/>
  <c r="F17" i="80" s="1"/>
  <c r="J17" i="80" s="1"/>
  <c r="E16" i="80"/>
  <c r="F16" i="80" s="1"/>
  <c r="J16" i="80" s="1"/>
  <c r="E15" i="80"/>
  <c r="F15" i="80" s="1"/>
  <c r="J15" i="80" s="1"/>
  <c r="E14" i="80"/>
  <c r="F14" i="80" s="1"/>
  <c r="J14" i="80" s="1"/>
  <c r="E13" i="80"/>
  <c r="F13" i="80" s="1"/>
  <c r="J13" i="80" s="1"/>
  <c r="E12" i="80"/>
  <c r="E11" i="80"/>
  <c r="F11" i="80" s="1"/>
  <c r="J11" i="80" s="1"/>
  <c r="F10" i="80"/>
  <c r="J10" i="80" s="1"/>
  <c r="E10" i="80"/>
  <c r="E9" i="80"/>
  <c r="F9" i="80" s="1"/>
  <c r="K71" i="79"/>
  <c r="E71" i="79"/>
  <c r="K70" i="79"/>
  <c r="E70" i="79"/>
  <c r="K69" i="79"/>
  <c r="E69" i="79"/>
  <c r="K68" i="79"/>
  <c r="E68" i="79"/>
  <c r="K67" i="79"/>
  <c r="E67" i="79"/>
  <c r="K66" i="79"/>
  <c r="E66" i="79"/>
  <c r="K65" i="79"/>
  <c r="E65" i="79"/>
  <c r="K63" i="79"/>
  <c r="E63" i="79"/>
  <c r="K62" i="79"/>
  <c r="E62" i="79"/>
  <c r="K61" i="79"/>
  <c r="E61" i="79"/>
  <c r="K60" i="79"/>
  <c r="E60" i="79"/>
  <c r="K59" i="79"/>
  <c r="E59" i="79"/>
  <c r="K58" i="79"/>
  <c r="E58" i="79"/>
  <c r="K57" i="79"/>
  <c r="K64" i="79" s="1"/>
  <c r="E57" i="79"/>
  <c r="K55" i="79"/>
  <c r="E55" i="79"/>
  <c r="K54" i="79"/>
  <c r="E54" i="79"/>
  <c r="K53" i="79"/>
  <c r="E53" i="79"/>
  <c r="K52" i="79"/>
  <c r="E52" i="79"/>
  <c r="K51" i="79"/>
  <c r="E51" i="79"/>
  <c r="K50" i="79"/>
  <c r="E50" i="79"/>
  <c r="K49" i="79"/>
  <c r="K56" i="79" s="1"/>
  <c r="E49" i="79"/>
  <c r="E56" i="79" s="1"/>
  <c r="K47" i="79"/>
  <c r="E47" i="79"/>
  <c r="K46" i="79"/>
  <c r="E46" i="79"/>
  <c r="K45" i="79"/>
  <c r="E45" i="79"/>
  <c r="K44" i="79"/>
  <c r="E44" i="79"/>
  <c r="K43" i="79"/>
  <c r="E43" i="79"/>
  <c r="K42" i="79"/>
  <c r="E42" i="79"/>
  <c r="K41" i="79"/>
  <c r="E41" i="79"/>
  <c r="K39" i="79"/>
  <c r="E39" i="79"/>
  <c r="K38" i="79"/>
  <c r="E38" i="79"/>
  <c r="K37" i="79"/>
  <c r="E37" i="79"/>
  <c r="K36" i="79"/>
  <c r="E36" i="79"/>
  <c r="K35" i="79"/>
  <c r="E35" i="79"/>
  <c r="K34" i="79"/>
  <c r="E34" i="79"/>
  <c r="K33" i="79"/>
  <c r="E33" i="79"/>
  <c r="K31" i="79"/>
  <c r="E31" i="79"/>
  <c r="K30" i="79"/>
  <c r="E30" i="79"/>
  <c r="K29" i="79"/>
  <c r="E29" i="79"/>
  <c r="K28" i="79"/>
  <c r="E28" i="79"/>
  <c r="K27" i="79"/>
  <c r="E27" i="79"/>
  <c r="K26" i="79"/>
  <c r="E26" i="79"/>
  <c r="K25" i="79"/>
  <c r="E25" i="79"/>
  <c r="E19" i="79"/>
  <c r="F19" i="79" s="1"/>
  <c r="J19" i="79" s="1"/>
  <c r="F18" i="79"/>
  <c r="J18" i="79" s="1"/>
  <c r="E18" i="79"/>
  <c r="E17" i="79"/>
  <c r="F17" i="79" s="1"/>
  <c r="J17" i="79" s="1"/>
  <c r="E16" i="79"/>
  <c r="F16" i="79" s="1"/>
  <c r="J16" i="79" s="1"/>
  <c r="E15" i="79"/>
  <c r="F15" i="79" s="1"/>
  <c r="J15" i="79" s="1"/>
  <c r="E14" i="79"/>
  <c r="F14" i="79" s="1"/>
  <c r="J14" i="79" s="1"/>
  <c r="E13" i="79"/>
  <c r="F13" i="79" s="1"/>
  <c r="J13" i="79" s="1"/>
  <c r="E12" i="79"/>
  <c r="E11" i="79"/>
  <c r="F11" i="79" s="1"/>
  <c r="J11" i="79" s="1"/>
  <c r="E10" i="79"/>
  <c r="F10" i="79" s="1"/>
  <c r="J10" i="79" s="1"/>
  <c r="F9" i="79"/>
  <c r="E9" i="79"/>
  <c r="K71" i="78"/>
  <c r="E71" i="78"/>
  <c r="K70" i="78"/>
  <c r="E70" i="78"/>
  <c r="K69" i="78"/>
  <c r="E69" i="78"/>
  <c r="K68" i="78"/>
  <c r="E68" i="78"/>
  <c r="K67" i="78"/>
  <c r="E67" i="78"/>
  <c r="K66" i="78"/>
  <c r="E66" i="78"/>
  <c r="K65" i="78"/>
  <c r="E65" i="78"/>
  <c r="K63" i="78"/>
  <c r="E63" i="78"/>
  <c r="K62" i="78"/>
  <c r="E62" i="78"/>
  <c r="K61" i="78"/>
  <c r="E61" i="78"/>
  <c r="K60" i="78"/>
  <c r="E60" i="78"/>
  <c r="K59" i="78"/>
  <c r="E59" i="78"/>
  <c r="K58" i="78"/>
  <c r="E58" i="78"/>
  <c r="K57" i="78"/>
  <c r="E57" i="78"/>
  <c r="K55" i="78"/>
  <c r="E55" i="78"/>
  <c r="K54" i="78"/>
  <c r="E54" i="78"/>
  <c r="K53" i="78"/>
  <c r="E53" i="78"/>
  <c r="K52" i="78"/>
  <c r="E52" i="78"/>
  <c r="K51" i="78"/>
  <c r="E51" i="78"/>
  <c r="K50" i="78"/>
  <c r="E50" i="78"/>
  <c r="K49" i="78"/>
  <c r="E49" i="78"/>
  <c r="K47" i="78"/>
  <c r="E47" i="78"/>
  <c r="K46" i="78"/>
  <c r="E46" i="78"/>
  <c r="K45" i="78"/>
  <c r="E45" i="78"/>
  <c r="K44" i="78"/>
  <c r="E44" i="78"/>
  <c r="K43" i="78"/>
  <c r="E43" i="78"/>
  <c r="K42" i="78"/>
  <c r="E42" i="78"/>
  <c r="K41" i="78"/>
  <c r="E41" i="78"/>
  <c r="K39" i="78"/>
  <c r="E39" i="78"/>
  <c r="K38" i="78"/>
  <c r="E38" i="78"/>
  <c r="K37" i="78"/>
  <c r="E37" i="78"/>
  <c r="K36" i="78"/>
  <c r="E36" i="78"/>
  <c r="K35" i="78"/>
  <c r="E35" i="78"/>
  <c r="K34" i="78"/>
  <c r="E34" i="78"/>
  <c r="K33" i="78"/>
  <c r="E33" i="78"/>
  <c r="K31" i="78"/>
  <c r="E31" i="78"/>
  <c r="K30" i="78"/>
  <c r="E30" i="78"/>
  <c r="K29" i="78"/>
  <c r="E29" i="78"/>
  <c r="K28" i="78"/>
  <c r="E28" i="78"/>
  <c r="K27" i="78"/>
  <c r="E27" i="78"/>
  <c r="K26" i="78"/>
  <c r="E26" i="78"/>
  <c r="K25" i="78"/>
  <c r="K32" i="78" s="1"/>
  <c r="E25" i="78"/>
  <c r="E19" i="78"/>
  <c r="F19" i="78" s="1"/>
  <c r="J19" i="78" s="1"/>
  <c r="E18" i="78"/>
  <c r="F18" i="78" s="1"/>
  <c r="J18" i="78" s="1"/>
  <c r="E17" i="78"/>
  <c r="F17" i="78" s="1"/>
  <c r="J17" i="78" s="1"/>
  <c r="E16" i="78"/>
  <c r="F16" i="78" s="1"/>
  <c r="J16" i="78" s="1"/>
  <c r="E15" i="78"/>
  <c r="F15" i="78" s="1"/>
  <c r="J15" i="78" s="1"/>
  <c r="F14" i="78"/>
  <c r="J14" i="78" s="1"/>
  <c r="E14" i="78"/>
  <c r="E13" i="78"/>
  <c r="F13" i="78" s="1"/>
  <c r="J13" i="78" s="1"/>
  <c r="E12" i="78"/>
  <c r="E11" i="78"/>
  <c r="F11" i="78" s="1"/>
  <c r="J11" i="78" s="1"/>
  <c r="F10" i="78"/>
  <c r="J10" i="78" s="1"/>
  <c r="E10" i="78"/>
  <c r="E9" i="78"/>
  <c r="F9" i="78" s="1"/>
  <c r="K71" i="77"/>
  <c r="E71" i="77"/>
  <c r="K70" i="77"/>
  <c r="E70" i="77"/>
  <c r="K69" i="77"/>
  <c r="E69" i="77"/>
  <c r="K68" i="77"/>
  <c r="E68" i="77"/>
  <c r="K67" i="77"/>
  <c r="E67" i="77"/>
  <c r="K66" i="77"/>
  <c r="E66" i="77"/>
  <c r="K65" i="77"/>
  <c r="E65" i="77"/>
  <c r="K63" i="77"/>
  <c r="E63" i="77"/>
  <c r="K62" i="77"/>
  <c r="E62" i="77"/>
  <c r="K61" i="77"/>
  <c r="E61" i="77"/>
  <c r="K60" i="77"/>
  <c r="E60" i="77"/>
  <c r="K59" i="77"/>
  <c r="E59" i="77"/>
  <c r="K58" i="77"/>
  <c r="E58" i="77"/>
  <c r="K57" i="77"/>
  <c r="K64" i="77" s="1"/>
  <c r="E57" i="77"/>
  <c r="K55" i="77"/>
  <c r="E55" i="77"/>
  <c r="K54" i="77"/>
  <c r="E54" i="77"/>
  <c r="K53" i="77"/>
  <c r="E53" i="77"/>
  <c r="K52" i="77"/>
  <c r="E52" i="77"/>
  <c r="K51" i="77"/>
  <c r="E51" i="77"/>
  <c r="K50" i="77"/>
  <c r="E50" i="77"/>
  <c r="K49" i="77"/>
  <c r="E49" i="77"/>
  <c r="E56" i="77" s="1"/>
  <c r="K47" i="77"/>
  <c r="E47" i="77"/>
  <c r="K46" i="77"/>
  <c r="E46" i="77"/>
  <c r="K45" i="77"/>
  <c r="E45" i="77"/>
  <c r="K44" i="77"/>
  <c r="E44" i="77"/>
  <c r="K43" i="77"/>
  <c r="E43" i="77"/>
  <c r="K42" i="77"/>
  <c r="E42" i="77"/>
  <c r="K41" i="77"/>
  <c r="E41" i="77"/>
  <c r="K39" i="77"/>
  <c r="E39" i="77"/>
  <c r="K38" i="77"/>
  <c r="E38" i="77"/>
  <c r="K37" i="77"/>
  <c r="E37" i="77"/>
  <c r="K36" i="77"/>
  <c r="E36" i="77"/>
  <c r="K35" i="77"/>
  <c r="E35" i="77"/>
  <c r="K34" i="77"/>
  <c r="E34" i="77"/>
  <c r="K33" i="77"/>
  <c r="E33" i="77"/>
  <c r="K31" i="77"/>
  <c r="E31" i="77"/>
  <c r="K30" i="77"/>
  <c r="E30" i="77"/>
  <c r="K29" i="77"/>
  <c r="E29" i="77"/>
  <c r="K28" i="77"/>
  <c r="E28" i="77"/>
  <c r="K27" i="77"/>
  <c r="E27" i="77"/>
  <c r="K26" i="77"/>
  <c r="E26" i="77"/>
  <c r="K25" i="77"/>
  <c r="E25" i="77"/>
  <c r="E19" i="77"/>
  <c r="F19" i="77" s="1"/>
  <c r="J19" i="77" s="1"/>
  <c r="J18" i="77"/>
  <c r="F18" i="77"/>
  <c r="E18" i="77"/>
  <c r="E17" i="77"/>
  <c r="F17" i="77" s="1"/>
  <c r="J17" i="77" s="1"/>
  <c r="E16" i="77"/>
  <c r="F16" i="77" s="1"/>
  <c r="J16" i="77" s="1"/>
  <c r="E15" i="77"/>
  <c r="F15" i="77" s="1"/>
  <c r="J15" i="77" s="1"/>
  <c r="J14" i="77"/>
  <c r="F14" i="77"/>
  <c r="E14" i="77"/>
  <c r="E13" i="77"/>
  <c r="F13" i="77" s="1"/>
  <c r="J13" i="77" s="1"/>
  <c r="E12" i="77"/>
  <c r="F12" i="77" s="1"/>
  <c r="J12" i="77" s="1"/>
  <c r="E11" i="77"/>
  <c r="F11" i="77" s="1"/>
  <c r="J11" i="77" s="1"/>
  <c r="E10" i="77"/>
  <c r="F10" i="77" s="1"/>
  <c r="J10" i="77" s="1"/>
  <c r="F9" i="77"/>
  <c r="E9" i="77"/>
  <c r="K71" i="76"/>
  <c r="E71" i="76"/>
  <c r="K70" i="76"/>
  <c r="E70" i="76"/>
  <c r="K69" i="76"/>
  <c r="E69" i="76"/>
  <c r="K68" i="76"/>
  <c r="E68" i="76"/>
  <c r="K67" i="76"/>
  <c r="E67" i="76"/>
  <c r="K66" i="76"/>
  <c r="E66" i="76"/>
  <c r="K65" i="76"/>
  <c r="E65" i="76"/>
  <c r="K63" i="76"/>
  <c r="E63" i="76"/>
  <c r="K62" i="76"/>
  <c r="E62" i="76"/>
  <c r="K61" i="76"/>
  <c r="E61" i="76"/>
  <c r="K60" i="76"/>
  <c r="E60" i="76"/>
  <c r="K59" i="76"/>
  <c r="E59" i="76"/>
  <c r="K58" i="76"/>
  <c r="E58" i="76"/>
  <c r="K57" i="76"/>
  <c r="E57" i="76"/>
  <c r="K55" i="76"/>
  <c r="E55" i="76"/>
  <c r="K54" i="76"/>
  <c r="E54" i="76"/>
  <c r="K53" i="76"/>
  <c r="E53" i="76"/>
  <c r="K52" i="76"/>
  <c r="E52" i="76"/>
  <c r="K51" i="76"/>
  <c r="E51" i="76"/>
  <c r="K50" i="76"/>
  <c r="E50" i="76"/>
  <c r="K49" i="76"/>
  <c r="E49" i="76"/>
  <c r="K47" i="76"/>
  <c r="E47" i="76"/>
  <c r="K46" i="76"/>
  <c r="E46" i="76"/>
  <c r="K45" i="76"/>
  <c r="E45" i="76"/>
  <c r="K44" i="76"/>
  <c r="E44" i="76"/>
  <c r="K43" i="76"/>
  <c r="E43" i="76"/>
  <c r="K42" i="76"/>
  <c r="E42" i="76"/>
  <c r="K41" i="76"/>
  <c r="E41" i="76"/>
  <c r="K39" i="76"/>
  <c r="E39" i="76"/>
  <c r="K38" i="76"/>
  <c r="E38" i="76"/>
  <c r="K37" i="76"/>
  <c r="E37" i="76"/>
  <c r="K36" i="76"/>
  <c r="E36" i="76"/>
  <c r="K35" i="76"/>
  <c r="E35" i="76"/>
  <c r="K34" i="76"/>
  <c r="E34" i="76"/>
  <c r="K33" i="76"/>
  <c r="E33" i="76"/>
  <c r="K31" i="76"/>
  <c r="E31" i="76"/>
  <c r="K30" i="76"/>
  <c r="E30" i="76"/>
  <c r="K29" i="76"/>
  <c r="E29" i="76"/>
  <c r="K28" i="76"/>
  <c r="E28" i="76"/>
  <c r="K27" i="76"/>
  <c r="E27" i="76"/>
  <c r="K26" i="76"/>
  <c r="E26" i="76"/>
  <c r="K25" i="76"/>
  <c r="K32" i="76" s="1"/>
  <c r="E25" i="76"/>
  <c r="E19" i="76"/>
  <c r="F19" i="76" s="1"/>
  <c r="J19" i="76" s="1"/>
  <c r="E18" i="76"/>
  <c r="F18" i="76" s="1"/>
  <c r="J18" i="76" s="1"/>
  <c r="E17" i="76"/>
  <c r="F17" i="76" s="1"/>
  <c r="J17" i="76" s="1"/>
  <c r="E16" i="76"/>
  <c r="F16" i="76" s="1"/>
  <c r="J16" i="76" s="1"/>
  <c r="E15" i="76"/>
  <c r="F15" i="76" s="1"/>
  <c r="J15" i="76" s="1"/>
  <c r="F14" i="76"/>
  <c r="J14" i="76" s="1"/>
  <c r="E14" i="76"/>
  <c r="E13" i="76"/>
  <c r="F13" i="76" s="1"/>
  <c r="J13" i="76" s="1"/>
  <c r="E12" i="76"/>
  <c r="E11" i="76"/>
  <c r="F11" i="76" s="1"/>
  <c r="J11" i="76" s="1"/>
  <c r="F10" i="76"/>
  <c r="J10" i="76" s="1"/>
  <c r="E10" i="76"/>
  <c r="E9" i="76"/>
  <c r="F9" i="76" s="1"/>
  <c r="K71" i="75"/>
  <c r="E71" i="75"/>
  <c r="K70" i="75"/>
  <c r="E70" i="75"/>
  <c r="K69" i="75"/>
  <c r="E69" i="75"/>
  <c r="K68" i="75"/>
  <c r="E68" i="75"/>
  <c r="K67" i="75"/>
  <c r="E67" i="75"/>
  <c r="K66" i="75"/>
  <c r="E66" i="75"/>
  <c r="K65" i="75"/>
  <c r="E65" i="75"/>
  <c r="K63" i="75"/>
  <c r="E63" i="75"/>
  <c r="K62" i="75"/>
  <c r="E62" i="75"/>
  <c r="K61" i="75"/>
  <c r="E61" i="75"/>
  <c r="K60" i="75"/>
  <c r="E60" i="75"/>
  <c r="K59" i="75"/>
  <c r="E59" i="75"/>
  <c r="K58" i="75"/>
  <c r="E58" i="75"/>
  <c r="K57" i="75"/>
  <c r="K64" i="75" s="1"/>
  <c r="E57" i="75"/>
  <c r="K55" i="75"/>
  <c r="E55" i="75"/>
  <c r="K54" i="75"/>
  <c r="E54" i="75"/>
  <c r="K53" i="75"/>
  <c r="E53" i="75"/>
  <c r="K52" i="75"/>
  <c r="E52" i="75"/>
  <c r="K51" i="75"/>
  <c r="E51" i="75"/>
  <c r="K50" i="75"/>
  <c r="E50" i="75"/>
  <c r="K49" i="75"/>
  <c r="E49" i="75"/>
  <c r="E56" i="75" s="1"/>
  <c r="K47" i="75"/>
  <c r="E47" i="75"/>
  <c r="K46" i="75"/>
  <c r="E46" i="75"/>
  <c r="K45" i="75"/>
  <c r="E45" i="75"/>
  <c r="K44" i="75"/>
  <c r="E44" i="75"/>
  <c r="K43" i="75"/>
  <c r="E43" i="75"/>
  <c r="K42" i="75"/>
  <c r="E42" i="75"/>
  <c r="K41" i="75"/>
  <c r="E41" i="75"/>
  <c r="K39" i="75"/>
  <c r="E39" i="75"/>
  <c r="K38" i="75"/>
  <c r="E38" i="75"/>
  <c r="K37" i="75"/>
  <c r="E37" i="75"/>
  <c r="K36" i="75"/>
  <c r="E36" i="75"/>
  <c r="K35" i="75"/>
  <c r="E35" i="75"/>
  <c r="K34" i="75"/>
  <c r="E34" i="75"/>
  <c r="K33" i="75"/>
  <c r="E33" i="75"/>
  <c r="K31" i="75"/>
  <c r="E31" i="75"/>
  <c r="K30" i="75"/>
  <c r="E30" i="75"/>
  <c r="K29" i="75"/>
  <c r="E29" i="75"/>
  <c r="K28" i="75"/>
  <c r="E28" i="75"/>
  <c r="K27" i="75"/>
  <c r="E27" i="75"/>
  <c r="K26" i="75"/>
  <c r="E26" i="75"/>
  <c r="K25" i="75"/>
  <c r="E25" i="75"/>
  <c r="E19" i="75"/>
  <c r="F19" i="75" s="1"/>
  <c r="J19" i="75" s="1"/>
  <c r="E18" i="75"/>
  <c r="F18" i="75" s="1"/>
  <c r="J18" i="75" s="1"/>
  <c r="E17" i="75"/>
  <c r="F17" i="75" s="1"/>
  <c r="J17" i="75" s="1"/>
  <c r="E16" i="75"/>
  <c r="F16" i="75" s="1"/>
  <c r="J16" i="75" s="1"/>
  <c r="E15" i="75"/>
  <c r="F15" i="75" s="1"/>
  <c r="J15" i="75" s="1"/>
  <c r="E14" i="75"/>
  <c r="F14" i="75" s="1"/>
  <c r="J14" i="75" s="1"/>
  <c r="F13" i="75"/>
  <c r="J13" i="75" s="1"/>
  <c r="E13" i="75"/>
  <c r="E12" i="75"/>
  <c r="F12" i="75" s="1"/>
  <c r="J12" i="75" s="1"/>
  <c r="E11" i="75"/>
  <c r="F11" i="75" s="1"/>
  <c r="J11" i="75" s="1"/>
  <c r="E10" i="75"/>
  <c r="F10" i="75" s="1"/>
  <c r="J10" i="75" s="1"/>
  <c r="E9" i="75"/>
  <c r="F9" i="75" s="1"/>
  <c r="K71" i="74"/>
  <c r="E71" i="74"/>
  <c r="K70" i="74"/>
  <c r="E70" i="74"/>
  <c r="K69" i="74"/>
  <c r="E69" i="74"/>
  <c r="K68" i="74"/>
  <c r="E68" i="74"/>
  <c r="K67" i="74"/>
  <c r="E67" i="74"/>
  <c r="K66" i="74"/>
  <c r="E66" i="74"/>
  <c r="K65" i="74"/>
  <c r="E65" i="74"/>
  <c r="K63" i="74"/>
  <c r="E63" i="74"/>
  <c r="K62" i="74"/>
  <c r="E62" i="74"/>
  <c r="K61" i="74"/>
  <c r="E61" i="74"/>
  <c r="K60" i="74"/>
  <c r="E60" i="74"/>
  <c r="K59" i="74"/>
  <c r="E59" i="74"/>
  <c r="K58" i="74"/>
  <c r="E58" i="74"/>
  <c r="K57" i="74"/>
  <c r="E57" i="74"/>
  <c r="K55" i="74"/>
  <c r="E55" i="74"/>
  <c r="K54" i="74"/>
  <c r="E54" i="74"/>
  <c r="K53" i="74"/>
  <c r="E53" i="74"/>
  <c r="K52" i="74"/>
  <c r="E52" i="74"/>
  <c r="K51" i="74"/>
  <c r="E51" i="74"/>
  <c r="K50" i="74"/>
  <c r="E50" i="74"/>
  <c r="K49" i="74"/>
  <c r="K56" i="74" s="1"/>
  <c r="E49" i="74"/>
  <c r="E56" i="74" s="1"/>
  <c r="K47" i="74"/>
  <c r="E47" i="74"/>
  <c r="K46" i="74"/>
  <c r="E46" i="74"/>
  <c r="K45" i="74"/>
  <c r="E45" i="74"/>
  <c r="K44" i="74"/>
  <c r="E44" i="74"/>
  <c r="K43" i="74"/>
  <c r="E43" i="74"/>
  <c r="K42" i="74"/>
  <c r="E42" i="74"/>
  <c r="K41" i="74"/>
  <c r="E41" i="74"/>
  <c r="K39" i="74"/>
  <c r="E39" i="74"/>
  <c r="K38" i="74"/>
  <c r="E38" i="74"/>
  <c r="K37" i="74"/>
  <c r="E37" i="74"/>
  <c r="K36" i="74"/>
  <c r="E36" i="74"/>
  <c r="K35" i="74"/>
  <c r="E35" i="74"/>
  <c r="K34" i="74"/>
  <c r="E34" i="74"/>
  <c r="K33" i="74"/>
  <c r="E33" i="74"/>
  <c r="K31" i="74"/>
  <c r="E31" i="74"/>
  <c r="K30" i="74"/>
  <c r="E30" i="74"/>
  <c r="K29" i="74"/>
  <c r="E29" i="74"/>
  <c r="K28" i="74"/>
  <c r="E28" i="74"/>
  <c r="K27" i="74"/>
  <c r="E27" i="74"/>
  <c r="K26" i="74"/>
  <c r="E26" i="74"/>
  <c r="K25" i="74"/>
  <c r="E25" i="74"/>
  <c r="E19" i="74"/>
  <c r="F19" i="74" s="1"/>
  <c r="J19" i="74" s="1"/>
  <c r="E18" i="74"/>
  <c r="F18" i="74" s="1"/>
  <c r="J18" i="74" s="1"/>
  <c r="E17" i="74"/>
  <c r="F17" i="74" s="1"/>
  <c r="J17" i="74" s="1"/>
  <c r="E16" i="74"/>
  <c r="F16" i="74" s="1"/>
  <c r="J16" i="74" s="1"/>
  <c r="E15" i="74"/>
  <c r="F15" i="74" s="1"/>
  <c r="J15" i="74" s="1"/>
  <c r="E14" i="74"/>
  <c r="F14" i="74" s="1"/>
  <c r="J14" i="74" s="1"/>
  <c r="E13" i="74"/>
  <c r="F13" i="74" s="1"/>
  <c r="J13" i="74" s="1"/>
  <c r="E12" i="74"/>
  <c r="E11" i="74"/>
  <c r="F11" i="74" s="1"/>
  <c r="J11" i="74" s="1"/>
  <c r="E10" i="74"/>
  <c r="F10" i="74" s="1"/>
  <c r="J10" i="74" s="1"/>
  <c r="E9" i="74"/>
  <c r="F9" i="74" s="1"/>
  <c r="K71" i="73"/>
  <c r="E71" i="73"/>
  <c r="K70" i="73"/>
  <c r="E70" i="73"/>
  <c r="K69" i="73"/>
  <c r="E69" i="73"/>
  <c r="K68" i="73"/>
  <c r="E68" i="73"/>
  <c r="K67" i="73"/>
  <c r="E67" i="73"/>
  <c r="K66" i="73"/>
  <c r="E66" i="73"/>
  <c r="K65" i="73"/>
  <c r="E65" i="73"/>
  <c r="K63" i="73"/>
  <c r="E63" i="73"/>
  <c r="K62" i="73"/>
  <c r="E62" i="73"/>
  <c r="K61" i="73"/>
  <c r="E61" i="73"/>
  <c r="K60" i="73"/>
  <c r="E60" i="73"/>
  <c r="K59" i="73"/>
  <c r="E59" i="73"/>
  <c r="K58" i="73"/>
  <c r="E58" i="73"/>
  <c r="K57" i="73"/>
  <c r="K64" i="73" s="1"/>
  <c r="E57" i="73"/>
  <c r="K55" i="73"/>
  <c r="E55" i="73"/>
  <c r="K54" i="73"/>
  <c r="E54" i="73"/>
  <c r="K53" i="73"/>
  <c r="E53" i="73"/>
  <c r="K52" i="73"/>
  <c r="E52" i="73"/>
  <c r="K51" i="73"/>
  <c r="E51" i="73"/>
  <c r="K50" i="73"/>
  <c r="E50" i="73"/>
  <c r="K49" i="73"/>
  <c r="E49" i="73"/>
  <c r="E56" i="73" s="1"/>
  <c r="K47" i="73"/>
  <c r="E47" i="73"/>
  <c r="K46" i="73"/>
  <c r="E46" i="73"/>
  <c r="K45" i="73"/>
  <c r="E45" i="73"/>
  <c r="K44" i="73"/>
  <c r="E44" i="73"/>
  <c r="K43" i="73"/>
  <c r="E43" i="73"/>
  <c r="K42" i="73"/>
  <c r="E42" i="73"/>
  <c r="K41" i="73"/>
  <c r="E41" i="73"/>
  <c r="K39" i="73"/>
  <c r="E39" i="73"/>
  <c r="K38" i="73"/>
  <c r="E38" i="73"/>
  <c r="K37" i="73"/>
  <c r="E37" i="73"/>
  <c r="K36" i="73"/>
  <c r="E36" i="73"/>
  <c r="K35" i="73"/>
  <c r="E35" i="73"/>
  <c r="K34" i="73"/>
  <c r="E34" i="73"/>
  <c r="K33" i="73"/>
  <c r="E33" i="73"/>
  <c r="K31" i="73"/>
  <c r="E31" i="73"/>
  <c r="K30" i="73"/>
  <c r="E30" i="73"/>
  <c r="K29" i="73"/>
  <c r="E29" i="73"/>
  <c r="K28" i="73"/>
  <c r="E28" i="73"/>
  <c r="K27" i="73"/>
  <c r="E27" i="73"/>
  <c r="K26" i="73"/>
  <c r="E26" i="73"/>
  <c r="K25" i="73"/>
  <c r="E25" i="73"/>
  <c r="E19" i="73"/>
  <c r="F19" i="73" s="1"/>
  <c r="J19" i="73" s="1"/>
  <c r="E18" i="73"/>
  <c r="F18" i="73" s="1"/>
  <c r="J18" i="73" s="1"/>
  <c r="E17" i="73"/>
  <c r="F17" i="73" s="1"/>
  <c r="J17" i="73" s="1"/>
  <c r="E16" i="73"/>
  <c r="F16" i="73" s="1"/>
  <c r="J16" i="73" s="1"/>
  <c r="E15" i="73"/>
  <c r="F15" i="73" s="1"/>
  <c r="J15" i="73" s="1"/>
  <c r="E14" i="73"/>
  <c r="F14" i="73" s="1"/>
  <c r="J14" i="73" s="1"/>
  <c r="F13" i="73"/>
  <c r="J13" i="73" s="1"/>
  <c r="E13" i="73"/>
  <c r="E12" i="73"/>
  <c r="E11" i="73"/>
  <c r="F11" i="73" s="1"/>
  <c r="J11" i="73" s="1"/>
  <c r="E10" i="73"/>
  <c r="F10" i="73" s="1"/>
  <c r="J10" i="73" s="1"/>
  <c r="E9" i="73"/>
  <c r="F9" i="73" s="1"/>
  <c r="J9" i="73" s="1"/>
  <c r="K71" i="72"/>
  <c r="E71" i="72"/>
  <c r="K70" i="72"/>
  <c r="E70" i="72"/>
  <c r="K69" i="72"/>
  <c r="E69" i="72"/>
  <c r="K68" i="72"/>
  <c r="E68" i="72"/>
  <c r="K67" i="72"/>
  <c r="E67" i="72"/>
  <c r="K66" i="72"/>
  <c r="E66" i="72"/>
  <c r="K65" i="72"/>
  <c r="E65" i="72"/>
  <c r="K63" i="72"/>
  <c r="E63" i="72"/>
  <c r="K62" i="72"/>
  <c r="E62" i="72"/>
  <c r="K61" i="72"/>
  <c r="E61" i="72"/>
  <c r="K60" i="72"/>
  <c r="E60" i="72"/>
  <c r="K59" i="72"/>
  <c r="E59" i="72"/>
  <c r="K58" i="72"/>
  <c r="E58" i="72"/>
  <c r="K57" i="72"/>
  <c r="K64" i="72" s="1"/>
  <c r="E57" i="72"/>
  <c r="K55" i="72"/>
  <c r="E55" i="72"/>
  <c r="K54" i="72"/>
  <c r="E54" i="72"/>
  <c r="K53" i="72"/>
  <c r="E53" i="72"/>
  <c r="K52" i="72"/>
  <c r="E52" i="72"/>
  <c r="K51" i="72"/>
  <c r="E51" i="72"/>
  <c r="K50" i="72"/>
  <c r="E50" i="72"/>
  <c r="K49" i="72"/>
  <c r="E49" i="72"/>
  <c r="E56" i="72" s="1"/>
  <c r="K47" i="72"/>
  <c r="E47" i="72"/>
  <c r="K46" i="72"/>
  <c r="E46" i="72"/>
  <c r="K45" i="72"/>
  <c r="E45" i="72"/>
  <c r="K44" i="72"/>
  <c r="E44" i="72"/>
  <c r="K43" i="72"/>
  <c r="E43" i="72"/>
  <c r="K42" i="72"/>
  <c r="E42" i="72"/>
  <c r="K41" i="72"/>
  <c r="E41" i="72"/>
  <c r="K39" i="72"/>
  <c r="E39" i="72"/>
  <c r="K38" i="72"/>
  <c r="E38" i="72"/>
  <c r="K37" i="72"/>
  <c r="E37" i="72"/>
  <c r="K36" i="72"/>
  <c r="E36" i="72"/>
  <c r="K35" i="72"/>
  <c r="E35" i="72"/>
  <c r="K34" i="72"/>
  <c r="E34" i="72"/>
  <c r="K33" i="72"/>
  <c r="E33" i="72"/>
  <c r="K31" i="72"/>
  <c r="E31" i="72"/>
  <c r="K30" i="72"/>
  <c r="E30" i="72"/>
  <c r="K29" i="72"/>
  <c r="E29" i="72"/>
  <c r="K28" i="72"/>
  <c r="E28" i="72"/>
  <c r="K27" i="72"/>
  <c r="E27" i="72"/>
  <c r="K26" i="72"/>
  <c r="E26" i="72"/>
  <c r="K25" i="72"/>
  <c r="E25" i="72"/>
  <c r="E19" i="72"/>
  <c r="F19" i="72" s="1"/>
  <c r="J19" i="72" s="1"/>
  <c r="E18" i="72"/>
  <c r="F18" i="72" s="1"/>
  <c r="J18" i="72" s="1"/>
  <c r="E17" i="72"/>
  <c r="F17" i="72" s="1"/>
  <c r="J17" i="72" s="1"/>
  <c r="E16" i="72"/>
  <c r="F16" i="72" s="1"/>
  <c r="J16" i="72" s="1"/>
  <c r="E15" i="72"/>
  <c r="F15" i="72" s="1"/>
  <c r="J15" i="72" s="1"/>
  <c r="E14" i="72"/>
  <c r="F14" i="72" s="1"/>
  <c r="J14" i="72" s="1"/>
  <c r="E13" i="72"/>
  <c r="F13" i="72" s="1"/>
  <c r="J13" i="72" s="1"/>
  <c r="E12" i="72"/>
  <c r="E11" i="72"/>
  <c r="F11" i="72" s="1"/>
  <c r="J11" i="72" s="1"/>
  <c r="E10" i="72"/>
  <c r="F10" i="72" s="1"/>
  <c r="J10" i="72" s="1"/>
  <c r="E9" i="72"/>
  <c r="F9" i="72" s="1"/>
  <c r="J9" i="72" s="1"/>
  <c r="K71" i="71"/>
  <c r="E71" i="71"/>
  <c r="K70" i="71"/>
  <c r="E70" i="71"/>
  <c r="K69" i="71"/>
  <c r="E69" i="71"/>
  <c r="K68" i="71"/>
  <c r="E68" i="71"/>
  <c r="K67" i="71"/>
  <c r="E67" i="71"/>
  <c r="K66" i="71"/>
  <c r="E66" i="71"/>
  <c r="K65" i="71"/>
  <c r="E65" i="71"/>
  <c r="K63" i="71"/>
  <c r="E63" i="71"/>
  <c r="K62" i="71"/>
  <c r="E62" i="71"/>
  <c r="K61" i="71"/>
  <c r="E61" i="71"/>
  <c r="K60" i="71"/>
  <c r="E60" i="71"/>
  <c r="K59" i="71"/>
  <c r="E59" i="71"/>
  <c r="K58" i="71"/>
  <c r="E58" i="71"/>
  <c r="K57" i="71"/>
  <c r="E57" i="71"/>
  <c r="K55" i="71"/>
  <c r="E55" i="71"/>
  <c r="K54" i="71"/>
  <c r="E54" i="71"/>
  <c r="K53" i="71"/>
  <c r="E53" i="71"/>
  <c r="K52" i="71"/>
  <c r="E52" i="71"/>
  <c r="K51" i="71"/>
  <c r="E51" i="71"/>
  <c r="K50" i="71"/>
  <c r="E50" i="71"/>
  <c r="K49" i="71"/>
  <c r="E49" i="71"/>
  <c r="K47" i="71"/>
  <c r="E47" i="71"/>
  <c r="K46" i="71"/>
  <c r="E46" i="71"/>
  <c r="K45" i="71"/>
  <c r="E45" i="71"/>
  <c r="K44" i="71"/>
  <c r="E44" i="71"/>
  <c r="K43" i="71"/>
  <c r="E43" i="71"/>
  <c r="K42" i="71"/>
  <c r="E42" i="71"/>
  <c r="K41" i="71"/>
  <c r="E41" i="71"/>
  <c r="K39" i="71"/>
  <c r="E39" i="71"/>
  <c r="K38" i="71"/>
  <c r="E38" i="71"/>
  <c r="K37" i="71"/>
  <c r="E37" i="71"/>
  <c r="K36" i="71"/>
  <c r="E36" i="71"/>
  <c r="K35" i="71"/>
  <c r="E35" i="71"/>
  <c r="K34" i="71"/>
  <c r="E34" i="71"/>
  <c r="K33" i="71"/>
  <c r="E33" i="71"/>
  <c r="K31" i="71"/>
  <c r="E31" i="71"/>
  <c r="K30" i="71"/>
  <c r="E30" i="71"/>
  <c r="K29" i="71"/>
  <c r="E29" i="71"/>
  <c r="K28" i="71"/>
  <c r="E28" i="71"/>
  <c r="K27" i="71"/>
  <c r="E27" i="71"/>
  <c r="K26" i="71"/>
  <c r="E26" i="71"/>
  <c r="K25" i="71"/>
  <c r="E25" i="71"/>
  <c r="E19" i="71"/>
  <c r="E18" i="71"/>
  <c r="E17" i="71"/>
  <c r="E16" i="71"/>
  <c r="E15" i="71"/>
  <c r="E14" i="71"/>
  <c r="E13" i="71"/>
  <c r="E12" i="71"/>
  <c r="E11" i="71"/>
  <c r="E10" i="71"/>
  <c r="E9" i="71"/>
  <c r="K64" i="71" l="1"/>
  <c r="E72" i="71"/>
  <c r="E64" i="80"/>
  <c r="K32" i="72"/>
  <c r="K32" i="73"/>
  <c r="K32" i="75"/>
  <c r="K64" i="76"/>
  <c r="K32" i="77"/>
  <c r="K64" i="78"/>
  <c r="K32" i="79"/>
  <c r="K64" i="80"/>
  <c r="E40" i="72"/>
  <c r="E40" i="73"/>
  <c r="E40" i="77"/>
  <c r="K40" i="71"/>
  <c r="K32" i="71"/>
  <c r="E56" i="78"/>
  <c r="E48" i="76"/>
  <c r="E48" i="78"/>
  <c r="K48" i="71"/>
  <c r="E72" i="78"/>
  <c r="K40" i="73"/>
  <c r="K40" i="75"/>
  <c r="E32" i="73"/>
  <c r="K32" i="74"/>
  <c r="E32" i="75"/>
  <c r="E32" i="77"/>
  <c r="E20" i="79"/>
  <c r="K56" i="76"/>
  <c r="K56" i="78"/>
  <c r="K56" i="80"/>
  <c r="E72" i="74"/>
  <c r="K48" i="76"/>
  <c r="K48" i="78"/>
  <c r="K48" i="80"/>
  <c r="E40" i="75"/>
  <c r="K40" i="72"/>
  <c r="K40" i="77"/>
  <c r="E32" i="79"/>
  <c r="E56" i="76"/>
  <c r="E72" i="72"/>
  <c r="E72" i="73"/>
  <c r="K72" i="74"/>
  <c r="E72" i="75"/>
  <c r="E40" i="76"/>
  <c r="E72" i="77"/>
  <c r="E40" i="78"/>
  <c r="E72" i="79"/>
  <c r="E40" i="80"/>
  <c r="K40" i="80"/>
  <c r="K40" i="74"/>
  <c r="E72" i="76"/>
  <c r="E32" i="74"/>
  <c r="K72" i="76"/>
  <c r="K72" i="78"/>
  <c r="E64" i="76"/>
  <c r="E64" i="78"/>
  <c r="K72" i="72"/>
  <c r="K72" i="73"/>
  <c r="E64" i="74"/>
  <c r="K72" i="75"/>
  <c r="K40" i="76"/>
  <c r="K72" i="77"/>
  <c r="K40" i="78"/>
  <c r="K72" i="79"/>
  <c r="K72" i="71"/>
  <c r="E64" i="72"/>
  <c r="E64" i="73"/>
  <c r="K64" i="74"/>
  <c r="E64" i="75"/>
  <c r="E32" i="76"/>
  <c r="E64" i="77"/>
  <c r="E32" i="78"/>
  <c r="E64" i="79"/>
  <c r="E32" i="80"/>
  <c r="E20" i="80"/>
  <c r="E20" i="76"/>
  <c r="E64" i="71"/>
  <c r="K56" i="71"/>
  <c r="E48" i="72"/>
  <c r="E48" i="73"/>
  <c r="K48" i="74"/>
  <c r="E48" i="75"/>
  <c r="E48" i="77"/>
  <c r="E48" i="79"/>
  <c r="E20" i="78"/>
  <c r="K56" i="72"/>
  <c r="K56" i="73"/>
  <c r="E48" i="74"/>
  <c r="K56" i="75"/>
  <c r="K56" i="77"/>
  <c r="E56" i="71"/>
  <c r="K48" i="72"/>
  <c r="K48" i="73"/>
  <c r="E40" i="74"/>
  <c r="K48" i="75"/>
  <c r="K48" i="77"/>
  <c r="K48" i="79"/>
  <c r="E40" i="79"/>
  <c r="E72" i="80"/>
  <c r="K40" i="79"/>
  <c r="K72" i="80"/>
  <c r="E48" i="71"/>
  <c r="E20" i="74"/>
  <c r="E20" i="73"/>
  <c r="E32" i="72"/>
  <c r="F36" i="69"/>
  <c r="G36" i="69" s="1"/>
  <c r="I36" i="69" s="1"/>
  <c r="F32" i="69"/>
  <c r="G32" i="69" s="1"/>
  <c r="I32" i="69" s="1"/>
  <c r="F28" i="69"/>
  <c r="G28" i="69" s="1"/>
  <c r="E20" i="72"/>
  <c r="E40" i="71"/>
  <c r="F9" i="71"/>
  <c r="J9" i="71" s="1"/>
  <c r="F13" i="71"/>
  <c r="J13" i="71" s="1"/>
  <c r="F11" i="71"/>
  <c r="J11" i="71" s="1"/>
  <c r="F30" i="69"/>
  <c r="G30" i="69" s="1"/>
  <c r="I30" i="69" s="1"/>
  <c r="F14" i="71"/>
  <c r="J14" i="71" s="1"/>
  <c r="F33" i="69"/>
  <c r="G33" i="69" s="1"/>
  <c r="I33" i="69" s="1"/>
  <c r="F17" i="71"/>
  <c r="J17" i="71" s="1"/>
  <c r="F10" i="71"/>
  <c r="J10" i="71" s="1"/>
  <c r="F29" i="69"/>
  <c r="G29" i="69" s="1"/>
  <c r="I29" i="69" s="1"/>
  <c r="F12" i="71"/>
  <c r="J12" i="71" s="1"/>
  <c r="F31" i="69"/>
  <c r="G31" i="69" s="1"/>
  <c r="I31" i="69" s="1"/>
  <c r="F15" i="71"/>
  <c r="J15" i="71" s="1"/>
  <c r="F34" i="69"/>
  <c r="G34" i="69" s="1"/>
  <c r="I34" i="69" s="1"/>
  <c r="F18" i="71"/>
  <c r="J18" i="71" s="1"/>
  <c r="F37" i="69"/>
  <c r="G37" i="69" s="1"/>
  <c r="I37" i="69" s="1"/>
  <c r="E32" i="71"/>
  <c r="F16" i="71"/>
  <c r="J16" i="71" s="1"/>
  <c r="F35" i="69"/>
  <c r="G35" i="69" s="1"/>
  <c r="I35" i="69" s="1"/>
  <c r="F19" i="71"/>
  <c r="J19" i="71" s="1"/>
  <c r="F38" i="69"/>
  <c r="G38" i="69" s="1"/>
  <c r="I38" i="69" s="1"/>
  <c r="J9" i="80"/>
  <c r="J20" i="80" s="1"/>
  <c r="F12" i="80"/>
  <c r="J12" i="80" s="1"/>
  <c r="J9" i="79"/>
  <c r="F12" i="79"/>
  <c r="J12" i="79" s="1"/>
  <c r="J9" i="78"/>
  <c r="F12" i="78"/>
  <c r="J12" i="78" s="1"/>
  <c r="F20" i="77"/>
  <c r="E20" i="77"/>
  <c r="J9" i="77"/>
  <c r="J20" i="77" s="1"/>
  <c r="J9" i="76"/>
  <c r="F12" i="76"/>
  <c r="J12" i="76" s="1"/>
  <c r="F20" i="75"/>
  <c r="E20" i="75"/>
  <c r="J9" i="75"/>
  <c r="J20" i="75" s="1"/>
  <c r="J9" i="74"/>
  <c r="J20" i="74" s="1"/>
  <c r="F12" i="74"/>
  <c r="J12" i="74" s="1"/>
  <c r="F12" i="73"/>
  <c r="J12" i="73" s="1"/>
  <c r="J20" i="73" s="1"/>
  <c r="F12" i="72"/>
  <c r="J12" i="72" s="1"/>
  <c r="J20" i="72" s="1"/>
  <c r="E20" i="71"/>
  <c r="J20" i="76" l="1"/>
  <c r="F20" i="78"/>
  <c r="K73" i="78"/>
  <c r="K73" i="77"/>
  <c r="J20" i="78"/>
  <c r="K73" i="73"/>
  <c r="K73" i="71"/>
  <c r="K73" i="79"/>
  <c r="F20" i="79"/>
  <c r="F20" i="76"/>
  <c r="K73" i="80"/>
  <c r="K73" i="72"/>
  <c r="K73" i="75"/>
  <c r="J20" i="79"/>
  <c r="K73" i="76"/>
  <c r="K73" i="74"/>
  <c r="J20" i="71"/>
  <c r="F39" i="69"/>
  <c r="F20" i="71"/>
  <c r="F20" i="80"/>
  <c r="F20" i="74"/>
  <c r="F20" i="73"/>
  <c r="F20" i="72"/>
  <c r="G39" i="69"/>
  <c r="F22" i="31" s="1"/>
  <c r="F28" i="31" s="1"/>
  <c r="I28" i="69"/>
  <c r="I39" i="69" s="1"/>
  <c r="F11" i="31" s="1"/>
  <c r="K7" i="54" l="1"/>
  <c r="K6" i="54"/>
  <c r="I5" i="54"/>
  <c r="F212" i="57"/>
  <c r="G211" i="57"/>
  <c r="I211" i="57" s="1"/>
  <c r="G210" i="57"/>
  <c r="I210" i="57" s="1"/>
  <c r="I209" i="57"/>
  <c r="G209" i="57"/>
  <c r="G208" i="57"/>
  <c r="I208" i="57" s="1"/>
  <c r="G207" i="57"/>
  <c r="I207" i="57" s="1"/>
  <c r="G206" i="57"/>
  <c r="I206" i="57" s="1"/>
  <c r="G205" i="57"/>
  <c r="I205" i="57" s="1"/>
  <c r="G204" i="57"/>
  <c r="I204" i="57" s="1"/>
  <c r="G203" i="57"/>
  <c r="I203" i="57" s="1"/>
  <c r="G202" i="57"/>
  <c r="I202" i="57" s="1"/>
  <c r="G201" i="57"/>
  <c r="F195" i="57"/>
  <c r="G194" i="57"/>
  <c r="I194" i="57" s="1"/>
  <c r="G193" i="57"/>
  <c r="I193" i="57" s="1"/>
  <c r="G192" i="57"/>
  <c r="I192" i="57" s="1"/>
  <c r="G191" i="57"/>
  <c r="I191" i="57" s="1"/>
  <c r="G190" i="57"/>
  <c r="I190" i="57" s="1"/>
  <c r="G189" i="57"/>
  <c r="I189" i="57" s="1"/>
  <c r="G188" i="57"/>
  <c r="I188" i="57" s="1"/>
  <c r="G187" i="57"/>
  <c r="I187" i="57" s="1"/>
  <c r="G186" i="57"/>
  <c r="I186" i="57" s="1"/>
  <c r="G185" i="57"/>
  <c r="I185" i="57" s="1"/>
  <c r="G184" i="57"/>
  <c r="F178" i="57"/>
  <c r="G177" i="57"/>
  <c r="I177" i="57" s="1"/>
  <c r="G176" i="57"/>
  <c r="I176" i="57" s="1"/>
  <c r="G175" i="57"/>
  <c r="I175" i="57" s="1"/>
  <c r="G174" i="57"/>
  <c r="G178" i="57" s="1"/>
  <c r="G173" i="57"/>
  <c r="I173" i="57" s="1"/>
  <c r="G172" i="57"/>
  <c r="I172" i="57" s="1"/>
  <c r="G171" i="57"/>
  <c r="I171" i="57" s="1"/>
  <c r="G170" i="57"/>
  <c r="I170" i="57" s="1"/>
  <c r="G169" i="57"/>
  <c r="I169" i="57" s="1"/>
  <c r="G168" i="57"/>
  <c r="I168" i="57" s="1"/>
  <c r="G167" i="57"/>
  <c r="I167" i="57" s="1"/>
  <c r="F161" i="57"/>
  <c r="G160" i="57"/>
  <c r="I160" i="57" s="1"/>
  <c r="G159" i="57"/>
  <c r="I159" i="57" s="1"/>
  <c r="G158" i="57"/>
  <c r="I158" i="57" s="1"/>
  <c r="I157" i="57"/>
  <c r="G157" i="57"/>
  <c r="G156" i="57"/>
  <c r="I156" i="57" s="1"/>
  <c r="G155" i="57"/>
  <c r="I155" i="57" s="1"/>
  <c r="G154" i="57"/>
  <c r="I154" i="57" s="1"/>
  <c r="G153" i="57"/>
  <c r="I153" i="57" s="1"/>
  <c r="G152" i="57"/>
  <c r="I152" i="57" s="1"/>
  <c r="I151" i="57"/>
  <c r="G151" i="57"/>
  <c r="G150" i="57"/>
  <c r="F144" i="57"/>
  <c r="G143" i="57"/>
  <c r="I143" i="57" s="1"/>
  <c r="G142" i="57"/>
  <c r="I142" i="57" s="1"/>
  <c r="G141" i="57"/>
  <c r="I141" i="57" s="1"/>
  <c r="G140" i="57"/>
  <c r="I140" i="57" s="1"/>
  <c r="G139" i="57"/>
  <c r="I139" i="57" s="1"/>
  <c r="G138" i="57"/>
  <c r="I138" i="57" s="1"/>
  <c r="I137" i="57"/>
  <c r="G137" i="57"/>
  <c r="G136" i="57"/>
  <c r="I136" i="57" s="1"/>
  <c r="G135" i="57"/>
  <c r="I135" i="57" s="1"/>
  <c r="G134" i="57"/>
  <c r="I134" i="57" s="1"/>
  <c r="G133" i="57"/>
  <c r="F127" i="57"/>
  <c r="G126" i="57"/>
  <c r="I126" i="57" s="1"/>
  <c r="G125" i="57"/>
  <c r="I125" i="57" s="1"/>
  <c r="G124" i="57"/>
  <c r="I124" i="57" s="1"/>
  <c r="G123" i="57"/>
  <c r="I123" i="57" s="1"/>
  <c r="G122" i="57"/>
  <c r="I122" i="57" s="1"/>
  <c r="G121" i="57"/>
  <c r="I121" i="57" s="1"/>
  <c r="G120" i="57"/>
  <c r="I120" i="57" s="1"/>
  <c r="G119" i="57"/>
  <c r="I119" i="57" s="1"/>
  <c r="I118" i="57"/>
  <c r="G118" i="57"/>
  <c r="G117" i="57"/>
  <c r="I117" i="57" s="1"/>
  <c r="I116" i="57"/>
  <c r="G116" i="57"/>
  <c r="F110" i="57"/>
  <c r="G109" i="57"/>
  <c r="I109" i="57" s="1"/>
  <c r="I108" i="57"/>
  <c r="G108" i="57"/>
  <c r="G107" i="57"/>
  <c r="I107" i="57" s="1"/>
  <c r="G106" i="57"/>
  <c r="I106" i="57" s="1"/>
  <c r="G105" i="57"/>
  <c r="I105" i="57" s="1"/>
  <c r="G104" i="57"/>
  <c r="I104" i="57" s="1"/>
  <c r="G103" i="57"/>
  <c r="I103" i="57" s="1"/>
  <c r="G102" i="57"/>
  <c r="I102" i="57" s="1"/>
  <c r="G101" i="57"/>
  <c r="I101" i="57" s="1"/>
  <c r="G100" i="57"/>
  <c r="I100" i="57" s="1"/>
  <c r="G99" i="57"/>
  <c r="I99" i="57" s="1"/>
  <c r="F93" i="57"/>
  <c r="G92" i="57"/>
  <c r="I92" i="57" s="1"/>
  <c r="G91" i="57"/>
  <c r="I91" i="57" s="1"/>
  <c r="G90" i="57"/>
  <c r="I90" i="57" s="1"/>
  <c r="I89" i="57"/>
  <c r="G89" i="57"/>
  <c r="G88" i="57"/>
  <c r="I88" i="57" s="1"/>
  <c r="G87" i="57"/>
  <c r="I87" i="57" s="1"/>
  <c r="G86" i="57"/>
  <c r="I86" i="57" s="1"/>
  <c r="G85" i="57"/>
  <c r="I85" i="57" s="1"/>
  <c r="G84" i="57"/>
  <c r="I84" i="57" s="1"/>
  <c r="I83" i="57"/>
  <c r="G83" i="57"/>
  <c r="G82" i="57"/>
  <c r="F76" i="57"/>
  <c r="G75" i="57"/>
  <c r="I75" i="57" s="1"/>
  <c r="G74" i="57"/>
  <c r="I74" i="57" s="1"/>
  <c r="G73" i="57"/>
  <c r="I73" i="57" s="1"/>
  <c r="G72" i="57"/>
  <c r="I72" i="57" s="1"/>
  <c r="G71" i="57"/>
  <c r="I71" i="57" s="1"/>
  <c r="G70" i="57"/>
  <c r="I70" i="57" s="1"/>
  <c r="I69" i="57"/>
  <c r="G69" i="57"/>
  <c r="G68" i="57"/>
  <c r="I68" i="57" s="1"/>
  <c r="G67" i="57"/>
  <c r="I67" i="57" s="1"/>
  <c r="G66" i="57"/>
  <c r="I66" i="57" s="1"/>
  <c r="G65" i="57"/>
  <c r="G76" i="57" s="1"/>
  <c r="F59" i="57"/>
  <c r="G58" i="57"/>
  <c r="I58" i="57" s="1"/>
  <c r="G57" i="57"/>
  <c r="I57" i="57" s="1"/>
  <c r="G56" i="57"/>
  <c r="I56" i="57" s="1"/>
  <c r="G55" i="57"/>
  <c r="I55" i="57" s="1"/>
  <c r="G54" i="57"/>
  <c r="I54" i="57" s="1"/>
  <c r="G53" i="57"/>
  <c r="I53" i="57" s="1"/>
  <c r="G52" i="57"/>
  <c r="I52" i="57" s="1"/>
  <c r="G51" i="57"/>
  <c r="I51" i="57" s="1"/>
  <c r="G50" i="57"/>
  <c r="I50" i="57" s="1"/>
  <c r="G49" i="57"/>
  <c r="I49" i="57" s="1"/>
  <c r="I48" i="57"/>
  <c r="G48" i="57"/>
  <c r="F38" i="57"/>
  <c r="G38" i="57" s="1"/>
  <c r="I38" i="57" s="1"/>
  <c r="F37" i="57"/>
  <c r="G37" i="57" s="1"/>
  <c r="I37" i="57" s="1"/>
  <c r="F36" i="57"/>
  <c r="G36" i="57" s="1"/>
  <c r="I36" i="57" s="1"/>
  <c r="F35" i="57"/>
  <c r="G35" i="57" s="1"/>
  <c r="I35" i="57" s="1"/>
  <c r="F34" i="57"/>
  <c r="G34" i="57" s="1"/>
  <c r="I34" i="57" s="1"/>
  <c r="F33" i="57"/>
  <c r="G33" i="57" s="1"/>
  <c r="I33" i="57" s="1"/>
  <c r="F32" i="57"/>
  <c r="G32" i="57" s="1"/>
  <c r="I32" i="57" s="1"/>
  <c r="F31" i="57"/>
  <c r="G31" i="57" s="1"/>
  <c r="I31" i="57" s="1"/>
  <c r="F30" i="57"/>
  <c r="G30" i="57" s="1"/>
  <c r="I30" i="57" s="1"/>
  <c r="F29" i="57"/>
  <c r="G29" i="57" s="1"/>
  <c r="F28" i="57"/>
  <c r="F212" i="55"/>
  <c r="G211" i="55"/>
  <c r="I211" i="55" s="1"/>
  <c r="G210" i="55"/>
  <c r="I210" i="55" s="1"/>
  <c r="G209" i="55"/>
  <c r="I209" i="55" s="1"/>
  <c r="I208" i="55"/>
  <c r="G208" i="55"/>
  <c r="G207" i="55"/>
  <c r="I207" i="55" s="1"/>
  <c r="G206" i="55"/>
  <c r="I206" i="55" s="1"/>
  <c r="G205" i="55"/>
  <c r="I205" i="55" s="1"/>
  <c r="G204" i="55"/>
  <c r="I204" i="55" s="1"/>
  <c r="G203" i="55"/>
  <c r="I203" i="55" s="1"/>
  <c r="G202" i="55"/>
  <c r="I202" i="55" s="1"/>
  <c r="G201" i="55"/>
  <c r="F195" i="55"/>
  <c r="G194" i="55"/>
  <c r="I194" i="55" s="1"/>
  <c r="G193" i="55"/>
  <c r="I193" i="55" s="1"/>
  <c r="G192" i="55"/>
  <c r="I192" i="55" s="1"/>
  <c r="G191" i="55"/>
  <c r="I191" i="55" s="1"/>
  <c r="G190" i="55"/>
  <c r="I190" i="55" s="1"/>
  <c r="G189" i="55"/>
  <c r="I189" i="55" s="1"/>
  <c r="G188" i="55"/>
  <c r="I188" i="55" s="1"/>
  <c r="G187" i="55"/>
  <c r="I187" i="55" s="1"/>
  <c r="G186" i="55"/>
  <c r="I186" i="55" s="1"/>
  <c r="G185" i="55"/>
  <c r="I185" i="55" s="1"/>
  <c r="G184" i="55"/>
  <c r="F178" i="55"/>
  <c r="G177" i="55"/>
  <c r="I177" i="55" s="1"/>
  <c r="G176" i="55"/>
  <c r="I176" i="55" s="1"/>
  <c r="I175" i="55"/>
  <c r="G175" i="55"/>
  <c r="G174" i="55"/>
  <c r="I174" i="55" s="1"/>
  <c r="G173" i="55"/>
  <c r="I173" i="55" s="1"/>
  <c r="G172" i="55"/>
  <c r="I172" i="55" s="1"/>
  <c r="G171" i="55"/>
  <c r="I171" i="55" s="1"/>
  <c r="G170" i="55"/>
  <c r="I170" i="55" s="1"/>
  <c r="G169" i="55"/>
  <c r="I169" i="55" s="1"/>
  <c r="G168" i="55"/>
  <c r="G178" i="55" s="1"/>
  <c r="G167" i="55"/>
  <c r="I167" i="55" s="1"/>
  <c r="F161" i="55"/>
  <c r="G160" i="55"/>
  <c r="I160" i="55" s="1"/>
  <c r="G159" i="55"/>
  <c r="I159" i="55" s="1"/>
  <c r="G158" i="55"/>
  <c r="I158" i="55" s="1"/>
  <c r="G157" i="55"/>
  <c r="I157" i="55" s="1"/>
  <c r="G156" i="55"/>
  <c r="I156" i="55" s="1"/>
  <c r="I155" i="55"/>
  <c r="G155" i="55"/>
  <c r="G154" i="55"/>
  <c r="I154" i="55" s="1"/>
  <c r="G153" i="55"/>
  <c r="I153" i="55" s="1"/>
  <c r="G152" i="55"/>
  <c r="I152" i="55" s="1"/>
  <c r="G151" i="55"/>
  <c r="I151" i="55" s="1"/>
  <c r="G150" i="55"/>
  <c r="I150" i="55" s="1"/>
  <c r="F144" i="55"/>
  <c r="G143" i="55"/>
  <c r="I143" i="55" s="1"/>
  <c r="G142" i="55"/>
  <c r="I142" i="55" s="1"/>
  <c r="G141" i="55"/>
  <c r="I141" i="55" s="1"/>
  <c r="I140" i="55"/>
  <c r="G140" i="55"/>
  <c r="G139" i="55"/>
  <c r="I139" i="55" s="1"/>
  <c r="G138" i="55"/>
  <c r="I138" i="55" s="1"/>
  <c r="G137" i="55"/>
  <c r="I137" i="55" s="1"/>
  <c r="G136" i="55"/>
  <c r="I136" i="55" s="1"/>
  <c r="G135" i="55"/>
  <c r="I135" i="55" s="1"/>
  <c r="G134" i="55"/>
  <c r="I134" i="55" s="1"/>
  <c r="G133" i="55"/>
  <c r="I133" i="55" s="1"/>
  <c r="F127" i="55"/>
  <c r="G126" i="55"/>
  <c r="I126" i="55" s="1"/>
  <c r="G125" i="55"/>
  <c r="I125" i="55" s="1"/>
  <c r="G124" i="55"/>
  <c r="I124" i="55" s="1"/>
  <c r="G123" i="55"/>
  <c r="I123" i="55" s="1"/>
  <c r="G122" i="55"/>
  <c r="I122" i="55" s="1"/>
  <c r="G121" i="55"/>
  <c r="I121" i="55" s="1"/>
  <c r="G120" i="55"/>
  <c r="I120" i="55" s="1"/>
  <c r="G119" i="55"/>
  <c r="I119" i="55" s="1"/>
  <c r="G118" i="55"/>
  <c r="I118" i="55" s="1"/>
  <c r="G117" i="55"/>
  <c r="I117" i="55" s="1"/>
  <c r="G116" i="55"/>
  <c r="F110" i="55"/>
  <c r="G109" i="55"/>
  <c r="I109" i="55" s="1"/>
  <c r="G108" i="55"/>
  <c r="I108" i="55" s="1"/>
  <c r="G107" i="55"/>
  <c r="I107" i="55" s="1"/>
  <c r="G106" i="55"/>
  <c r="I106" i="55" s="1"/>
  <c r="I105" i="55"/>
  <c r="G105" i="55"/>
  <c r="G104" i="55"/>
  <c r="I104" i="55" s="1"/>
  <c r="G103" i="55"/>
  <c r="I103" i="55" s="1"/>
  <c r="G102" i="55"/>
  <c r="I102" i="55" s="1"/>
  <c r="G101" i="55"/>
  <c r="I101" i="55" s="1"/>
  <c r="G100" i="55"/>
  <c r="G99" i="55"/>
  <c r="I99" i="55" s="1"/>
  <c r="F93" i="55"/>
  <c r="G92" i="55"/>
  <c r="I92" i="55" s="1"/>
  <c r="G91" i="55"/>
  <c r="I91" i="55" s="1"/>
  <c r="G90" i="55"/>
  <c r="I90" i="55" s="1"/>
  <c r="G89" i="55"/>
  <c r="I89" i="55" s="1"/>
  <c r="G88" i="55"/>
  <c r="I88" i="55" s="1"/>
  <c r="G87" i="55"/>
  <c r="I87" i="55" s="1"/>
  <c r="G86" i="55"/>
  <c r="I86" i="55" s="1"/>
  <c r="G85" i="55"/>
  <c r="I85" i="55" s="1"/>
  <c r="G84" i="55"/>
  <c r="I84" i="55" s="1"/>
  <c r="G83" i="55"/>
  <c r="I83" i="55" s="1"/>
  <c r="G82" i="55"/>
  <c r="I82" i="55" s="1"/>
  <c r="F76" i="55"/>
  <c r="G75" i="55"/>
  <c r="I75" i="55" s="1"/>
  <c r="G74" i="55"/>
  <c r="I74" i="55" s="1"/>
  <c r="G73" i="55"/>
  <c r="I73" i="55" s="1"/>
  <c r="G72" i="55"/>
  <c r="I72" i="55" s="1"/>
  <c r="G71" i="55"/>
  <c r="I71" i="55" s="1"/>
  <c r="I70" i="55"/>
  <c r="G70" i="55"/>
  <c r="G69" i="55"/>
  <c r="I69" i="55" s="1"/>
  <c r="G68" i="55"/>
  <c r="I68" i="55" s="1"/>
  <c r="G67" i="55"/>
  <c r="I67" i="55" s="1"/>
  <c r="G66" i="55"/>
  <c r="I66" i="55" s="1"/>
  <c r="G65" i="55"/>
  <c r="I65" i="55" s="1"/>
  <c r="F59" i="55"/>
  <c r="G58" i="55"/>
  <c r="I58" i="55" s="1"/>
  <c r="G57" i="55"/>
  <c r="I57" i="55" s="1"/>
  <c r="G56" i="55"/>
  <c r="I56" i="55" s="1"/>
  <c r="G55" i="55"/>
  <c r="I55" i="55" s="1"/>
  <c r="G54" i="55"/>
  <c r="I54" i="55" s="1"/>
  <c r="G53" i="55"/>
  <c r="I53" i="55" s="1"/>
  <c r="G52" i="55"/>
  <c r="I52" i="55" s="1"/>
  <c r="G51" i="55"/>
  <c r="I51" i="55" s="1"/>
  <c r="G50" i="55"/>
  <c r="G49" i="55"/>
  <c r="I49" i="55" s="1"/>
  <c r="F38" i="55"/>
  <c r="G38" i="55" s="1"/>
  <c r="I38" i="55" s="1"/>
  <c r="F37" i="55"/>
  <c r="G37" i="55" s="1"/>
  <c r="I37" i="55" s="1"/>
  <c r="F36" i="55"/>
  <c r="G36" i="55" s="1"/>
  <c r="I36" i="55" s="1"/>
  <c r="F35" i="55"/>
  <c r="G35" i="55" s="1"/>
  <c r="I35" i="55" s="1"/>
  <c r="F34" i="55"/>
  <c r="G34" i="55" s="1"/>
  <c r="I34" i="55" s="1"/>
  <c r="F33" i="55"/>
  <c r="G33" i="55" s="1"/>
  <c r="I33" i="55" s="1"/>
  <c r="F32" i="55"/>
  <c r="G32" i="55" s="1"/>
  <c r="I32" i="55" s="1"/>
  <c r="F31" i="55"/>
  <c r="G31" i="55" s="1"/>
  <c r="I31" i="55" s="1"/>
  <c r="F30" i="55"/>
  <c r="G30" i="55" s="1"/>
  <c r="I30" i="55" s="1"/>
  <c r="F29" i="55"/>
  <c r="G29" i="55" s="1"/>
  <c r="I29" i="55" s="1"/>
  <c r="F28" i="55"/>
  <c r="I76" i="55" l="1"/>
  <c r="I110" i="57"/>
  <c r="I174" i="57"/>
  <c r="G195" i="57"/>
  <c r="I184" i="57"/>
  <c r="G212" i="57"/>
  <c r="G161" i="57"/>
  <c r="G110" i="57"/>
  <c r="I201" i="57"/>
  <c r="G93" i="57"/>
  <c r="G212" i="55"/>
  <c r="G127" i="57"/>
  <c r="F39" i="57"/>
  <c r="I65" i="57"/>
  <c r="I76" i="57" s="1"/>
  <c r="G93" i="55"/>
  <c r="G28" i="57"/>
  <c r="I28" i="57" s="1"/>
  <c r="I39" i="57" s="1"/>
  <c r="G59" i="57"/>
  <c r="G144" i="57"/>
  <c r="I144" i="55"/>
  <c r="G76" i="55"/>
  <c r="I133" i="57"/>
  <c r="I144" i="57" s="1"/>
  <c r="G59" i="55"/>
  <c r="F39" i="55"/>
  <c r="I29" i="57"/>
  <c r="I127" i="57"/>
  <c r="I195" i="57"/>
  <c r="I178" i="57"/>
  <c r="I59" i="57"/>
  <c r="I212" i="57"/>
  <c r="I82" i="57"/>
  <c r="I93" i="57" s="1"/>
  <c r="I150" i="57"/>
  <c r="I161" i="57" s="1"/>
  <c r="G28" i="55"/>
  <c r="I93" i="55"/>
  <c r="G110" i="55"/>
  <c r="I100" i="55"/>
  <c r="G127" i="55"/>
  <c r="G144" i="55"/>
  <c r="G195" i="55"/>
  <c r="I184" i="55"/>
  <c r="I195" i="55" s="1"/>
  <c r="I161" i="55"/>
  <c r="I48" i="55"/>
  <c r="I59" i="55" s="1"/>
  <c r="I110" i="55"/>
  <c r="G161" i="55"/>
  <c r="I116" i="55"/>
  <c r="I127" i="55" s="1"/>
  <c r="I168" i="55"/>
  <c r="I178" i="55" s="1"/>
  <c r="I201" i="55"/>
  <c r="I212" i="55" s="1"/>
  <c r="G39" i="57" l="1"/>
  <c r="G39" i="55"/>
  <c r="E18" i="47" s="1"/>
  <c r="E22" i="47" s="1"/>
  <c r="I28" i="55"/>
  <c r="I39" i="55" s="1"/>
  <c r="E10" i="47" s="1"/>
  <c r="B19" i="30" s="1"/>
  <c r="J17" i="51" l="1"/>
  <c r="J21" i="51" s="1"/>
  <c r="D9" i="48"/>
  <c r="H15" i="46"/>
  <c r="G24" i="37" l="1"/>
  <c r="B24" i="37"/>
  <c r="H15" i="30"/>
  <c r="H17" i="46" l="1"/>
  <c r="O25" i="51" l="1"/>
  <c r="T43" i="51" l="1"/>
  <c r="T44" i="51"/>
  <c r="T45" i="51"/>
  <c r="T47" i="51"/>
  <c r="T51" i="51" s="1"/>
  <c r="T48" i="51"/>
  <c r="T52" i="51" s="1"/>
  <c r="T49" i="51"/>
  <c r="T53" i="51" s="1"/>
  <c r="H17" i="48" l="1"/>
  <c r="H16" i="48"/>
  <c r="H15" i="48"/>
  <c r="H14" i="46" l="1"/>
  <c r="H13" i="46"/>
  <c r="H12" i="46"/>
  <c r="H14" i="30" l="1"/>
  <c r="F21" i="31" l="1"/>
  <c r="F27" i="31" l="1"/>
  <c r="E14" i="47" l="1"/>
  <c r="F16" i="31" s="1"/>
  <c r="E46" i="37" l="1"/>
  <c r="E45" i="37"/>
  <c r="E44" i="37"/>
  <c r="B30" i="37"/>
  <c r="B29" i="37"/>
  <c r="H28" i="37"/>
  <c r="G17" i="37" l="1"/>
  <c r="B17" i="37"/>
  <c r="B15" i="37"/>
  <c r="N9" i="51" l="1"/>
  <c r="H12" i="30"/>
  <c r="J15" i="51" l="1"/>
  <c r="E11" i="47"/>
  <c r="H13" i="30"/>
  <c r="F17" i="31"/>
  <c r="F13"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28" authorId="0" shapeId="0" xr:uid="{C07AB373-60DA-4903-98D0-C26CB3464CBC}">
      <text>
        <r>
          <rPr>
            <sz val="28"/>
            <color indexed="10"/>
            <rFont val="MS P ゴシック"/>
            <family val="3"/>
            <charset val="128"/>
          </rPr>
          <t>自動転記されるので入力しないでください</t>
        </r>
      </text>
    </comment>
    <comment ref="D44" authorId="0" shapeId="0" xr:uid="{1DA3089A-0993-427C-98C3-90590F3DD23E}">
      <text>
        <r>
          <rPr>
            <sz val="11"/>
            <color indexed="81"/>
            <rFont val="MS P ゴシック"/>
            <family val="3"/>
            <charset val="128"/>
          </rPr>
          <t>記入漏れ注意！
例：神戸市</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5" authorId="0" shapeId="0" xr:uid="{F7849D1F-6231-4516-8920-33E0CFCC7932}">
      <text>
        <r>
          <rPr>
            <sz val="28"/>
            <color indexed="10"/>
            <rFont val="MS P ゴシック"/>
            <family val="3"/>
            <charset val="128"/>
          </rPr>
          <t>自動転記されるので入力しないでください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5" authorId="0" shapeId="0" xr:uid="{AD9F968B-6C8B-4DBA-9306-F8B7130CFBF5}">
      <text>
        <r>
          <rPr>
            <sz val="28"/>
            <color indexed="10"/>
            <rFont val="MS P ゴシック"/>
            <family val="3"/>
            <charset val="128"/>
          </rPr>
          <t>自動転記されるので入力しないでください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5" authorId="0" shapeId="0" xr:uid="{17F04233-2489-451D-B5A7-7988274DA7D0}">
      <text>
        <r>
          <rPr>
            <sz val="28"/>
            <color indexed="10"/>
            <rFont val="MS P ゴシック"/>
            <family val="3"/>
            <charset val="128"/>
          </rPr>
          <t>自動転記されるので入力しないでください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5" authorId="0" shapeId="0" xr:uid="{CE76C821-973C-47B9-89DC-317502BE397E}">
      <text>
        <r>
          <rPr>
            <sz val="28"/>
            <color indexed="10"/>
            <rFont val="MS P ゴシック"/>
            <family val="3"/>
            <charset val="128"/>
          </rPr>
          <t>自動転記されるので入力しないでください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F10" authorId="0" shapeId="0" xr:uid="{880767E1-80E4-47F5-8C89-F84A09C68FBB}">
      <text>
        <r>
          <rPr>
            <sz val="9"/>
            <color indexed="81"/>
            <rFont val="MS P ゴシック"/>
            <family val="3"/>
            <charset val="128"/>
          </rPr>
          <t>郵送した交付決定通知書をご確認いただき、</t>
        </r>
        <r>
          <rPr>
            <b/>
            <sz val="9"/>
            <color indexed="81"/>
            <rFont val="MS P ゴシック"/>
            <family val="3"/>
            <charset val="128"/>
          </rPr>
          <t>交付決定額</t>
        </r>
        <r>
          <rPr>
            <sz val="9"/>
            <color indexed="81"/>
            <rFont val="MS P ゴシック"/>
            <family val="3"/>
            <charset val="128"/>
          </rPr>
          <t>を記入してください
（注意：交付申請額ではありません）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24" authorId="0" shapeId="0" xr:uid="{775D0D8D-234D-48F1-8ED6-3C2E1C6CCEE7}">
      <text>
        <r>
          <rPr>
            <sz val="28"/>
            <color indexed="10"/>
            <rFont val="MS P ゴシック"/>
            <family val="3"/>
            <charset val="128"/>
          </rPr>
          <t>自動転記されるので入力しないでください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3" authorId="0" shapeId="0" xr:uid="{1E551CEB-5461-468F-98F5-889BF1C88685}">
      <text>
        <r>
          <rPr>
            <sz val="12"/>
            <color indexed="81"/>
            <rFont val="MS P ゴシック"/>
            <family val="3"/>
            <charset val="128"/>
          </rPr>
          <t>記入漏れ注意！
例：神戸市</t>
        </r>
      </text>
    </comment>
    <comment ref="K5" authorId="0" shapeId="0" xr:uid="{B2F73F6E-B487-4461-9EED-D2AF5EE16A4A}">
      <text>
        <r>
          <rPr>
            <sz val="28"/>
            <color indexed="10"/>
            <rFont val="MS P ゴシック"/>
            <family val="3"/>
            <charset val="128"/>
          </rPr>
          <t>自動転記されるので入力しないでください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3" authorId="0" shapeId="0" xr:uid="{C85F3E74-4A17-48C4-9AF1-44BC7CAD35AC}">
      <text>
        <r>
          <rPr>
            <sz val="12"/>
            <color indexed="81"/>
            <rFont val="MS P ゴシック"/>
            <family val="3"/>
            <charset val="128"/>
          </rPr>
          <t>記入漏れ注意！
例：姫路市</t>
        </r>
      </text>
    </comment>
    <comment ref="K5" authorId="0" shapeId="0" xr:uid="{030B4CB7-F701-49FF-88C8-6EE9340D3D11}">
      <text>
        <r>
          <rPr>
            <sz val="28"/>
            <color indexed="10"/>
            <rFont val="MS P ゴシック"/>
            <family val="3"/>
            <charset val="128"/>
          </rPr>
          <t>自動転記されるので入力しないでください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5" authorId="0" shapeId="0" xr:uid="{5E1D4B52-7F9A-4879-AC80-43C2D0D26FE4}">
      <text>
        <r>
          <rPr>
            <sz val="28"/>
            <color indexed="10"/>
            <rFont val="MS P ゴシック"/>
            <family val="3"/>
            <charset val="128"/>
          </rPr>
          <t>自動転記されるので入力しないでください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5" authorId="0" shapeId="0" xr:uid="{7E75A568-015D-4DC0-85DF-32A556139305}">
      <text>
        <r>
          <rPr>
            <sz val="28"/>
            <color indexed="10"/>
            <rFont val="MS P ゴシック"/>
            <family val="3"/>
            <charset val="128"/>
          </rPr>
          <t>自動転記されるので入力しないでください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5" authorId="0" shapeId="0" xr:uid="{40411A89-4834-4045-9A03-7DB446A0C6A9}">
      <text>
        <r>
          <rPr>
            <sz val="28"/>
            <color indexed="10"/>
            <rFont val="MS P ゴシック"/>
            <family val="3"/>
            <charset val="128"/>
          </rPr>
          <t>自動転記されるので入力しないでください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5" authorId="0" shapeId="0" xr:uid="{8838DAE7-220A-48BB-85D4-717FF32C9B04}">
      <text>
        <r>
          <rPr>
            <sz val="28"/>
            <color indexed="10"/>
            <rFont val="MS P ゴシック"/>
            <family val="3"/>
            <charset val="128"/>
          </rPr>
          <t>自動転記されるので入力しないでください</t>
        </r>
      </text>
    </comment>
  </commentList>
</comments>
</file>

<file path=xl/sharedStrings.xml><?xml version="1.0" encoding="utf-8"?>
<sst xmlns="http://schemas.openxmlformats.org/spreadsheetml/2006/main" count="2081" uniqueCount="400">
  <si>
    <t xml:space="preserve"> </t>
  </si>
  <si>
    <t>入力項目</t>
    <rPh sb="0" eb="2">
      <t>ニュウリョク</t>
    </rPh>
    <rPh sb="2" eb="4">
      <t>コウモク</t>
    </rPh>
    <phoneticPr fontId="7"/>
  </si>
  <si>
    <t>入力欄</t>
    <rPh sb="0" eb="2">
      <t>ニュウリョク</t>
    </rPh>
    <rPh sb="2" eb="3">
      <t>ラン</t>
    </rPh>
    <phoneticPr fontId="7"/>
  </si>
  <si>
    <t>備考・注意事項</t>
    <rPh sb="0" eb="2">
      <t>ビコウ</t>
    </rPh>
    <rPh sb="3" eb="5">
      <t>チュウイ</t>
    </rPh>
    <rPh sb="5" eb="7">
      <t>ジコウ</t>
    </rPh>
    <phoneticPr fontId="7"/>
  </si>
  <si>
    <t>法人名</t>
    <rPh sb="0" eb="2">
      <t>ホウジン</t>
    </rPh>
    <rPh sb="2" eb="3">
      <t>メイ</t>
    </rPh>
    <phoneticPr fontId="7"/>
  </si>
  <si>
    <t>○○＠○.jp</t>
    <phoneticPr fontId="7"/>
  </si>
  <si>
    <t>　</t>
  </si>
  <si>
    <t>代表者名</t>
  </si>
  <si>
    <t xml:space="preserve">
</t>
    <phoneticPr fontId="2"/>
  </si>
  <si>
    <t>収入の部</t>
    <rPh sb="0" eb="2">
      <t>シュウニュウ</t>
    </rPh>
    <rPh sb="3" eb="4">
      <t>ブ</t>
    </rPh>
    <phoneticPr fontId="4"/>
  </si>
  <si>
    <t>（単位：円）</t>
    <phoneticPr fontId="4"/>
  </si>
  <si>
    <t>科目</t>
    <rPh sb="0" eb="2">
      <t>カモク</t>
    </rPh>
    <phoneticPr fontId="4"/>
  </si>
  <si>
    <t>予算額</t>
    <rPh sb="0" eb="3">
      <t>ヨサンガク</t>
    </rPh>
    <phoneticPr fontId="4"/>
  </si>
  <si>
    <t>摘要</t>
    <rPh sb="0" eb="2">
      <t>テキヨウ</t>
    </rPh>
    <phoneticPr fontId="4"/>
  </si>
  <si>
    <t>補助金収入</t>
    <rPh sb="0" eb="3">
      <t>ホジョキン</t>
    </rPh>
    <rPh sb="3" eb="5">
      <t>シュウニュウ</t>
    </rPh>
    <phoneticPr fontId="4"/>
  </si>
  <si>
    <t>自己負担</t>
    <rPh sb="0" eb="2">
      <t>ジコ</t>
    </rPh>
    <rPh sb="2" eb="4">
      <t>フタン</t>
    </rPh>
    <phoneticPr fontId="4"/>
  </si>
  <si>
    <t>計</t>
    <rPh sb="0" eb="1">
      <t>ケイ</t>
    </rPh>
    <phoneticPr fontId="4"/>
  </si>
  <si>
    <t>支出の部</t>
    <rPh sb="0" eb="2">
      <t>シシュツ</t>
    </rPh>
    <rPh sb="3" eb="4">
      <t>ブ</t>
    </rPh>
    <phoneticPr fontId="4"/>
  </si>
  <si>
    <t>（単位：円）</t>
    <phoneticPr fontId="4"/>
  </si>
  <si>
    <t>記</t>
  </si>
  <si>
    <t>代表者名</t>
    <rPh sb="0" eb="3">
      <t>ダイヒョウシャ</t>
    </rPh>
    <rPh sb="3" eb="4">
      <t>メイ</t>
    </rPh>
    <phoneticPr fontId="26"/>
  </si>
  <si>
    <t>住所（所在地）</t>
  </si>
  <si>
    <t>郵 便 番 号</t>
  </si>
  <si>
    <t>電話番号（代表）</t>
    <phoneticPr fontId="4"/>
  </si>
  <si>
    <t>支 払 方 法</t>
  </si>
  <si>
    <t>２口座振替払(口座振込) ３隔地払(送金通知書) ４ 隔地払(振替払出証書)</t>
    <phoneticPr fontId="4"/>
  </si>
  <si>
    <t>[該当を○で囲む]</t>
  </si>
  <si>
    <t>銀行</t>
    <rPh sb="0" eb="2">
      <t>ギンコウ</t>
    </rPh>
    <phoneticPr fontId="4"/>
  </si>
  <si>
    <t>(金庫)</t>
    <rPh sb="1" eb="3">
      <t>キンコ</t>
    </rPh>
    <phoneticPr fontId="4"/>
  </si>
  <si>
    <t>預 金 種 別</t>
  </si>
  <si>
    <t>１　普通・総合 ２　当座 ４　貯蓄 ９　その他</t>
    <phoneticPr fontId="4"/>
  </si>
  <si>
    <t>金融機関・支店番号</t>
  </si>
  <si>
    <t>口 座 番 号</t>
  </si>
  <si>
    <t>氏名又は法人名等</t>
  </si>
  <si>
    <t>口座名義</t>
    <rPh sb="0" eb="2">
      <t>コウザ</t>
    </rPh>
    <rPh sb="2" eb="4">
      <t>メイギ</t>
    </rPh>
    <phoneticPr fontId="4"/>
  </si>
  <si>
    <t>口座名義ﾌﾘｶﾞﾅ</t>
    <rPh sb="0" eb="2">
      <t>コウザ</t>
    </rPh>
    <rPh sb="2" eb="4">
      <t>メイギ</t>
    </rPh>
    <phoneticPr fontId="4"/>
  </si>
  <si>
    <t>様式第１号（第３条関係）</t>
    <phoneticPr fontId="4"/>
  </si>
  <si>
    <t>　　　　　　　</t>
    <phoneticPr fontId="2"/>
  </si>
  <si>
    <t>　　　　　　　　　</t>
    <phoneticPr fontId="2"/>
  </si>
  <si>
    <t>　１．事業の内容及び経費区分（別記）</t>
    <phoneticPr fontId="4"/>
  </si>
  <si>
    <t>　２．事業の着手予定年月日</t>
    <phoneticPr fontId="4"/>
  </si>
  <si>
    <t>　　　事業の完了予定年月日</t>
    <phoneticPr fontId="4"/>
  </si>
  <si>
    <t>　　　　　　　</t>
    <phoneticPr fontId="4"/>
  </si>
  <si>
    <t>　３．添付書類</t>
    <phoneticPr fontId="4"/>
  </si>
  <si>
    <t>住　　所</t>
    <phoneticPr fontId="4"/>
  </si>
  <si>
    <t>団 体 名</t>
    <phoneticPr fontId="4"/>
  </si>
  <si>
    <t>法人本部の代表電話番号</t>
    <rPh sb="0" eb="2">
      <t>ホウジン</t>
    </rPh>
    <rPh sb="2" eb="4">
      <t>ホンブ</t>
    </rPh>
    <rPh sb="5" eb="7">
      <t>ダイヒョウ</t>
    </rPh>
    <rPh sb="7" eb="9">
      <t>デンワ</t>
    </rPh>
    <rPh sb="9" eb="11">
      <t>バンゴウ</t>
    </rPh>
    <phoneticPr fontId="7"/>
  </si>
  <si>
    <t>預金種別</t>
    <rPh sb="0" eb="2">
      <t>ヨキン</t>
    </rPh>
    <rPh sb="2" eb="4">
      <t>シュベツ</t>
    </rPh>
    <phoneticPr fontId="4"/>
  </si>
  <si>
    <t>普通・総合/当座/貯蓄/他</t>
    <rPh sb="0" eb="2">
      <t>フツウ</t>
    </rPh>
    <rPh sb="3" eb="5">
      <t>ソウゴウ</t>
    </rPh>
    <rPh sb="6" eb="8">
      <t>トウザ</t>
    </rPh>
    <rPh sb="9" eb="11">
      <t>チョチク</t>
    </rPh>
    <rPh sb="12" eb="13">
      <t>ホカ</t>
    </rPh>
    <phoneticPr fontId="4"/>
  </si>
  <si>
    <t>口座番号</t>
    <rPh sb="0" eb="2">
      <t>コウザ</t>
    </rPh>
    <rPh sb="2" eb="4">
      <t>バンゴウ</t>
    </rPh>
    <phoneticPr fontId="4"/>
  </si>
  <si>
    <t>電話番号</t>
    <rPh sb="0" eb="2">
      <t>デンワ</t>
    </rPh>
    <rPh sb="2" eb="4">
      <t>バンゴウ</t>
    </rPh>
    <phoneticPr fontId="4"/>
  </si>
  <si>
    <t>メールアドレス</t>
    <phoneticPr fontId="4"/>
  </si>
  <si>
    <t>1234****</t>
    <phoneticPr fontId="4"/>
  </si>
  <si>
    <t>078-123-****</t>
    <phoneticPr fontId="7"/>
  </si>
  <si>
    <t>　　　</t>
    <phoneticPr fontId="2"/>
  </si>
  <si>
    <t>この登録書は、兵庫県の機関の１箇所に提出してください。</t>
    <phoneticPr fontId="4"/>
  </si>
  <si>
    <t>　　　　債　権　者　登　録　書　　</t>
    <phoneticPr fontId="4"/>
  </si>
  <si>
    <t>改正日：令和３年１月１日</t>
    <rPh sb="4" eb="6">
      <t>レイワ</t>
    </rPh>
    <rPh sb="7" eb="8">
      <t>ネン</t>
    </rPh>
    <rPh sb="9" eb="10">
      <t>ガツ</t>
    </rPh>
    <rPh sb="11" eb="12">
      <t>ニチ</t>
    </rPh>
    <phoneticPr fontId="4"/>
  </si>
  <si>
    <t>※１　変更の場合は該当箇所にチェックしてください。</t>
    <rPh sb="3" eb="5">
      <t>ヘンコウ</t>
    </rPh>
    <rPh sb="6" eb="8">
      <t>バアイ</t>
    </rPh>
    <rPh sb="9" eb="11">
      <t>ガイトウ</t>
    </rPh>
    <rPh sb="11" eb="13">
      <t>カショ</t>
    </rPh>
    <phoneticPr fontId="4"/>
  </si>
  <si>
    <t>　　変更</t>
    <rPh sb="2" eb="4">
      <t>ヘンコウ</t>
    </rPh>
    <phoneticPr fontId="4"/>
  </si>
  <si>
    <t>　　住所の変更</t>
    <rPh sb="2" eb="4">
      <t>ジュウショ</t>
    </rPh>
    <rPh sb="5" eb="7">
      <t>ヘンコウ</t>
    </rPh>
    <phoneticPr fontId="4"/>
  </si>
  <si>
    <t>　　氏名・法人名の変更</t>
    <rPh sb="2" eb="4">
      <t>シメイ</t>
    </rPh>
    <rPh sb="5" eb="7">
      <t>ホウジン</t>
    </rPh>
    <rPh sb="7" eb="8">
      <t>メイ</t>
    </rPh>
    <rPh sb="9" eb="11">
      <t>ヘンコウ</t>
    </rPh>
    <phoneticPr fontId="4"/>
  </si>
  <si>
    <t>　　電話番号（代表）の変更</t>
    <rPh sb="2" eb="4">
      <t>デンワ</t>
    </rPh>
    <rPh sb="4" eb="6">
      <t>バンゴウ</t>
    </rPh>
    <rPh sb="7" eb="9">
      <t>ダイヒョウ</t>
    </rPh>
    <rPh sb="11" eb="13">
      <t>ヘンコウ</t>
    </rPh>
    <phoneticPr fontId="4"/>
  </si>
  <si>
    <t>　　新規</t>
    <rPh sb="2" eb="4">
      <t>シンキ</t>
    </rPh>
    <phoneticPr fontId="4"/>
  </si>
  <si>
    <t>　　振込先の変更</t>
    <rPh sb="2" eb="4">
      <t>フリコミ</t>
    </rPh>
    <rPh sb="4" eb="5">
      <t>サキ</t>
    </rPh>
    <rPh sb="6" eb="8">
      <t>ヘンコウ</t>
    </rPh>
    <phoneticPr fontId="4"/>
  </si>
  <si>
    <t>　　その他（　　　　）</t>
    <rPh sb="4" eb="5">
      <t>タ</t>
    </rPh>
    <phoneticPr fontId="4"/>
  </si>
  <si>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4"/>
  </si>
  <si>
    <t>（ﾌﾘｶﾞﾅ）
住所（所在地）</t>
    <rPh sb="8" eb="10">
      <t>ジュウショ</t>
    </rPh>
    <rPh sb="11" eb="14">
      <t>ショザイチ</t>
    </rPh>
    <phoneticPr fontId="4"/>
  </si>
  <si>
    <r>
      <t xml:space="preserve">（ﾌﾘｶﾞﾅ）
</t>
    </r>
    <r>
      <rPr>
        <sz val="10"/>
        <color theme="1"/>
        <rFont val="ＭＳ 明朝"/>
        <family val="1"/>
        <charset val="128"/>
      </rPr>
      <t>屋号・氏名又は法人名</t>
    </r>
    <phoneticPr fontId="4"/>
  </si>
  <si>
    <t>経理担当者氏名</t>
    <rPh sb="0" eb="2">
      <t>ケイリ</t>
    </rPh>
    <rPh sb="2" eb="4">
      <t>タントウ</t>
    </rPh>
    <rPh sb="4" eb="5">
      <t>シャ</t>
    </rPh>
    <rPh sb="5" eb="7">
      <t>シメイ</t>
    </rPh>
    <phoneticPr fontId="4"/>
  </si>
  <si>
    <t>（連絡先電話番号：）</t>
    <rPh sb="1" eb="3">
      <t>レンラク</t>
    </rPh>
    <rPh sb="3" eb="4">
      <t>サキ</t>
    </rPh>
    <rPh sb="4" eb="6">
      <t>デンワ</t>
    </rPh>
    <rPh sb="6" eb="8">
      <t>バンゴウ</t>
    </rPh>
    <phoneticPr fontId="4"/>
  </si>
  <si>
    <t>記入者氏名</t>
    <rPh sb="0" eb="3">
      <t>キニュウシャ</t>
    </rPh>
    <rPh sb="3" eb="5">
      <t>シメイ</t>
    </rPh>
    <phoneticPr fontId="4"/>
  </si>
  <si>
    <t>（電子メール：）</t>
    <rPh sb="1" eb="3">
      <t>デンシ</t>
    </rPh>
    <phoneticPr fontId="4"/>
  </si>
  <si>
    <t>（ﾌﾘｶﾞﾅ）
金 融 機 関 名
（払渡店）</t>
    <phoneticPr fontId="4"/>
  </si>
  <si>
    <t>支払方法が「２又は３」の場合記入
　[注意事項５]</t>
    <rPh sb="19" eb="21">
      <t>チュウイ</t>
    </rPh>
    <rPh sb="21" eb="23">
      <t>ジコウ</t>
    </rPh>
    <phoneticPr fontId="4"/>
  </si>
  <si>
    <t>支店</t>
    <phoneticPr fontId="4"/>
  </si>
  <si>
    <t>支払方法が「２」の場合記入</t>
    <phoneticPr fontId="4"/>
  </si>
  <si>
    <t>（ﾌﾘｶﾞﾅ）
口座名義人</t>
    <rPh sb="8" eb="10">
      <t>コウザ</t>
    </rPh>
    <rPh sb="10" eb="12">
      <t>メイギ</t>
    </rPh>
    <rPh sb="12" eb="13">
      <t>ニン</t>
    </rPh>
    <phoneticPr fontId="4"/>
  </si>
  <si>
    <t>公共工事等の前金払を受ける場合は下記に専用口座を記入</t>
    <rPh sb="0" eb="2">
      <t>コウキョウ</t>
    </rPh>
    <rPh sb="2" eb="4">
      <t>コウジ</t>
    </rPh>
    <rPh sb="4" eb="5">
      <t>トウ</t>
    </rPh>
    <rPh sb="6" eb="8">
      <t>マエキン</t>
    </rPh>
    <rPh sb="8" eb="9">
      <t>バラ</t>
    </rPh>
    <rPh sb="10" eb="11">
      <t>ウ</t>
    </rPh>
    <rPh sb="13" eb="15">
      <t>バアイ</t>
    </rPh>
    <rPh sb="16" eb="18">
      <t>カキ</t>
    </rPh>
    <rPh sb="19" eb="21">
      <t>センヨウ</t>
    </rPh>
    <rPh sb="21" eb="23">
      <t>コウザ</t>
    </rPh>
    <rPh sb="24" eb="26">
      <t>キニュウ</t>
    </rPh>
    <phoneticPr fontId="4"/>
  </si>
  <si>
    <t>（ﾌﾘｶﾞﾅ）
別口普通預金口座</t>
    <rPh sb="8" eb="10">
      <t>ベツクチ</t>
    </rPh>
    <rPh sb="10" eb="12">
      <t>フツウ</t>
    </rPh>
    <rPh sb="12" eb="14">
      <t>ヨキン</t>
    </rPh>
    <rPh sb="14" eb="16">
      <t>コウザ</t>
    </rPh>
    <phoneticPr fontId="4"/>
  </si>
  <si>
    <t>前払金専用口座登録時の注意（兵庫県機関向け）･･･債権者コードの末尾（11桁目）に「A（大文字、半角）」、（複数口座があるときはB,C～とする）。氏名（漢字）の前に「（前金）」を入力</t>
    <phoneticPr fontId="4"/>
  </si>
  <si>
    <t>（普通）</t>
    <rPh sb="1" eb="3">
      <t>フツウ</t>
    </rPh>
    <phoneticPr fontId="4"/>
  </si>
  <si>
    <t>（ﾌﾘｶﾞﾅ）
口 座 名 義 人</t>
    <rPh sb="8" eb="9">
      <t>　</t>
    </rPh>
    <rPh sb="10" eb="11">
      <t>　</t>
    </rPh>
    <rPh sb="12" eb="13">
      <t>　</t>
    </rPh>
    <rPh sb="14" eb="15">
      <t>　</t>
    </rPh>
    <rPh sb="16" eb="17">
      <t>ニン</t>
    </rPh>
    <phoneticPr fontId="4"/>
  </si>
  <si>
    <t>　上記のとおり兵庫県財務会計システムに登録してください。</t>
    <phoneticPr fontId="4"/>
  </si>
  <si>
    <t>　兵庫県あて</t>
    <phoneticPr fontId="4"/>
  </si>
  <si>
    <t>代表者の職氏名　　　　　　　　　　　　　　　　　　　　　　　　</t>
    <phoneticPr fontId="4"/>
  </si>
  <si>
    <t>（注意事項）</t>
    <phoneticPr fontId="4"/>
  </si>
  <si>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4"/>
  </si>
  <si>
    <t>２　登録は、御本人から抹消の申出がある場合のほか、利用実態が４年間ない場合には、年度末に自動的に削除されます。</t>
    <phoneticPr fontId="4"/>
  </si>
  <si>
    <t>３　原則的に電話番号（代表）が債権者コードとして登録されますので、県に見積書、請求書等を提出される場合は、電話番号（代表）を記入
  していただくようお願いします。</t>
    <phoneticPr fontId="4"/>
  </si>
  <si>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4"/>
  </si>
  <si>
    <t>　金融機関の合併、支店の統廃合等により、口座に関して変更が生じたときも、口座振替(振込)不能となりますので注意してください。</t>
    <phoneticPr fontId="4"/>
  </si>
  <si>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4"/>
  </si>
  <si>
    <t>６　この債権者登録書の提出とともに、登録する債権者の本人確認書類の写しを添付してください。本人確認書類の写しとは、概ね以下の
 とおりです（いずれか一つ）。</t>
    <phoneticPr fontId="4"/>
  </si>
  <si>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4"/>
  </si>
  <si>
    <t>住　　所</t>
    <rPh sb="0" eb="1">
      <t>ジュウ</t>
    </rPh>
    <rPh sb="3" eb="4">
      <t>ショ</t>
    </rPh>
    <phoneticPr fontId="26"/>
  </si>
  <si>
    <t>団 体 名</t>
    <rPh sb="0" eb="1">
      <t>ダン</t>
    </rPh>
    <rPh sb="2" eb="3">
      <t>カラダ</t>
    </rPh>
    <rPh sb="4" eb="5">
      <t>メイ</t>
    </rPh>
    <phoneticPr fontId="26"/>
  </si>
  <si>
    <t>600-0000</t>
    <phoneticPr fontId="7"/>
  </si>
  <si>
    <t>600-0000</t>
    <phoneticPr fontId="4"/>
  </si>
  <si>
    <t>支店名</t>
    <rPh sb="0" eb="3">
      <t>シテンメイ</t>
    </rPh>
    <phoneticPr fontId="4"/>
  </si>
  <si>
    <t>金融機関名</t>
    <rPh sb="4" eb="5">
      <t>メイ</t>
    </rPh>
    <phoneticPr fontId="4"/>
  </si>
  <si>
    <t>別 記</t>
    <rPh sb="0" eb="1">
      <t>ベツ</t>
    </rPh>
    <rPh sb="2" eb="3">
      <t>キ</t>
    </rPh>
    <phoneticPr fontId="4"/>
  </si>
  <si>
    <t>法人本部の郵便番号</t>
    <rPh sb="0" eb="2">
      <t>ホウジン</t>
    </rPh>
    <rPh sb="2" eb="4">
      <t>ホンブ</t>
    </rPh>
    <rPh sb="5" eb="7">
      <t>ユウビン</t>
    </rPh>
    <rPh sb="7" eb="9">
      <t>バンゴウ</t>
    </rPh>
    <phoneticPr fontId="7"/>
  </si>
  <si>
    <t>法人本部の住所</t>
    <rPh sb="0" eb="2">
      <t>ホウジン</t>
    </rPh>
    <rPh sb="2" eb="4">
      <t>ホンブ</t>
    </rPh>
    <rPh sb="5" eb="7">
      <t>ジュウショ</t>
    </rPh>
    <phoneticPr fontId="7"/>
  </si>
  <si>
    <t>兵庫　次郎</t>
    <phoneticPr fontId="4"/>
  </si>
  <si>
    <t>担当者氏名</t>
    <phoneticPr fontId="4"/>
  </si>
  <si>
    <t>書類送付先の郵便番号</t>
    <rPh sb="0" eb="2">
      <t>ショルイ</t>
    </rPh>
    <rPh sb="2" eb="5">
      <t>ソウフサキ</t>
    </rPh>
    <rPh sb="6" eb="8">
      <t>ユウビン</t>
    </rPh>
    <rPh sb="8" eb="10">
      <t>バンゴウ</t>
    </rPh>
    <phoneticPr fontId="4"/>
  </si>
  <si>
    <t>書類送付先の住所</t>
    <rPh sb="6" eb="8">
      <t>ジュウショ</t>
    </rPh>
    <phoneticPr fontId="4"/>
  </si>
  <si>
    <t>兵庫県内の場合は○○市（郡）から入力してください。</t>
    <rPh sb="0" eb="3">
      <t>ヒョウゴケン</t>
    </rPh>
    <rPh sb="3" eb="4">
      <t>ナイ</t>
    </rPh>
    <rPh sb="5" eb="7">
      <t>バアイ</t>
    </rPh>
    <rPh sb="10" eb="11">
      <t>シ</t>
    </rPh>
    <rPh sb="12" eb="13">
      <t>グン</t>
    </rPh>
    <rPh sb="16" eb="18">
      <t>ニュウリョク</t>
    </rPh>
    <phoneticPr fontId="4"/>
  </si>
  <si>
    <t>法人格と名称の間は空けずに詰めてください。</t>
    <rPh sb="0" eb="1">
      <t>ホウ</t>
    </rPh>
    <rPh sb="1" eb="3">
      <t>ジンカク</t>
    </rPh>
    <rPh sb="4" eb="6">
      <t>メイショウ</t>
    </rPh>
    <rPh sb="7" eb="8">
      <t>アイダ</t>
    </rPh>
    <rPh sb="9" eb="10">
      <t>ア</t>
    </rPh>
    <rPh sb="13" eb="14">
      <t>ツ</t>
    </rPh>
    <phoneticPr fontId="4"/>
  </si>
  <si>
    <t>担当者役職名</t>
    <phoneticPr fontId="4"/>
  </si>
  <si>
    <r>
      <t>　　　兵 庫 県 知 事　　齋 藤　元 彦　様　　</t>
    </r>
    <r>
      <rPr>
        <sz val="12"/>
        <color rgb="FF000000"/>
        <rFont val="ＭＳ 明朝"/>
        <family val="1"/>
        <charset val="128"/>
      </rPr>
      <t>　</t>
    </r>
    <rPh sb="14" eb="15">
      <t>イツ</t>
    </rPh>
    <rPh sb="16" eb="17">
      <t>フジ</t>
    </rPh>
    <rPh sb="18" eb="19">
      <t>モト</t>
    </rPh>
    <rPh sb="20" eb="21">
      <t>ヒコ</t>
    </rPh>
    <phoneticPr fontId="4"/>
  </si>
  <si>
    <t>社会福祉法人△△</t>
    <rPh sb="0" eb="2">
      <t>シャカイ</t>
    </rPh>
    <rPh sb="2" eb="4">
      <t>フクシ</t>
    </rPh>
    <rPh sb="4" eb="6">
      <t>ホウジン</t>
    </rPh>
    <phoneticPr fontId="7"/>
  </si>
  <si>
    <t>ｼｬｶｲﾌｸｼﾎｳｼﾞﾝｻﾝｶｸｻﾝｶｸ</t>
    <phoneticPr fontId="4"/>
  </si>
  <si>
    <t>収 支 予 算 書</t>
    <rPh sb="0" eb="1">
      <t>オサム</t>
    </rPh>
    <rPh sb="2" eb="3">
      <t>シ</t>
    </rPh>
    <rPh sb="4" eb="5">
      <t>ヨ</t>
    </rPh>
    <rPh sb="6" eb="7">
      <t>サン</t>
    </rPh>
    <rPh sb="8" eb="9">
      <t>ショ</t>
    </rPh>
    <phoneticPr fontId="2"/>
  </si>
  <si>
    <t>理事長　　○○　○○</t>
    <rPh sb="0" eb="3">
      <t>リジチョウ</t>
    </rPh>
    <phoneticPr fontId="4"/>
  </si>
  <si>
    <t>法人代表者の役職名 ＋ 氏名</t>
    <rPh sb="0" eb="2">
      <t>ホウジン</t>
    </rPh>
    <rPh sb="2" eb="5">
      <t>ダイヒョウシャ</t>
    </rPh>
    <rPh sb="6" eb="9">
      <t>ヤクショクメイ</t>
    </rPh>
    <rPh sb="12" eb="14">
      <t>シメイ</t>
    </rPh>
    <phoneticPr fontId="4"/>
  </si>
  <si>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2" eb="25">
      <t>ヤクショクメイ</t>
    </rPh>
    <rPh sb="26" eb="28">
      <t>シメイ</t>
    </rPh>
    <rPh sb="29" eb="30">
      <t>アイダ</t>
    </rPh>
    <rPh sb="31" eb="33">
      <t>ゼンカク</t>
    </rPh>
    <rPh sb="34" eb="35">
      <t>ジ</t>
    </rPh>
    <rPh sb="35" eb="36">
      <t>ア</t>
    </rPh>
    <phoneticPr fontId="4"/>
  </si>
  <si>
    <t>補 助 金 交 付 申 請 書</t>
    <rPh sb="0" eb="1">
      <t>ホ</t>
    </rPh>
    <rPh sb="2" eb="3">
      <t>スケ</t>
    </rPh>
    <rPh sb="4" eb="5">
      <t>カネ</t>
    </rPh>
    <rPh sb="6" eb="7">
      <t>コウ</t>
    </rPh>
    <rPh sb="8" eb="9">
      <t>ツキ</t>
    </rPh>
    <rPh sb="10" eb="11">
      <t>サル</t>
    </rPh>
    <rPh sb="12" eb="13">
      <t>ショウ</t>
    </rPh>
    <rPh sb="14" eb="15">
      <t>ショ</t>
    </rPh>
    <phoneticPr fontId="4"/>
  </si>
  <si>
    <t>記</t>
    <rPh sb="0" eb="1">
      <t>キ</t>
    </rPh>
    <phoneticPr fontId="4"/>
  </si>
  <si>
    <t>電　　話</t>
    <rPh sb="0" eb="1">
      <t>デン</t>
    </rPh>
    <rPh sb="3" eb="4">
      <t>ハナシ</t>
    </rPh>
    <phoneticPr fontId="4"/>
  </si>
  <si>
    <t>電子メール</t>
    <rPh sb="0" eb="2">
      <t>デンシ</t>
    </rPh>
    <phoneticPr fontId="4"/>
  </si>
  <si>
    <t>①
法
人
情
報</t>
    <rPh sb="2" eb="3">
      <t>ホウ</t>
    </rPh>
    <rPh sb="4" eb="5">
      <t>ニン</t>
    </rPh>
    <rPh sb="6" eb="7">
      <t>ジョウ</t>
    </rPh>
    <rPh sb="8" eb="9">
      <t>ホウ</t>
    </rPh>
    <phoneticPr fontId="4"/>
  </si>
  <si>
    <t>②
補
助
金
事
務
担
当
者
情
報</t>
    <rPh sb="2" eb="3">
      <t>ホ</t>
    </rPh>
    <rPh sb="4" eb="5">
      <t>タスケ</t>
    </rPh>
    <rPh sb="6" eb="7">
      <t>キン</t>
    </rPh>
    <rPh sb="8" eb="9">
      <t>コト</t>
    </rPh>
    <rPh sb="10" eb="11">
      <t>ツトム</t>
    </rPh>
    <rPh sb="12" eb="13">
      <t>タン</t>
    </rPh>
    <rPh sb="14" eb="15">
      <t>トウ</t>
    </rPh>
    <rPh sb="16" eb="17">
      <t>シャ</t>
    </rPh>
    <rPh sb="18" eb="19">
      <t>ジョウ</t>
    </rPh>
    <rPh sb="20" eb="21">
      <t>ホウ</t>
    </rPh>
    <phoneticPr fontId="4"/>
  </si>
  <si>
    <t>③
振
込
先
口
座
情
報</t>
    <rPh sb="2" eb="3">
      <t>フ</t>
    </rPh>
    <rPh sb="4" eb="5">
      <t>コミ</t>
    </rPh>
    <rPh sb="6" eb="7">
      <t>サキ</t>
    </rPh>
    <rPh sb="8" eb="9">
      <t>クチ</t>
    </rPh>
    <rPh sb="10" eb="11">
      <t>ザ</t>
    </rPh>
    <rPh sb="12" eb="13">
      <t>ジョウ</t>
    </rPh>
    <rPh sb="14" eb="15">
      <t>ホウ</t>
    </rPh>
    <phoneticPr fontId="4"/>
  </si>
  <si>
    <t>補助金交付決定日</t>
    <rPh sb="0" eb="5">
      <t>ホジョキンコウフ</t>
    </rPh>
    <rPh sb="5" eb="7">
      <t>ケッテイ</t>
    </rPh>
    <rPh sb="7" eb="8">
      <t>ビ</t>
    </rPh>
    <phoneticPr fontId="4"/>
  </si>
  <si>
    <t>補助金交付決定通知の文書番号</t>
    <rPh sb="0" eb="7">
      <t>ホジョキンコウフケッテイ</t>
    </rPh>
    <rPh sb="7" eb="9">
      <t>ツウチ</t>
    </rPh>
    <rPh sb="10" eb="12">
      <t>ブンショ</t>
    </rPh>
    <rPh sb="12" eb="14">
      <t>バンゴウ</t>
    </rPh>
    <phoneticPr fontId="4"/>
  </si>
  <si>
    <t>様式第８号（第１１条関係）</t>
    <phoneticPr fontId="4"/>
  </si>
  <si>
    <t>補 助 事 業 実 績 報 告 書</t>
    <rPh sb="0" eb="1">
      <t>ホ</t>
    </rPh>
    <rPh sb="2" eb="3">
      <t>スケ</t>
    </rPh>
    <rPh sb="4" eb="5">
      <t>コト</t>
    </rPh>
    <rPh sb="6" eb="7">
      <t>ゴウ</t>
    </rPh>
    <rPh sb="8" eb="9">
      <t>ジツ</t>
    </rPh>
    <rPh sb="10" eb="11">
      <t>イサオ</t>
    </rPh>
    <rPh sb="12" eb="13">
      <t>ホウ</t>
    </rPh>
    <rPh sb="14" eb="15">
      <t>コク</t>
    </rPh>
    <rPh sb="16" eb="17">
      <t>ショ</t>
    </rPh>
    <phoneticPr fontId="4"/>
  </si>
  <si>
    <t>　２．事業の着手年月日</t>
    <phoneticPr fontId="4"/>
  </si>
  <si>
    <t>　　　事業の完了年月日</t>
    <phoneticPr fontId="4"/>
  </si>
  <si>
    <t>（注）申請内容を上段に（  ）書で記入し、実績をその下段に記入する。</t>
    <phoneticPr fontId="4"/>
  </si>
  <si>
    <t>（</t>
    <phoneticPr fontId="4"/>
  </si>
  <si>
    <t>）</t>
    <phoneticPr fontId="4"/>
  </si>
  <si>
    <t>（</t>
    <phoneticPr fontId="4"/>
  </si>
  <si>
    <t>）</t>
    <phoneticPr fontId="4"/>
  </si>
  <si>
    <t>収 支 決 算 書</t>
    <rPh sb="0" eb="1">
      <t>オサム</t>
    </rPh>
    <rPh sb="2" eb="3">
      <t>シ</t>
    </rPh>
    <rPh sb="4" eb="5">
      <t>ケツ</t>
    </rPh>
    <rPh sb="6" eb="7">
      <t>サン</t>
    </rPh>
    <rPh sb="8" eb="9">
      <t>ショ</t>
    </rPh>
    <phoneticPr fontId="2"/>
  </si>
  <si>
    <t>（注）</t>
    <phoneticPr fontId="4"/>
  </si>
  <si>
    <t>委　任　状</t>
    <rPh sb="0" eb="1">
      <t>イ</t>
    </rPh>
    <rPh sb="2" eb="3">
      <t>ニン</t>
    </rPh>
    <rPh sb="4" eb="5">
      <t>ジョウ</t>
    </rPh>
    <phoneticPr fontId="26"/>
  </si>
  <si>
    <t>受任者</t>
    <rPh sb="0" eb="2">
      <t>ジュニン</t>
    </rPh>
    <rPh sb="2" eb="3">
      <t>シャ</t>
    </rPh>
    <phoneticPr fontId="4"/>
  </si>
  <si>
    <t>印</t>
    <rPh sb="0" eb="1">
      <t>イン</t>
    </rPh>
    <phoneticPr fontId="4"/>
  </si>
  <si>
    <t>様式第１０号（第１４条関係）</t>
    <phoneticPr fontId="7"/>
  </si>
  <si>
    <t>補　助　金　請　求　書</t>
    <rPh sb="0" eb="1">
      <t>タスク</t>
    </rPh>
    <rPh sb="2" eb="3">
      <t>スケ</t>
    </rPh>
    <rPh sb="4" eb="5">
      <t>カネ</t>
    </rPh>
    <rPh sb="6" eb="7">
      <t>ショウ</t>
    </rPh>
    <rPh sb="8" eb="9">
      <t>モトム</t>
    </rPh>
    <rPh sb="10" eb="11">
      <t>ショ</t>
    </rPh>
    <phoneticPr fontId="2"/>
  </si>
  <si>
    <t>金</t>
    <rPh sb="0" eb="1">
      <t>カネ</t>
    </rPh>
    <phoneticPr fontId="7"/>
  </si>
  <si>
    <t>補助金交付決定額</t>
    <rPh sb="0" eb="3">
      <t>ホジョキン</t>
    </rPh>
    <rPh sb="3" eb="5">
      <t>コウフ</t>
    </rPh>
    <rPh sb="5" eb="7">
      <t>ケッテイ</t>
    </rPh>
    <rPh sb="7" eb="8">
      <t>ガク</t>
    </rPh>
    <phoneticPr fontId="7"/>
  </si>
  <si>
    <t>補助金確定額</t>
    <rPh sb="0" eb="3">
      <t>ホジョキン</t>
    </rPh>
    <rPh sb="3" eb="5">
      <t>カクテイ</t>
    </rPh>
    <rPh sb="5" eb="6">
      <t>ガク</t>
    </rPh>
    <phoneticPr fontId="7"/>
  </si>
  <si>
    <t>既受領額</t>
    <rPh sb="0" eb="1">
      <t>スデ</t>
    </rPh>
    <rPh sb="1" eb="3">
      <t>ジュリョウ</t>
    </rPh>
    <rPh sb="3" eb="4">
      <t>ガク</t>
    </rPh>
    <phoneticPr fontId="7"/>
  </si>
  <si>
    <t>今回請求額</t>
    <rPh sb="0" eb="2">
      <t>コンカイ</t>
    </rPh>
    <rPh sb="2" eb="4">
      <t>セイキュウ</t>
    </rPh>
    <rPh sb="4" eb="5">
      <t>ガク</t>
    </rPh>
    <phoneticPr fontId="7"/>
  </si>
  <si>
    <t>〈根拠〉</t>
    <rPh sb="1" eb="3">
      <t>コンキョ</t>
    </rPh>
    <phoneticPr fontId="7"/>
  </si>
  <si>
    <t>補助金交付決定通知</t>
    <rPh sb="0" eb="3">
      <t>ホジョキン</t>
    </rPh>
    <rPh sb="3" eb="5">
      <t>コウフ</t>
    </rPh>
    <rPh sb="5" eb="7">
      <t>ケッテイ</t>
    </rPh>
    <rPh sb="7" eb="9">
      <t>ツウチ</t>
    </rPh>
    <phoneticPr fontId="7"/>
  </si>
  <si>
    <t>号</t>
    <rPh sb="0" eb="1">
      <t>ゴウ</t>
    </rPh>
    <phoneticPr fontId="7"/>
  </si>
  <si>
    <t>月</t>
    <rPh sb="0" eb="1">
      <t>ツキ</t>
    </rPh>
    <phoneticPr fontId="7"/>
  </si>
  <si>
    <t>日</t>
    <rPh sb="0" eb="1">
      <t>ニチ</t>
    </rPh>
    <phoneticPr fontId="7"/>
  </si>
  <si>
    <t>補助金確定通知</t>
    <rPh sb="0" eb="3">
      <t>ホジョキン</t>
    </rPh>
    <rPh sb="3" eb="5">
      <t>カクテイ</t>
    </rPh>
    <rPh sb="5" eb="7">
      <t>ツウチ</t>
    </rPh>
    <phoneticPr fontId="7"/>
  </si>
  <si>
    <t>　</t>
    <phoneticPr fontId="7"/>
  </si>
  <si>
    <t>（添付書類）</t>
    <rPh sb="1" eb="3">
      <t>テンプ</t>
    </rPh>
    <rPh sb="3" eb="5">
      <t>ショルイ</t>
    </rPh>
    <phoneticPr fontId="7"/>
  </si>
  <si>
    <t>様</t>
    <rPh sb="0" eb="1">
      <t>サマ</t>
    </rPh>
    <phoneticPr fontId="4"/>
  </si>
  <si>
    <t>高　第</t>
    <rPh sb="0" eb="1">
      <t>コウ</t>
    </rPh>
    <rPh sb="2" eb="3">
      <t>ダイ</t>
    </rPh>
    <phoneticPr fontId="7"/>
  </si>
  <si>
    <t>円也</t>
    <rPh sb="0" eb="1">
      <t>エン</t>
    </rPh>
    <rPh sb="1" eb="2">
      <t>ナリ</t>
    </rPh>
    <phoneticPr fontId="4"/>
  </si>
  <si>
    <t>円</t>
    <rPh sb="0" eb="1">
      <t>エン</t>
    </rPh>
    <phoneticPr fontId="4"/>
  </si>
  <si>
    <t>記入例</t>
    <rPh sb="0" eb="2">
      <t>キニュウ</t>
    </rPh>
    <rPh sb="2" eb="3">
      <t>レイ</t>
    </rPh>
    <phoneticPr fontId="7"/>
  </si>
  <si>
    <t>決算額</t>
    <rPh sb="0" eb="2">
      <t>ケッサン</t>
    </rPh>
    <rPh sb="2" eb="3">
      <t>ガク</t>
    </rPh>
    <phoneticPr fontId="4"/>
  </si>
  <si>
    <t>（注）　収支の計は、それぞれ一致する。</t>
    <rPh sb="1" eb="2">
      <t>チュウ</t>
    </rPh>
    <rPh sb="4" eb="6">
      <t>シュウシ</t>
    </rPh>
    <rPh sb="7" eb="8">
      <t>ケイ</t>
    </rPh>
    <rPh sb="14" eb="16">
      <t>イッチ</t>
    </rPh>
    <phoneticPr fontId="4"/>
  </si>
  <si>
    <t>請求者</t>
    <phoneticPr fontId="4"/>
  </si>
  <si>
    <t>発行責任者</t>
    <phoneticPr fontId="4"/>
  </si>
  <si>
    <t>担当者</t>
    <phoneticPr fontId="4"/>
  </si>
  <si>
    <t>住所</t>
    <rPh sb="0" eb="2">
      <t>ジュウショ</t>
    </rPh>
    <phoneticPr fontId="4"/>
  </si>
  <si>
    <t>団体名</t>
    <rPh sb="0" eb="3">
      <t>ダンタイメイ</t>
    </rPh>
    <phoneticPr fontId="4"/>
  </si>
  <si>
    <t>代表者氏名</t>
    <rPh sb="0" eb="3">
      <t>ダイヒョウシャ</t>
    </rPh>
    <rPh sb="3" eb="5">
      <t>シメイ</t>
    </rPh>
    <phoneticPr fontId="4"/>
  </si>
  <si>
    <t>氏名</t>
    <rPh sb="0" eb="2">
      <t>シメイ</t>
    </rPh>
    <phoneticPr fontId="4"/>
  </si>
  <si>
    <t>電話</t>
    <rPh sb="0" eb="2">
      <t>デンワ</t>
    </rPh>
    <phoneticPr fontId="4"/>
  </si>
  <si>
    <t>電子メール</t>
    <rPh sb="0" eb="2">
      <t>デンシ</t>
    </rPh>
    <phoneticPr fontId="4"/>
  </si>
  <si>
    <t>名称のみ入力してください。　※○○支店（出張所）等の種別は入力不要。</t>
    <rPh sb="0" eb="2">
      <t>メイショウ</t>
    </rPh>
    <rPh sb="4" eb="6">
      <t>ニュウリョク</t>
    </rPh>
    <rPh sb="17" eb="19">
      <t>シテン</t>
    </rPh>
    <rPh sb="20" eb="22">
      <t>シュッチョウ</t>
    </rPh>
    <rPh sb="22" eb="23">
      <t>ショ</t>
    </rPh>
    <phoneticPr fontId="4"/>
  </si>
  <si>
    <t>数字の間は半角の「-」をつけてください。</t>
    <rPh sb="0" eb="2">
      <t>スウジ</t>
    </rPh>
    <rPh sb="3" eb="4">
      <t>アイダ</t>
    </rPh>
    <rPh sb="5" eb="7">
      <t>ハンカク</t>
    </rPh>
    <phoneticPr fontId="4"/>
  </si>
  <si>
    <t>数字の間は半角の「-」をつけてください。</t>
    <phoneticPr fontId="4"/>
  </si>
  <si>
    <t>補助事業の対象となる者</t>
    <rPh sb="0" eb="2">
      <t>ホジョ</t>
    </rPh>
    <rPh sb="2" eb="4">
      <t>ジギョウ</t>
    </rPh>
    <rPh sb="5" eb="7">
      <t>タイショウ</t>
    </rPh>
    <rPh sb="10" eb="11">
      <t>モノ</t>
    </rPh>
    <phoneticPr fontId="7"/>
  </si>
  <si>
    <t>補助事業の対象となる経費</t>
    <rPh sb="0" eb="2">
      <t>ホジョ</t>
    </rPh>
    <rPh sb="2" eb="4">
      <t>ジギョウ</t>
    </rPh>
    <rPh sb="5" eb="7">
      <t>タイショウ</t>
    </rPh>
    <rPh sb="10" eb="12">
      <t>ケイヒ</t>
    </rPh>
    <phoneticPr fontId="7"/>
  </si>
  <si>
    <t>　　</t>
    <phoneticPr fontId="4"/>
  </si>
  <si>
    <t>別に定める事項</t>
    <rPh sb="0" eb="1">
      <t>ベツ</t>
    </rPh>
    <rPh sb="2" eb="3">
      <t>サダ</t>
    </rPh>
    <rPh sb="5" eb="7">
      <t>ジコウ</t>
    </rPh>
    <phoneticPr fontId="7"/>
  </si>
  <si>
    <t>関係条項</t>
    <rPh sb="0" eb="2">
      <t>カンケイ</t>
    </rPh>
    <rPh sb="2" eb="4">
      <t>ジョウコウ</t>
    </rPh>
    <phoneticPr fontId="7"/>
  </si>
  <si>
    <t>内容</t>
    <rPh sb="0" eb="2">
      <t>ナイヨウ</t>
    </rPh>
    <phoneticPr fontId="7"/>
  </si>
  <si>
    <t>第３条</t>
    <rPh sb="0" eb="1">
      <t>ダイ</t>
    </rPh>
    <rPh sb="2" eb="3">
      <t>ジョウ</t>
    </rPh>
    <phoneticPr fontId="7"/>
  </si>
  <si>
    <t>（指定期日）　　　　</t>
  </si>
  <si>
    <t>第７条第１項</t>
    <rPh sb="0" eb="1">
      <t>ダイ</t>
    </rPh>
    <rPh sb="2" eb="3">
      <t>ジョウ</t>
    </rPh>
    <rPh sb="3" eb="4">
      <t>ダイ</t>
    </rPh>
    <rPh sb="5" eb="6">
      <t>コウ</t>
    </rPh>
    <phoneticPr fontId="7"/>
  </si>
  <si>
    <t>（軽微な経費配分の変更）　</t>
  </si>
  <si>
    <t>（軽微な事業内容の変更）</t>
  </si>
  <si>
    <t>（添付書類）</t>
    <phoneticPr fontId="7"/>
  </si>
  <si>
    <t>（指定期日）</t>
    <rPh sb="1" eb="3">
      <t>シテイ</t>
    </rPh>
    <rPh sb="3" eb="5">
      <t>キジツ</t>
    </rPh>
    <phoneticPr fontId="7"/>
  </si>
  <si>
    <t>第１１条</t>
    <rPh sb="0" eb="1">
      <t>ダイ</t>
    </rPh>
    <rPh sb="3" eb="4">
      <t>ジョウ</t>
    </rPh>
    <phoneticPr fontId="7"/>
  </si>
  <si>
    <t>第19条第１項</t>
    <rPh sb="0" eb="1">
      <t>ダイ</t>
    </rPh>
    <rPh sb="3" eb="4">
      <t>ジョウ</t>
    </rPh>
    <rPh sb="4" eb="5">
      <t>ダイ</t>
    </rPh>
    <phoneticPr fontId="7"/>
  </si>
  <si>
    <t>○○市○1-1</t>
    <rPh sb="2" eb="3">
      <t>シ</t>
    </rPh>
    <phoneticPr fontId="7"/>
  </si>
  <si>
    <t>（事業所名）</t>
    <rPh sb="1" eb="4">
      <t>ジギョウショ</t>
    </rPh>
    <rPh sb="4" eb="5">
      <t>メイ</t>
    </rPh>
    <phoneticPr fontId="4"/>
  </si>
  <si>
    <t>兵 庫 県 知 事　様</t>
    <phoneticPr fontId="4"/>
  </si>
  <si>
    <t>事業費</t>
    <rPh sb="0" eb="3">
      <t>ジギョウヒ</t>
    </rPh>
    <phoneticPr fontId="4"/>
  </si>
  <si>
    <t>交付申請の提出にあたり、こちらで提出書類をチェックの上、一緒にご提出下さい。</t>
    <rPh sb="0" eb="2">
      <t>コウフ</t>
    </rPh>
    <rPh sb="2" eb="4">
      <t>シンセイ</t>
    </rPh>
    <rPh sb="5" eb="7">
      <t>テイシュツ</t>
    </rPh>
    <rPh sb="16" eb="18">
      <t>テイシュツ</t>
    </rPh>
    <rPh sb="18" eb="20">
      <t>ショルイ</t>
    </rPh>
    <rPh sb="26" eb="27">
      <t>ウエ</t>
    </rPh>
    <rPh sb="28" eb="30">
      <t>イッショ</t>
    </rPh>
    <rPh sb="32" eb="34">
      <t>テイシュツ</t>
    </rPh>
    <rPh sb="34" eb="35">
      <t>クダ</t>
    </rPh>
    <phoneticPr fontId="4"/>
  </si>
  <si>
    <t>法人名：　</t>
    <phoneticPr fontId="4"/>
  </si>
  <si>
    <t>事業所名：　</t>
    <rPh sb="0" eb="3">
      <t>ジギョウショ</t>
    </rPh>
    <rPh sb="3" eb="4">
      <t>メイ</t>
    </rPh>
    <phoneticPr fontId="4"/>
  </si>
  <si>
    <t>担当者：　</t>
    <rPh sb="0" eb="3">
      <t>タントウシャ</t>
    </rPh>
    <phoneticPr fontId="4"/>
  </si>
  <si>
    <t>連絡先：　</t>
    <rPh sb="0" eb="3">
      <t>レンラクサキ</t>
    </rPh>
    <phoneticPr fontId="4"/>
  </si>
  <si>
    <t>（電話）　</t>
    <rPh sb="1" eb="3">
      <t>デンワ</t>
    </rPh>
    <phoneticPr fontId="4"/>
  </si>
  <si>
    <t>　</t>
    <phoneticPr fontId="4"/>
  </si>
  <si>
    <t>（e-mail)　</t>
    <phoneticPr fontId="4"/>
  </si>
  <si>
    <t>番号</t>
    <rPh sb="0" eb="2">
      <t>バンゴウ</t>
    </rPh>
    <phoneticPr fontId="4"/>
  </si>
  <si>
    <t>提　　出　　書　　類　　名</t>
    <rPh sb="0" eb="1">
      <t>ツツミ</t>
    </rPh>
    <rPh sb="3" eb="4">
      <t>デ</t>
    </rPh>
    <rPh sb="6" eb="7">
      <t>ショ</t>
    </rPh>
    <rPh sb="9" eb="10">
      <t>タグイ</t>
    </rPh>
    <rPh sb="12" eb="13">
      <t>メイ</t>
    </rPh>
    <phoneticPr fontId="4"/>
  </si>
  <si>
    <t>提出時
チェック欄</t>
    <rPh sb="0" eb="2">
      <t>テイシュツ</t>
    </rPh>
    <rPh sb="2" eb="3">
      <t>ジ</t>
    </rPh>
    <rPh sb="8" eb="9">
      <t>ラン</t>
    </rPh>
    <phoneticPr fontId="4"/>
  </si>
  <si>
    <t>備　　考</t>
    <rPh sb="0" eb="1">
      <t>ソナエ</t>
    </rPh>
    <rPh sb="3" eb="4">
      <t>コウ</t>
    </rPh>
    <phoneticPr fontId="4"/>
  </si>
  <si>
    <t>提出書類一覧（本票）</t>
    <rPh sb="7" eb="8">
      <t>ホン</t>
    </rPh>
    <rPh sb="8" eb="9">
      <t>ヒョウ</t>
    </rPh>
    <phoneticPr fontId="4"/>
  </si>
  <si>
    <t>様式1　事業計画書</t>
    <rPh sb="0" eb="2">
      <t>ヨウシキ</t>
    </rPh>
    <phoneticPr fontId="4"/>
  </si>
  <si>
    <t>誓約書</t>
    <rPh sb="0" eb="3">
      <t>セイヤクショ</t>
    </rPh>
    <phoneticPr fontId="4"/>
  </si>
  <si>
    <t>債権者登録書</t>
    <rPh sb="0" eb="3">
      <t>サイケンシャ</t>
    </rPh>
    <rPh sb="3" eb="5">
      <t>トウロク</t>
    </rPh>
    <rPh sb="5" eb="6">
      <t>ショ</t>
    </rPh>
    <phoneticPr fontId="4"/>
  </si>
  <si>
    <t>※その他、必要に応じて書類の提出をお願いすることがあります。</t>
    <rPh sb="3" eb="4">
      <t>タ</t>
    </rPh>
    <rPh sb="5" eb="7">
      <t>ヒツヨウ</t>
    </rPh>
    <rPh sb="8" eb="9">
      <t>オウ</t>
    </rPh>
    <rPh sb="11" eb="13">
      <t>ショルイ</t>
    </rPh>
    <rPh sb="14" eb="16">
      <t>テイシュツ</t>
    </rPh>
    <rPh sb="18" eb="19">
      <t>ネガ</t>
    </rPh>
    <phoneticPr fontId="4"/>
  </si>
  <si>
    <t>（様式１）</t>
    <phoneticPr fontId="26"/>
  </si>
  <si>
    <t>事 業 計 画 書</t>
    <rPh sb="4" eb="5">
      <t>ケイ</t>
    </rPh>
    <rPh sb="6" eb="7">
      <t>ガ</t>
    </rPh>
    <rPh sb="8" eb="9">
      <t>ショ</t>
    </rPh>
    <phoneticPr fontId="26"/>
  </si>
  <si>
    <t>１　事業所名等（いずれかを記載）</t>
    <rPh sb="2" eb="5">
      <t>ジギョウショ</t>
    </rPh>
    <rPh sb="5" eb="7">
      <t>メイトウ</t>
    </rPh>
    <rPh sb="13" eb="15">
      <t>キサイ</t>
    </rPh>
    <phoneticPr fontId="26"/>
  </si>
  <si>
    <t>(1)　一体型事業所の場合（定期巡回・随時対応サービス事業所）</t>
    <rPh sb="4" eb="6">
      <t>イッタイ</t>
    </rPh>
    <rPh sb="6" eb="7">
      <t>ガタ</t>
    </rPh>
    <rPh sb="7" eb="10">
      <t>ジギョウショ</t>
    </rPh>
    <rPh sb="11" eb="13">
      <t>バアイ</t>
    </rPh>
    <rPh sb="14" eb="16">
      <t>テイキ</t>
    </rPh>
    <rPh sb="16" eb="18">
      <t>ジュンカイ</t>
    </rPh>
    <rPh sb="19" eb="21">
      <t>ズイジ</t>
    </rPh>
    <rPh sb="21" eb="23">
      <t>タイオウ</t>
    </rPh>
    <rPh sb="27" eb="30">
      <t>ジギョウショ</t>
    </rPh>
    <phoneticPr fontId="26"/>
  </si>
  <si>
    <t>名　　　称</t>
    <rPh sb="0" eb="1">
      <t>ナ</t>
    </rPh>
    <rPh sb="4" eb="5">
      <t>ショウ</t>
    </rPh>
    <phoneticPr fontId="4"/>
  </si>
  <si>
    <t>事業所番号</t>
    <rPh sb="0" eb="3">
      <t>ジギョウショ</t>
    </rPh>
    <rPh sb="3" eb="5">
      <t>バンゴウ</t>
    </rPh>
    <phoneticPr fontId="4"/>
  </si>
  <si>
    <t>所　在　地</t>
    <rPh sb="0" eb="1">
      <t>トコロ</t>
    </rPh>
    <rPh sb="2" eb="3">
      <t>ザイ</t>
    </rPh>
    <rPh sb="4" eb="5">
      <t>チ</t>
    </rPh>
    <phoneticPr fontId="4"/>
  </si>
  <si>
    <t>管理者氏名</t>
    <rPh sb="0" eb="3">
      <t>カンリシャ</t>
    </rPh>
    <rPh sb="3" eb="5">
      <t>シメイ</t>
    </rPh>
    <phoneticPr fontId="4"/>
  </si>
  <si>
    <t>電話番号</t>
    <rPh sb="0" eb="2">
      <t>デンワ</t>
    </rPh>
    <rPh sb="2" eb="4">
      <t>バンゴウ</t>
    </rPh>
    <phoneticPr fontId="26"/>
  </si>
  <si>
    <t>担当者氏名</t>
    <rPh sb="0" eb="3">
      <t>タントウシャ</t>
    </rPh>
    <rPh sb="3" eb="5">
      <t>シメイ</t>
    </rPh>
    <phoneticPr fontId="26"/>
  </si>
  <si>
    <t>メールアドレス</t>
    <phoneticPr fontId="26"/>
  </si>
  <si>
    <t>　定期巡回の利用者数</t>
    <rPh sb="1" eb="3">
      <t>テイキ</t>
    </rPh>
    <rPh sb="3" eb="5">
      <t>ジュンカイ</t>
    </rPh>
    <rPh sb="6" eb="8">
      <t>リヨウ</t>
    </rPh>
    <rPh sb="8" eb="9">
      <t>シャ</t>
    </rPh>
    <rPh sb="9" eb="10">
      <t>スウ</t>
    </rPh>
    <phoneticPr fontId="4"/>
  </si>
  <si>
    <t>訪問看護利用者数</t>
    <rPh sb="0" eb="2">
      <t>ホウモン</t>
    </rPh>
    <rPh sb="2" eb="4">
      <t>カンゴ</t>
    </rPh>
    <rPh sb="4" eb="7">
      <t>リヨウシャ</t>
    </rPh>
    <rPh sb="7" eb="8">
      <t>スウ</t>
    </rPh>
    <phoneticPr fontId="26"/>
  </si>
  <si>
    <t>(2)　連携型事業所の場合（訪問看護事業所）</t>
    <rPh sb="4" eb="6">
      <t>レンケイ</t>
    </rPh>
    <rPh sb="6" eb="7">
      <t>カタ</t>
    </rPh>
    <rPh sb="7" eb="10">
      <t>ジギョウショ</t>
    </rPh>
    <rPh sb="11" eb="13">
      <t>バアイ</t>
    </rPh>
    <rPh sb="14" eb="16">
      <t>ホウモン</t>
    </rPh>
    <rPh sb="16" eb="18">
      <t>カンゴ</t>
    </rPh>
    <rPh sb="18" eb="21">
      <t>ジギョウショ</t>
    </rPh>
    <phoneticPr fontId="26"/>
  </si>
  <si>
    <t>訪問看護利用者数</t>
    <rPh sb="0" eb="2">
      <t>ホウモン</t>
    </rPh>
    <rPh sb="2" eb="4">
      <t>カンゴ</t>
    </rPh>
    <rPh sb="4" eb="6">
      <t>リヨウ</t>
    </rPh>
    <rPh sb="6" eb="7">
      <t>シャ</t>
    </rPh>
    <rPh sb="7" eb="8">
      <t>スウ</t>
    </rPh>
    <phoneticPr fontId="4"/>
  </si>
  <si>
    <t>うち、定期巡回
訪問看護利用者数</t>
    <rPh sb="3" eb="5">
      <t>テイキ</t>
    </rPh>
    <rPh sb="5" eb="7">
      <t>ジュンカイ</t>
    </rPh>
    <rPh sb="8" eb="10">
      <t>ホウモン</t>
    </rPh>
    <rPh sb="10" eb="12">
      <t>カンゴ</t>
    </rPh>
    <rPh sb="12" eb="15">
      <t>リヨウシャ</t>
    </rPh>
    <rPh sb="15" eb="16">
      <t>スウ</t>
    </rPh>
    <phoneticPr fontId="26"/>
  </si>
  <si>
    <t>（連携先の定期巡回・随時対応サービス事業所）</t>
    <rPh sb="1" eb="3">
      <t>レンケイ</t>
    </rPh>
    <rPh sb="3" eb="4">
      <t>サキ</t>
    </rPh>
    <rPh sb="5" eb="7">
      <t>テイキ</t>
    </rPh>
    <rPh sb="7" eb="9">
      <t>ジュンカイ</t>
    </rPh>
    <rPh sb="10" eb="12">
      <t>ズイジ</t>
    </rPh>
    <rPh sb="12" eb="14">
      <t>タイオウ</t>
    </rPh>
    <rPh sb="18" eb="21">
      <t>ジギョウショ</t>
    </rPh>
    <phoneticPr fontId="4"/>
  </si>
  <si>
    <t>２　助成申請見込額（下記3を作成の上、集計してください。）</t>
    <rPh sb="2" eb="4">
      <t>ジョセイ</t>
    </rPh>
    <rPh sb="4" eb="6">
      <t>シンセイ</t>
    </rPh>
    <rPh sb="6" eb="8">
      <t>ミコミ</t>
    </rPh>
    <rPh sb="8" eb="9">
      <t>ガク</t>
    </rPh>
    <rPh sb="10" eb="12">
      <t>カキ</t>
    </rPh>
    <phoneticPr fontId="26"/>
  </si>
  <si>
    <t>区分</t>
    <rPh sb="0" eb="2">
      <t>クブン</t>
    </rPh>
    <phoneticPr fontId="26"/>
  </si>
  <si>
    <t>助成単価</t>
    <rPh sb="0" eb="2">
      <t>ジョセイ</t>
    </rPh>
    <rPh sb="2" eb="4">
      <t>タンカ</t>
    </rPh>
    <phoneticPr fontId="26"/>
  </si>
  <si>
    <t>延べ人月数</t>
    <rPh sb="0" eb="1">
      <t>ノ</t>
    </rPh>
    <rPh sb="2" eb="3">
      <t>ニン</t>
    </rPh>
    <rPh sb="3" eb="4">
      <t>ツキ</t>
    </rPh>
    <rPh sb="4" eb="5">
      <t>スウ</t>
    </rPh>
    <phoneticPr fontId="26"/>
  </si>
  <si>
    <t>基準額</t>
    <rPh sb="0" eb="3">
      <t>キジュンガク</t>
    </rPh>
    <phoneticPr fontId="26"/>
  </si>
  <si>
    <t>助成率</t>
    <rPh sb="0" eb="3">
      <t>ジョセイリツ</t>
    </rPh>
    <phoneticPr fontId="26"/>
  </si>
  <si>
    <t>助成申請見込額</t>
    <rPh sb="0" eb="2">
      <t>ジョセイ</t>
    </rPh>
    <rPh sb="2" eb="4">
      <t>シンセイ</t>
    </rPh>
    <rPh sb="4" eb="6">
      <t>ミコミ</t>
    </rPh>
    <rPh sb="6" eb="7">
      <t>ガク</t>
    </rPh>
    <phoneticPr fontId="26"/>
  </si>
  <si>
    <t>利用者</t>
    <rPh sb="0" eb="3">
      <t>リヨウシャ</t>
    </rPh>
    <phoneticPr fontId="26"/>
  </si>
  <si>
    <t>訪問回数</t>
    <rPh sb="0" eb="2">
      <t>ホウモン</t>
    </rPh>
    <rPh sb="2" eb="4">
      <t>カイスウ</t>
    </rPh>
    <phoneticPr fontId="26"/>
  </si>
  <si>
    <t>要介護３</t>
    <rPh sb="0" eb="3">
      <t>ヨウカイゴ</t>
    </rPh>
    <phoneticPr fontId="26"/>
  </si>
  <si>
    <t>４回</t>
    <rPh sb="1" eb="2">
      <t>カイ</t>
    </rPh>
    <phoneticPr fontId="26"/>
  </si>
  <si>
    <t>3/4</t>
    <phoneticPr fontId="26"/>
  </si>
  <si>
    <t>５回</t>
    <rPh sb="1" eb="2">
      <t>カイ</t>
    </rPh>
    <phoneticPr fontId="26"/>
  </si>
  <si>
    <t>６回以上</t>
    <rPh sb="1" eb="2">
      <t>カイ</t>
    </rPh>
    <rPh sb="2" eb="4">
      <t>イジョウ</t>
    </rPh>
    <phoneticPr fontId="26"/>
  </si>
  <si>
    <t>要介護４</t>
    <rPh sb="0" eb="3">
      <t>ヨウカイゴ</t>
    </rPh>
    <phoneticPr fontId="26"/>
  </si>
  <si>
    <t>3/4</t>
  </si>
  <si>
    <t>６回</t>
    <rPh sb="1" eb="2">
      <t>カイ</t>
    </rPh>
    <phoneticPr fontId="26"/>
  </si>
  <si>
    <t>７回以上</t>
    <rPh sb="1" eb="2">
      <t>カイ</t>
    </rPh>
    <rPh sb="2" eb="4">
      <t>イジョウ</t>
    </rPh>
    <phoneticPr fontId="26"/>
  </si>
  <si>
    <t>要介護５</t>
    <rPh sb="0" eb="3">
      <t>ヨウカイゴ</t>
    </rPh>
    <phoneticPr fontId="26"/>
  </si>
  <si>
    <t>７回</t>
    <rPh sb="1" eb="2">
      <t>カイ</t>
    </rPh>
    <phoneticPr fontId="26"/>
  </si>
  <si>
    <t>８回以上</t>
    <rPh sb="1" eb="2">
      <t>カイ</t>
    </rPh>
    <rPh sb="2" eb="4">
      <t>イジョウ</t>
    </rPh>
    <phoneticPr fontId="26"/>
  </si>
  <si>
    <t>計</t>
    <rPh sb="0" eb="1">
      <t>ケイ</t>
    </rPh>
    <phoneticPr fontId="26"/>
  </si>
  <si>
    <t>－</t>
    <phoneticPr fontId="26"/>
  </si>
  <si>
    <t>３　利用者にかかる保険者ごとの助成申請見込額</t>
    <rPh sb="2" eb="5">
      <t>リヨウシャ</t>
    </rPh>
    <rPh sb="9" eb="12">
      <t>ホケンシャ</t>
    </rPh>
    <rPh sb="15" eb="17">
      <t>ジョセイ</t>
    </rPh>
    <rPh sb="17" eb="19">
      <t>シンセイ</t>
    </rPh>
    <rPh sb="19" eb="21">
      <t>ミコミ</t>
    </rPh>
    <rPh sb="21" eb="22">
      <t>ガク</t>
    </rPh>
    <phoneticPr fontId="26"/>
  </si>
  <si>
    <t>(1)保険者名：　　　　　　　</t>
    <rPh sb="3" eb="6">
      <t>ホケンシャ</t>
    </rPh>
    <rPh sb="6" eb="7">
      <t>メイ</t>
    </rPh>
    <phoneticPr fontId="26"/>
  </si>
  <si>
    <t>(2)保険者名：　　　　　　　</t>
    <rPh sb="3" eb="6">
      <t>ホケンシャ</t>
    </rPh>
    <rPh sb="6" eb="7">
      <t>メイ</t>
    </rPh>
    <phoneticPr fontId="26"/>
  </si>
  <si>
    <t>(3)保険者名：　　　　　　　</t>
    <rPh sb="3" eb="6">
      <t>ホケンシャ</t>
    </rPh>
    <rPh sb="6" eb="7">
      <t>メイ</t>
    </rPh>
    <phoneticPr fontId="26"/>
  </si>
  <si>
    <t>(4)保険者名：　　　　　　　</t>
    <rPh sb="3" eb="6">
      <t>ホケンシャ</t>
    </rPh>
    <rPh sb="6" eb="7">
      <t>メイ</t>
    </rPh>
    <phoneticPr fontId="26"/>
  </si>
  <si>
    <t>(5)保険者名：　　　　　　　</t>
    <rPh sb="3" eb="6">
      <t>ホケンシャ</t>
    </rPh>
    <rPh sb="6" eb="7">
      <t>メイ</t>
    </rPh>
    <phoneticPr fontId="26"/>
  </si>
  <si>
    <t>(6)保険者名：　　　　　　　</t>
    <rPh sb="3" eb="6">
      <t>ホケンシャ</t>
    </rPh>
    <rPh sb="6" eb="7">
      <t>メイ</t>
    </rPh>
    <phoneticPr fontId="26"/>
  </si>
  <si>
    <t>(7)保険者名：　　　　　　　</t>
    <rPh sb="3" eb="6">
      <t>ホケンシャ</t>
    </rPh>
    <rPh sb="6" eb="7">
      <t>メイ</t>
    </rPh>
    <phoneticPr fontId="26"/>
  </si>
  <si>
    <t>(8)保険者名：　　　　　　　</t>
    <rPh sb="3" eb="6">
      <t>ホケンシャ</t>
    </rPh>
    <rPh sb="6" eb="7">
      <t>メイ</t>
    </rPh>
    <phoneticPr fontId="26"/>
  </si>
  <si>
    <t>(9)保険者名：　　　　　　　</t>
    <rPh sb="3" eb="6">
      <t>ホケンシャ</t>
    </rPh>
    <rPh sb="6" eb="7">
      <t>メイ</t>
    </rPh>
    <phoneticPr fontId="26"/>
  </si>
  <si>
    <t>(10)保険者名：</t>
    <rPh sb="4" eb="7">
      <t>ホケンシャ</t>
    </rPh>
    <rPh sb="7" eb="8">
      <t>メイ</t>
    </rPh>
    <phoneticPr fontId="26"/>
  </si>
  <si>
    <t>●●定期巡回サービス</t>
    <rPh sb="2" eb="4">
      <t>テイキ</t>
    </rPh>
    <rPh sb="4" eb="6">
      <t>ジュンカイ</t>
    </rPh>
    <phoneticPr fontId="26"/>
  </si>
  <si>
    <t>289*******</t>
    <phoneticPr fontId="26"/>
  </si>
  <si>
    <t>○○市□□１－２－３</t>
    <rPh sb="2" eb="3">
      <t>シ</t>
    </rPh>
    <phoneticPr fontId="26"/>
  </si>
  <si>
    <t>××　××</t>
    <phoneticPr fontId="26"/>
  </si>
  <si>
    <t>078-***-****</t>
    <phoneticPr fontId="26"/>
  </si>
  <si>
    <t>abc@hyogo.pref.lg.jp</t>
    <phoneticPr fontId="26"/>
  </si>
  <si>
    <t>△△△訪問看護ｽﾃｰｼｮﾝ</t>
  </si>
  <si>
    <t>28********</t>
  </si>
  <si>
    <t>289*******</t>
  </si>
  <si>
    <t>○○市□□４－５－６</t>
    <rPh sb="2" eb="3">
      <t>シ</t>
    </rPh>
    <phoneticPr fontId="26"/>
  </si>
  <si>
    <t>神戸市</t>
    <rPh sb="0" eb="3">
      <t>コウベシ</t>
    </rPh>
    <phoneticPr fontId="26"/>
  </si>
  <si>
    <t>姫路市</t>
    <rPh sb="0" eb="3">
      <t>ヒメジシ</t>
    </rPh>
    <phoneticPr fontId="26"/>
  </si>
  <si>
    <t>利用者にかかる保険者ごとの助成申請額</t>
    <rPh sb="13" eb="15">
      <t>ジョセイ</t>
    </rPh>
    <rPh sb="15" eb="17">
      <t>シンセイ</t>
    </rPh>
    <rPh sb="17" eb="18">
      <t>ガク</t>
    </rPh>
    <phoneticPr fontId="26"/>
  </si>
  <si>
    <t>助成額</t>
    <rPh sb="0" eb="2">
      <t>ジョセイ</t>
    </rPh>
    <rPh sb="2" eb="3">
      <t>ガク</t>
    </rPh>
    <phoneticPr fontId="26"/>
  </si>
  <si>
    <t>利用者にかかる保険者ごとの助成申請額の内訳</t>
    <rPh sb="13" eb="15">
      <t>ジョセイ</t>
    </rPh>
    <rPh sb="15" eb="17">
      <t>シンセイ</t>
    </rPh>
    <rPh sb="17" eb="18">
      <t>ガク</t>
    </rPh>
    <rPh sb="19" eb="21">
      <t>ウチワケ</t>
    </rPh>
    <phoneticPr fontId="26"/>
  </si>
  <si>
    <t>利用者名</t>
    <rPh sb="0" eb="3">
      <t>リヨウシャ</t>
    </rPh>
    <rPh sb="3" eb="4">
      <t>メイ</t>
    </rPh>
    <phoneticPr fontId="26"/>
  </si>
  <si>
    <t>要介護度</t>
    <rPh sb="0" eb="4">
      <t>ヨウカイゴド</t>
    </rPh>
    <phoneticPr fontId="26"/>
  </si>
  <si>
    <t>４月</t>
    <rPh sb="1" eb="2">
      <t>ガツ</t>
    </rPh>
    <phoneticPr fontId="26"/>
  </si>
  <si>
    <t>10月</t>
    <rPh sb="2" eb="3">
      <t>ガツ</t>
    </rPh>
    <phoneticPr fontId="26"/>
  </si>
  <si>
    <t>小計</t>
    <rPh sb="0" eb="2">
      <t>ショウケイ</t>
    </rPh>
    <phoneticPr fontId="26"/>
  </si>
  <si>
    <t>５月</t>
  </si>
  <si>
    <t>11月</t>
  </si>
  <si>
    <t>６月</t>
  </si>
  <si>
    <t>12月</t>
  </si>
  <si>
    <t>７月</t>
  </si>
  <si>
    <t>1月</t>
  </si>
  <si>
    <t>８月</t>
  </si>
  <si>
    <t>2月</t>
  </si>
  <si>
    <t>９月</t>
  </si>
  <si>
    <t>3月</t>
  </si>
  <si>
    <t>合計</t>
    <rPh sb="0" eb="2">
      <t>ゴウケイ</t>
    </rPh>
    <phoneticPr fontId="26"/>
  </si>
  <si>
    <t>※利用者の定期巡回・随時対応型訪問介護看護計画書もしくは訪問看護計画書の写しを添付</t>
    <rPh sb="1" eb="4">
      <t>リヨウシャ</t>
    </rPh>
    <rPh sb="5" eb="7">
      <t>テイキ</t>
    </rPh>
    <rPh sb="7" eb="9">
      <t>ジュンカイ</t>
    </rPh>
    <rPh sb="10" eb="12">
      <t>ズイジ</t>
    </rPh>
    <rPh sb="12" eb="15">
      <t>タイオウガタ</t>
    </rPh>
    <rPh sb="15" eb="17">
      <t>ホウモン</t>
    </rPh>
    <rPh sb="17" eb="19">
      <t>カイゴ</t>
    </rPh>
    <rPh sb="19" eb="21">
      <t>カンゴ</t>
    </rPh>
    <rPh sb="21" eb="24">
      <t>ケイカクショ</t>
    </rPh>
    <rPh sb="28" eb="30">
      <t>ホウモン</t>
    </rPh>
    <rPh sb="30" eb="32">
      <t>カンゴ</t>
    </rPh>
    <rPh sb="32" eb="35">
      <t>ケイカクショ</t>
    </rPh>
    <rPh sb="36" eb="37">
      <t>ウツ</t>
    </rPh>
    <rPh sb="39" eb="41">
      <t>テンプ</t>
    </rPh>
    <phoneticPr fontId="26"/>
  </si>
  <si>
    <t>※利用者の定期巡回・随時対応型訪問介護看護計画書もしくは訪問看護計画書の写しを添付</t>
  </si>
  <si>
    <t>(2)保険者名：</t>
    <rPh sb="3" eb="6">
      <t>ホケンシャ</t>
    </rPh>
    <rPh sb="6" eb="7">
      <t>メイ</t>
    </rPh>
    <phoneticPr fontId="26"/>
  </si>
  <si>
    <t>定期巡回サービス訪問看護充実支援補助事業</t>
    <phoneticPr fontId="7"/>
  </si>
  <si>
    <t>事業計画書（様式1）</t>
    <phoneticPr fontId="7"/>
  </si>
  <si>
    <t>別途通知する。</t>
    <phoneticPr fontId="4"/>
  </si>
  <si>
    <t>事業区分毎に配分された経費相互間の20％以内の変更</t>
    <phoneticPr fontId="7"/>
  </si>
  <si>
    <t>　事業の目的、効果に影響を及ぼさない範囲の変更を行う場合　　　　　　　　　　　　　　　　　　　　　　　　　　　　　　　　　</t>
    <phoneticPr fontId="7"/>
  </si>
  <si>
    <t>　交付申請時の添付書類に準じるものとする。</t>
    <phoneticPr fontId="26"/>
  </si>
  <si>
    <t>　別途通知する。</t>
    <phoneticPr fontId="26"/>
  </si>
  <si>
    <t>　事業完了後30日以内又は翌年度４月20日のいずれか早い日</t>
    <phoneticPr fontId="7"/>
  </si>
  <si>
    <t>別　　表（第２条関係）</t>
    <phoneticPr fontId="7"/>
  </si>
  <si>
    <t>補助事業名</t>
    <rPh sb="0" eb="2">
      <t>ホジョ</t>
    </rPh>
    <rPh sb="2" eb="5">
      <t>ジギョウメイ</t>
    </rPh>
    <phoneticPr fontId="7"/>
  </si>
  <si>
    <t>補助事業の目的</t>
    <rPh sb="0" eb="2">
      <t>ホジョ</t>
    </rPh>
    <rPh sb="2" eb="4">
      <t>ジギョウ</t>
    </rPh>
    <rPh sb="5" eb="7">
      <t>モクテキ</t>
    </rPh>
    <phoneticPr fontId="7"/>
  </si>
  <si>
    <t>補助率</t>
    <rPh sb="0" eb="3">
      <t>ホジョリツ</t>
    </rPh>
    <phoneticPr fontId="7"/>
  </si>
  <si>
    <t>補助金の額</t>
    <rPh sb="0" eb="3">
      <t>ホジョキン</t>
    </rPh>
    <rPh sb="4" eb="5">
      <t>ガク</t>
    </rPh>
    <phoneticPr fontId="7"/>
  </si>
  <si>
    <t>適用除外する条項</t>
    <rPh sb="0" eb="2">
      <t>テキヨウ</t>
    </rPh>
    <rPh sb="2" eb="4">
      <t>ジョガイ</t>
    </rPh>
    <rPh sb="6" eb="8">
      <t>ジョウコウ</t>
    </rPh>
    <phoneticPr fontId="7"/>
  </si>
  <si>
    <t>その他の事項</t>
    <rPh sb="0" eb="3">
      <t>ソノタ</t>
    </rPh>
    <rPh sb="4" eb="6">
      <t>ジコウ</t>
    </rPh>
    <phoneticPr fontId="7"/>
  </si>
  <si>
    <t>　事業実績報告書（様式2）</t>
    <phoneticPr fontId="4"/>
  </si>
  <si>
    <t>（様式2）</t>
    <phoneticPr fontId="26"/>
  </si>
  <si>
    <t>事業実績報告書</t>
    <phoneticPr fontId="26"/>
  </si>
  <si>
    <t>２　助成申請額（別シートにより、利用者にかかる保険者ごとの助成申請額を作成の上、集計してください。）</t>
    <rPh sb="2" eb="4">
      <t>ジョセイ</t>
    </rPh>
    <rPh sb="4" eb="6">
      <t>シンセイ</t>
    </rPh>
    <rPh sb="6" eb="7">
      <t>ガク</t>
    </rPh>
    <rPh sb="8" eb="9">
      <t>ベツ</t>
    </rPh>
    <rPh sb="16" eb="19">
      <t>リヨウシャ</t>
    </rPh>
    <rPh sb="23" eb="26">
      <t>ホケンシャ</t>
    </rPh>
    <rPh sb="29" eb="31">
      <t>ジョセイ</t>
    </rPh>
    <rPh sb="31" eb="34">
      <t>シンセイガク</t>
    </rPh>
    <rPh sb="35" eb="37">
      <t>サクセイ</t>
    </rPh>
    <rPh sb="38" eb="39">
      <t>ウエ</t>
    </rPh>
    <rPh sb="40" eb="42">
      <t>シュウケイ</t>
    </rPh>
    <phoneticPr fontId="26"/>
  </si>
  <si>
    <t>(1)保険者名：</t>
    <rPh sb="3" eb="6">
      <t>ホケンシャ</t>
    </rPh>
    <rPh sb="6" eb="7">
      <t>メイ</t>
    </rPh>
    <phoneticPr fontId="26"/>
  </si>
  <si>
    <t>定期巡回サービス訪問看護充実支援補助事業
提出書類一覧（実績報告時）</t>
    <rPh sb="0" eb="2">
      <t>テイキ</t>
    </rPh>
    <rPh sb="2" eb="4">
      <t>ジュンカイ</t>
    </rPh>
    <rPh sb="8" eb="10">
      <t>ホウモン</t>
    </rPh>
    <rPh sb="10" eb="12">
      <t>カンゴ</t>
    </rPh>
    <rPh sb="12" eb="14">
      <t>ジュウジツ</t>
    </rPh>
    <rPh sb="14" eb="16">
      <t>シエン</t>
    </rPh>
    <rPh sb="16" eb="18">
      <t>ホジョ</t>
    </rPh>
    <rPh sb="18" eb="20">
      <t>ジギョウ</t>
    </rPh>
    <rPh sb="21" eb="23">
      <t>テイシュツ</t>
    </rPh>
    <rPh sb="23" eb="25">
      <t>ショルイ</t>
    </rPh>
    <rPh sb="25" eb="27">
      <t>イチラン</t>
    </rPh>
    <rPh sb="28" eb="30">
      <t>ジッセキ</t>
    </rPh>
    <rPh sb="30" eb="32">
      <t>ホウコク</t>
    </rPh>
    <rPh sb="32" eb="33">
      <t>ドキ</t>
    </rPh>
    <phoneticPr fontId="4"/>
  </si>
  <si>
    <t>実績報告書の提出にあたり、こちらで提出書類をチェックの上、一緒にご提出下さい。</t>
    <rPh sb="0" eb="2">
      <t>ジッセキ</t>
    </rPh>
    <rPh sb="2" eb="5">
      <t>ホウコクショ</t>
    </rPh>
    <rPh sb="6" eb="8">
      <t>テイシュツ</t>
    </rPh>
    <rPh sb="17" eb="19">
      <t>テイシュツ</t>
    </rPh>
    <rPh sb="19" eb="21">
      <t>ショルイ</t>
    </rPh>
    <rPh sb="27" eb="28">
      <t>ウエ</t>
    </rPh>
    <rPh sb="29" eb="31">
      <t>イッショ</t>
    </rPh>
    <rPh sb="33" eb="36">
      <t>テイシュツクダ</t>
    </rPh>
    <phoneticPr fontId="4"/>
  </si>
  <si>
    <t>補助金請求書</t>
    <rPh sb="0" eb="3">
      <t>ホジョキン</t>
    </rPh>
    <rPh sb="3" eb="6">
      <t>セイキュウショ</t>
    </rPh>
    <phoneticPr fontId="4"/>
  </si>
  <si>
    <t>委任状</t>
    <rPh sb="0" eb="3">
      <t>イニンジョウ</t>
    </rPh>
    <phoneticPr fontId="4"/>
  </si>
  <si>
    <t>利用者の定期巡回・随時対応型訪問看護計画書（写し）</t>
    <rPh sb="0" eb="3">
      <t>リヨウシャ</t>
    </rPh>
    <rPh sb="4" eb="6">
      <t>テイキ</t>
    </rPh>
    <rPh sb="6" eb="8">
      <t>ジュンカイ</t>
    </rPh>
    <rPh sb="9" eb="11">
      <t>ズイジ</t>
    </rPh>
    <rPh sb="11" eb="14">
      <t>タイオウガタ</t>
    </rPh>
    <rPh sb="14" eb="16">
      <t>ホウモン</t>
    </rPh>
    <rPh sb="16" eb="18">
      <t>カンゴ</t>
    </rPh>
    <rPh sb="18" eb="21">
      <t>ケイカクショ</t>
    </rPh>
    <rPh sb="22" eb="23">
      <t>ウツ</t>
    </rPh>
    <phoneticPr fontId="4"/>
  </si>
  <si>
    <t>令 和　年</t>
    <rPh sb="0" eb="1">
      <t>レイ</t>
    </rPh>
    <rPh sb="2" eb="3">
      <t>ワ</t>
    </rPh>
    <rPh sb="4" eb="5">
      <t>ネン</t>
    </rPh>
    <phoneticPr fontId="7"/>
  </si>
  <si>
    <t>様式2　事業実績報告書
（保険者１～10の入力シートも印刷（記入したもののみ））</t>
    <rPh sb="0" eb="2">
      <t>ヨウシキ</t>
    </rPh>
    <rPh sb="13" eb="16">
      <t>ホケンシャ</t>
    </rPh>
    <rPh sb="21" eb="23">
      <t>ニュウリョク</t>
    </rPh>
    <rPh sb="22" eb="23">
      <t>キニュウ</t>
    </rPh>
    <rPh sb="27" eb="29">
      <t>インサツ</t>
    </rPh>
    <rPh sb="30" eb="32">
      <t>キニュウ</t>
    </rPh>
    <phoneticPr fontId="4"/>
  </si>
  <si>
    <t>１　収支の計は、それぞれ一致する。</t>
    <phoneticPr fontId="4"/>
  </si>
  <si>
    <t>２　県補助金は、見込額を記入する。</t>
    <phoneticPr fontId="4"/>
  </si>
  <si>
    <t>○○銀行（信用金庫）等の種別も併せて入力してください。</t>
    <rPh sb="2" eb="4">
      <t>ギンコウ</t>
    </rPh>
    <rPh sb="5" eb="9">
      <t>シンヨウキンコ</t>
    </rPh>
    <rPh sb="10" eb="11">
      <t>トウ</t>
    </rPh>
    <rPh sb="12" eb="14">
      <t>シュベツ</t>
    </rPh>
    <rPh sb="15" eb="16">
      <t>アワ</t>
    </rPh>
    <rPh sb="18" eb="20">
      <t>ニュウリョク</t>
    </rPh>
    <phoneticPr fontId="4"/>
  </si>
  <si>
    <t>尼崎信用金庫</t>
    <rPh sb="0" eb="2">
      <t>アマガサキ</t>
    </rPh>
    <rPh sb="2" eb="4">
      <t>シンヨウ</t>
    </rPh>
    <rPh sb="4" eb="6">
      <t>キンコ</t>
    </rPh>
    <phoneticPr fontId="4"/>
  </si>
  <si>
    <t>訪問看護ステーション○○</t>
    <rPh sb="0" eb="2">
      <t>ホウモン</t>
    </rPh>
    <rPh sb="2" eb="4">
      <t>カンゴ</t>
    </rPh>
    <phoneticPr fontId="4"/>
  </si>
  <si>
    <t>管理者</t>
    <rPh sb="0" eb="3">
      <t>カンリシャ</t>
    </rPh>
    <phoneticPr fontId="4"/>
  </si>
  <si>
    <t>安倉</t>
    <rPh sb="0" eb="2">
      <t>アクラ</t>
    </rPh>
    <phoneticPr fontId="4"/>
  </si>
  <si>
    <t>金融機関コード</t>
    <rPh sb="0" eb="2">
      <t>キンユウ</t>
    </rPh>
    <rPh sb="2" eb="4">
      <t>キカン</t>
    </rPh>
    <phoneticPr fontId="4"/>
  </si>
  <si>
    <t>支店コード</t>
    <rPh sb="0" eb="2">
      <t>シテン</t>
    </rPh>
    <phoneticPr fontId="4"/>
  </si>
  <si>
    <t>金融機関の銀行コードを入力してください。</t>
    <rPh sb="0" eb="2">
      <t>キンユウ</t>
    </rPh>
    <rPh sb="2" eb="4">
      <t>キカン</t>
    </rPh>
    <rPh sb="5" eb="7">
      <t>ギンコウ</t>
    </rPh>
    <rPh sb="11" eb="13">
      <t>ニュウリョク</t>
    </rPh>
    <phoneticPr fontId="4"/>
  </si>
  <si>
    <t>金融機関の支店コードを入力してください。</t>
    <rPh sb="0" eb="2">
      <t>キンユウ</t>
    </rPh>
    <rPh sb="2" eb="4">
      <t>キカン</t>
    </rPh>
    <rPh sb="5" eb="7">
      <t>シテン</t>
    </rPh>
    <rPh sb="11" eb="13">
      <t>ニュウリョク</t>
    </rPh>
    <phoneticPr fontId="4"/>
  </si>
  <si>
    <t>・</t>
    <phoneticPr fontId="4"/>
  </si>
  <si>
    <t>定期巡回サービス訪問看護充実支援補助事業
提出書類一覧（交付申請時）</t>
    <rPh sb="0" eb="2">
      <t>テイキ</t>
    </rPh>
    <rPh sb="2" eb="4">
      <t>ジュンカイ</t>
    </rPh>
    <rPh sb="8" eb="10">
      <t>ホウモン</t>
    </rPh>
    <rPh sb="10" eb="12">
      <t>カンゴ</t>
    </rPh>
    <rPh sb="12" eb="14">
      <t>ジュウジツ</t>
    </rPh>
    <rPh sb="14" eb="16">
      <t>シエン</t>
    </rPh>
    <rPh sb="16" eb="18">
      <t>ホジョ</t>
    </rPh>
    <rPh sb="18" eb="20">
      <t>ジギョウ</t>
    </rPh>
    <rPh sb="21" eb="23">
      <t>テイシュツ</t>
    </rPh>
    <rPh sb="23" eb="25">
      <t>ショルイ</t>
    </rPh>
    <rPh sb="25" eb="27">
      <t>イチラン</t>
    </rPh>
    <rPh sb="28" eb="30">
      <t>コウフ</t>
    </rPh>
    <rPh sb="30" eb="33">
      <t>シンセイジ</t>
    </rPh>
    <phoneticPr fontId="4"/>
  </si>
  <si>
    <t>補助金交付申請書（福祉部補助金交付要綱に定める様式）
＜鏡文＞</t>
    <rPh sb="0" eb="3">
      <t>ホジョキン</t>
    </rPh>
    <rPh sb="3" eb="5">
      <t>コウフ</t>
    </rPh>
    <rPh sb="5" eb="8">
      <t>シンセイショ</t>
    </rPh>
    <rPh sb="9" eb="11">
      <t>フクシ</t>
    </rPh>
    <rPh sb="11" eb="12">
      <t>ブ</t>
    </rPh>
    <rPh sb="12" eb="15">
      <t>ホジョキン</t>
    </rPh>
    <rPh sb="15" eb="17">
      <t>コウフ</t>
    </rPh>
    <rPh sb="17" eb="19">
      <t>ヨウコウ</t>
    </rPh>
    <rPh sb="20" eb="21">
      <t>サダ</t>
    </rPh>
    <rPh sb="23" eb="25">
      <t>ヨウシキ</t>
    </rPh>
    <rPh sb="28" eb="29">
      <t>カガミ</t>
    </rPh>
    <rPh sb="29" eb="30">
      <t>ブン</t>
    </rPh>
    <phoneticPr fontId="4"/>
  </si>
  <si>
    <t>補助金交付申請書（福祉部補助金交付要綱に定める様式）
＜別記：収支予算書＞</t>
    <rPh sb="0" eb="3">
      <t>ホジョキン</t>
    </rPh>
    <rPh sb="3" eb="5">
      <t>コウフ</t>
    </rPh>
    <rPh sb="5" eb="8">
      <t>シンセイショ</t>
    </rPh>
    <rPh sb="9" eb="11">
      <t>フクシ</t>
    </rPh>
    <rPh sb="11" eb="12">
      <t>ブ</t>
    </rPh>
    <rPh sb="12" eb="15">
      <t>ホジョキン</t>
    </rPh>
    <rPh sb="15" eb="17">
      <t>コウフ</t>
    </rPh>
    <rPh sb="17" eb="19">
      <t>ヨウコウ</t>
    </rPh>
    <rPh sb="20" eb="21">
      <t>サダ</t>
    </rPh>
    <rPh sb="23" eb="25">
      <t>ヨウシキ</t>
    </rPh>
    <rPh sb="28" eb="30">
      <t>ベッキ</t>
    </rPh>
    <rPh sb="31" eb="33">
      <t>シュウシ</t>
    </rPh>
    <rPh sb="33" eb="35">
      <t>ヨサン</t>
    </rPh>
    <rPh sb="35" eb="36">
      <t>ショ</t>
    </rPh>
    <phoneticPr fontId="4"/>
  </si>
  <si>
    <t>補助事業実績報告書（福祉部補助金交付要綱に定める様式）
＜鏡文＞</t>
    <rPh sb="2" eb="4">
      <t>ジギョウ</t>
    </rPh>
    <rPh sb="10" eb="12">
      <t>フクシ</t>
    </rPh>
    <rPh sb="12" eb="13">
      <t>ブ</t>
    </rPh>
    <rPh sb="13" eb="16">
      <t>ホジョキン</t>
    </rPh>
    <rPh sb="16" eb="18">
      <t>コウフ</t>
    </rPh>
    <rPh sb="18" eb="20">
      <t>ヨウコウ</t>
    </rPh>
    <rPh sb="21" eb="22">
      <t>サダ</t>
    </rPh>
    <rPh sb="24" eb="26">
      <t>ヨウシキ</t>
    </rPh>
    <rPh sb="29" eb="30">
      <t>カガミ</t>
    </rPh>
    <rPh sb="30" eb="31">
      <t>ブン</t>
    </rPh>
    <phoneticPr fontId="4"/>
  </si>
  <si>
    <t>補助事業実績報告書（福祉部補助金交付要綱に定める様式）
＜別記：収支決算書＞</t>
    <rPh sb="2" eb="4">
      <t>ジギョウ</t>
    </rPh>
    <rPh sb="10" eb="12">
      <t>フクシ</t>
    </rPh>
    <rPh sb="12" eb="13">
      <t>ブ</t>
    </rPh>
    <rPh sb="13" eb="16">
      <t>ホジョキン</t>
    </rPh>
    <rPh sb="16" eb="18">
      <t>コウフ</t>
    </rPh>
    <rPh sb="18" eb="20">
      <t>ヨウコウ</t>
    </rPh>
    <rPh sb="21" eb="22">
      <t>サダ</t>
    </rPh>
    <rPh sb="24" eb="26">
      <t>ヨウシキ</t>
    </rPh>
    <rPh sb="29" eb="31">
      <t>ベッキ</t>
    </rPh>
    <rPh sb="32" eb="34">
      <t>シュウシ</t>
    </rPh>
    <rPh sb="34" eb="36">
      <t>ケッサン</t>
    </rPh>
    <rPh sb="36" eb="37">
      <t>ショ</t>
    </rPh>
    <phoneticPr fontId="4"/>
  </si>
  <si>
    <t>円</t>
    <rPh sb="0" eb="1">
      <t>エン</t>
    </rPh>
    <phoneticPr fontId="7"/>
  </si>
  <si>
    <t>県使用欄</t>
    <rPh sb="0" eb="1">
      <t>ケン</t>
    </rPh>
    <rPh sb="1" eb="3">
      <t>シヨウ</t>
    </rPh>
    <rPh sb="3" eb="4">
      <t>ラン</t>
    </rPh>
    <phoneticPr fontId="4"/>
  </si>
  <si>
    <t>法人名</t>
    <rPh sb="0" eb="2">
      <t>ホウジン</t>
    </rPh>
    <rPh sb="2" eb="3">
      <t>メイ</t>
    </rPh>
    <phoneticPr fontId="4"/>
  </si>
  <si>
    <t>○○＠○.jp</t>
  </si>
  <si>
    <t>連絡先のメールアドレス</t>
    <rPh sb="0" eb="3">
      <t>レンラクサキ</t>
    </rPh>
    <phoneticPr fontId="4"/>
  </si>
  <si>
    <t>法人本部の組織共有メールアドレス</t>
    <rPh sb="0" eb="2">
      <t>ホウジン</t>
    </rPh>
    <rPh sb="2" eb="4">
      <t>ホンブ</t>
    </rPh>
    <rPh sb="5" eb="7">
      <t>ソシキ</t>
    </rPh>
    <rPh sb="7" eb="9">
      <t>キョウユウ</t>
    </rPh>
    <phoneticPr fontId="4"/>
  </si>
  <si>
    <t>法人のメールアドレスを記載してください。ない場合は②の連絡先のメールアドレスを記入してください。</t>
    <rPh sb="0" eb="2">
      <t>ホウジン</t>
    </rPh>
    <rPh sb="11" eb="13">
      <t>キサイ</t>
    </rPh>
    <rPh sb="22" eb="24">
      <t>バアイ</t>
    </rPh>
    <rPh sb="27" eb="30">
      <t>レンラクサキ</t>
    </rPh>
    <rPh sb="39" eb="41">
      <t>キニュウ</t>
    </rPh>
    <phoneticPr fontId="4"/>
  </si>
  <si>
    <t>確認事項</t>
    <rPh sb="0" eb="2">
      <t>カクニン</t>
    </rPh>
    <rPh sb="2" eb="4">
      <t>ジコウ</t>
    </rPh>
    <phoneticPr fontId="4"/>
  </si>
  <si>
    <t>←プルダウンで選択してください。</t>
    <rPh sb="7" eb="9">
      <t>センタク</t>
    </rPh>
    <phoneticPr fontId="4"/>
  </si>
  <si>
    <r>
      <t>利用者の介護度と</t>
    </r>
    <r>
      <rPr>
        <b/>
        <sz val="11"/>
        <color rgb="FFFF0000"/>
        <rFont val="ＭＳ Ｐゴシック"/>
        <family val="3"/>
        <charset val="128"/>
      </rPr>
      <t>訪問看護計画書に記載の介護度が一致</t>
    </r>
    <r>
      <rPr>
        <sz val="11"/>
        <rFont val="ＭＳ Ｐゴシック"/>
        <family val="3"/>
        <charset val="128"/>
      </rPr>
      <t>していることを確認した。</t>
    </r>
    <phoneticPr fontId="4"/>
  </si>
  <si>
    <t>補助金変更交付決定通知</t>
    <rPh sb="0" eb="3">
      <t>ホジョキン</t>
    </rPh>
    <rPh sb="5" eb="7">
      <t>コウフ</t>
    </rPh>
    <rPh sb="7" eb="9">
      <t>ケッテイ</t>
    </rPh>
    <rPh sb="9" eb="11">
      <t>ツウチ</t>
    </rPh>
    <phoneticPr fontId="7"/>
  </si>
  <si>
    <t>兵 庫 県 知 事</t>
    <phoneticPr fontId="2"/>
  </si>
  <si>
    <t>（注) 補助金変更交付決定通知及び補助金確定通知は、当該通知があった場合のみ記載する。</t>
    <phoneticPr fontId="4"/>
  </si>
  <si>
    <t>補助金の対象事業所名</t>
    <rPh sb="0" eb="3">
      <t>ホジョキン</t>
    </rPh>
    <rPh sb="4" eb="6">
      <t>タイショウ</t>
    </rPh>
    <rPh sb="6" eb="9">
      <t>ジギョウショ</t>
    </rPh>
    <rPh sb="9" eb="10">
      <t>メイ</t>
    </rPh>
    <phoneticPr fontId="4"/>
  </si>
  <si>
    <t>書類送付先の事業所名</t>
    <rPh sb="0" eb="2">
      <t>ショルイ</t>
    </rPh>
    <rPh sb="2" eb="4">
      <t>ソウフ</t>
    </rPh>
    <rPh sb="4" eb="5">
      <t>サキ</t>
    </rPh>
    <rPh sb="6" eb="9">
      <t>ジギョウショ</t>
    </rPh>
    <rPh sb="9" eb="10">
      <t>メイ</t>
    </rPh>
    <phoneticPr fontId="4"/>
  </si>
  <si>
    <t xml:space="preserve">    兵庫県内で定期巡回・随時対応型訪問介護看護の訪問看護サービスを提供する訪問看護
事業所又は定期巡回・随時対応型訪問介護看護事業所</t>
    <phoneticPr fontId="7"/>
  </si>
  <si>
    <t xml:space="preserve">   定期巡回・随時対応型訪問介護看護の訪問看護と単独の訪問看護の介護報酬の単価差の
是正を図るための経費</t>
    <phoneticPr fontId="7"/>
  </si>
  <si>
    <t>３／４</t>
    <phoneticPr fontId="7"/>
  </si>
  <si>
    <t xml:space="preserve">
   対象事業所が要介護３以上の利用者に対して一定回数の訪問看護サービスを行った場合、
以下の助成単価に利用者数及び利用月数を乗じた一定額に補助率３／４を乗じて得た額を
交付額とする。
   ただし、予算の範囲内とする。</t>
    <rPh sb="71" eb="74">
      <t>ホジョリツ</t>
    </rPh>
    <phoneticPr fontId="7"/>
  </si>
  <si>
    <t>　　第19条
　　第22条第２項</t>
    <rPh sb="2" eb="3">
      <t>ダイ</t>
    </rPh>
    <rPh sb="5" eb="6">
      <t>ジョウ</t>
    </rPh>
    <phoneticPr fontId="4"/>
  </si>
  <si>
    <t>　    定期巡回・随時対応型訪問介護看護の訪問看護サービスを提供する事業者に対し、定期
   巡回の訪問看護と単独の訪問看護の介護報酬の差額の一定額を補助することにより、訪問
   看護ステーションの参入を促進するとともに、訪問看護の訪問回数が多い対象者の利用拡大
   を図る。</t>
    <rPh sb="14" eb="15">
      <t>ガタ</t>
    </rPh>
    <rPh sb="15" eb="17">
      <t>ホウモン</t>
    </rPh>
    <rPh sb="17" eb="19">
      <t>カイゴ</t>
    </rPh>
    <rPh sb="19" eb="21">
      <t>カンゴ</t>
    </rPh>
    <phoneticPr fontId="7"/>
  </si>
  <si>
    <t>法人の組織メール</t>
    <rPh sb="0" eb="2">
      <t>ホウジン</t>
    </rPh>
    <rPh sb="3" eb="5">
      <t>ソシキ</t>
    </rPh>
    <phoneticPr fontId="4"/>
  </si>
  <si>
    <t>補助金対象事業所</t>
    <rPh sb="0" eb="3">
      <t>ホジョキン</t>
    </rPh>
    <rPh sb="3" eb="5">
      <t>タイショウ</t>
    </rPh>
    <rPh sb="5" eb="8">
      <t>ジギョウショ</t>
    </rPh>
    <phoneticPr fontId="4"/>
  </si>
  <si>
    <t>書類送付先の事業所名</t>
    <rPh sb="0" eb="2">
      <t>ショルイ</t>
    </rPh>
    <rPh sb="2" eb="5">
      <t>ソウフサキ</t>
    </rPh>
    <rPh sb="6" eb="9">
      <t>ジギョウショ</t>
    </rPh>
    <rPh sb="9" eb="10">
      <t>メイ</t>
    </rPh>
    <phoneticPr fontId="4"/>
  </si>
  <si>
    <t>保険者１～10に記載した利用者の要介護度と、訪問看護計画書に記載された利用者の要介護度が一致しているか確認してください。途中で要介護度に変更がないか、提出前に今一度ご確認ください。</t>
    <rPh sb="0" eb="3">
      <t>ホケンシャ</t>
    </rPh>
    <rPh sb="8" eb="10">
      <t>キサイ</t>
    </rPh>
    <rPh sb="12" eb="15">
      <t>リヨウシャ</t>
    </rPh>
    <rPh sb="16" eb="17">
      <t>ヨウ</t>
    </rPh>
    <rPh sb="17" eb="19">
      <t>カイゴ</t>
    </rPh>
    <rPh sb="19" eb="20">
      <t>ド</t>
    </rPh>
    <rPh sb="22" eb="24">
      <t>ホウモン</t>
    </rPh>
    <rPh sb="24" eb="26">
      <t>カンゴ</t>
    </rPh>
    <rPh sb="26" eb="29">
      <t>ケイカクショ</t>
    </rPh>
    <rPh sb="30" eb="32">
      <t>キサイ</t>
    </rPh>
    <rPh sb="35" eb="38">
      <t>リヨウシャ</t>
    </rPh>
    <rPh sb="39" eb="43">
      <t>ヨウカイゴド</t>
    </rPh>
    <rPh sb="44" eb="46">
      <t>イッチ</t>
    </rPh>
    <rPh sb="51" eb="53">
      <t>カクニン</t>
    </rPh>
    <rPh sb="60" eb="62">
      <t>トチュウ</t>
    </rPh>
    <rPh sb="63" eb="64">
      <t>ヨウ</t>
    </rPh>
    <rPh sb="64" eb="66">
      <t>カイゴ</t>
    </rPh>
    <rPh sb="66" eb="67">
      <t>ド</t>
    </rPh>
    <rPh sb="68" eb="70">
      <t>ヘンコウ</t>
    </rPh>
    <rPh sb="75" eb="77">
      <t>テイシュツ</t>
    </rPh>
    <rPh sb="77" eb="78">
      <t>マエ</t>
    </rPh>
    <rPh sb="79" eb="82">
      <t>イマイチド</t>
    </rPh>
    <rPh sb="83" eb="85">
      <t>カクニン</t>
    </rPh>
    <phoneticPr fontId="4"/>
  </si>
  <si>
    <t>(3)保険者名：</t>
    <rPh sb="3" eb="6">
      <t>ホケンシャ</t>
    </rPh>
    <rPh sb="6" eb="7">
      <t>メイ</t>
    </rPh>
    <phoneticPr fontId="26"/>
  </si>
  <si>
    <t>(4)保険者名：</t>
    <rPh sb="3" eb="6">
      <t>ホケンシャ</t>
    </rPh>
    <rPh sb="6" eb="7">
      <t>メイ</t>
    </rPh>
    <phoneticPr fontId="26"/>
  </si>
  <si>
    <t>(5)保険者名：</t>
    <rPh sb="3" eb="6">
      <t>ホケンシャ</t>
    </rPh>
    <rPh sb="6" eb="7">
      <t>メイ</t>
    </rPh>
    <phoneticPr fontId="26"/>
  </si>
  <si>
    <t>(6)保険者名：</t>
    <rPh sb="3" eb="6">
      <t>ホケンシャ</t>
    </rPh>
    <rPh sb="6" eb="7">
      <t>メイ</t>
    </rPh>
    <phoneticPr fontId="26"/>
  </si>
  <si>
    <t>(7)保険者名：</t>
    <rPh sb="3" eb="6">
      <t>ホケンシャ</t>
    </rPh>
    <rPh sb="6" eb="7">
      <t>メイ</t>
    </rPh>
    <phoneticPr fontId="26"/>
  </si>
  <si>
    <t>(8)保険者名：</t>
    <rPh sb="3" eb="6">
      <t>ホケンシャ</t>
    </rPh>
    <rPh sb="6" eb="7">
      <t>メイ</t>
    </rPh>
    <phoneticPr fontId="26"/>
  </si>
  <si>
    <t>(9)保険者名：</t>
    <rPh sb="3" eb="6">
      <t>ホケンシャ</t>
    </rPh>
    <rPh sb="6" eb="7">
      <t>メイ</t>
    </rPh>
    <phoneticPr fontId="26"/>
  </si>
  <si>
    <t>R6　定期巡回サービス訪問看護充実支援補助事業　　補助金交付申請基本情報シート</t>
    <rPh sb="25" eb="28">
      <t>ホジョキン</t>
    </rPh>
    <rPh sb="28" eb="30">
      <t>コウフ</t>
    </rPh>
    <rPh sb="30" eb="32">
      <t>シンセイ</t>
    </rPh>
    <phoneticPr fontId="4"/>
  </si>
  <si>
    <t>令和7年1月9日</t>
    <rPh sb="0" eb="2">
      <t>レイワ</t>
    </rPh>
    <rPh sb="3" eb="4">
      <t>ネン</t>
    </rPh>
    <rPh sb="5" eb="6">
      <t>ガツ</t>
    </rPh>
    <rPh sb="7" eb="8">
      <t>ヒ</t>
    </rPh>
    <phoneticPr fontId="4"/>
  </si>
  <si>
    <t>令和6年4月1日</t>
    <rPh sb="0" eb="2">
      <t>レイワ</t>
    </rPh>
    <rPh sb="3" eb="4">
      <t>ネン</t>
    </rPh>
    <rPh sb="5" eb="6">
      <t>ガツ</t>
    </rPh>
    <rPh sb="7" eb="8">
      <t>ヒ</t>
    </rPh>
    <phoneticPr fontId="4"/>
  </si>
  <si>
    <t>令和7年3月31日</t>
    <rPh sb="0" eb="2">
      <t>レイワ</t>
    </rPh>
    <rPh sb="3" eb="4">
      <t>ネン</t>
    </rPh>
    <rPh sb="5" eb="6">
      <t>ガツ</t>
    </rPh>
    <rPh sb="8" eb="9">
      <t>ヒ</t>
    </rPh>
    <phoneticPr fontId="4"/>
  </si>
  <si>
    <t>様式第１号の２（第３条関係）</t>
    <phoneticPr fontId="26"/>
  </si>
  <si>
    <t>誓　約　書</t>
  </si>
  <si>
    <t>補助金交付申請にあたり、下記のとおり誓約します。
なお、誓約事項に関し、県が行う一切の措置に異議なく同意します。</t>
    <phoneticPr fontId="26"/>
  </si>
  <si>
    <t>（国及び地方公共団体を除く交付申請者を対象とする誓約事項）
１　暴力団排除条例（平成22年兵庫県条例第35号。以下「条例」という。）を遵守し、暴力団
　排除に協力することについて
(1) 条例第２条第１号に規定する暴力団又は同条第３号に規定する暴力団員に該当しないこと。
(2) 暴力団排除条例施行規則（平成23年兵庫県公安委員会規則第２号）第２条各号に掲げる者に
　該当しないこと。
(3) 間接補助事業を行う場合にあっては、上記(1)又は(2)に該当する者に対して間接補助金を交
　付しないこと。また、業務の一部を第三者に行わせようとする場合にあっては、上記(1)又は
　(2)に該当する者をその受託者としないこと。
(4) 知事が、上記(1)又は(2)を確認するため、必要な事項を兵庫県警察本部長に照会すること、
　及び当該照会に係る回答の内容を他の補助事業における暴力団等を排除するための措置を講ず
 るために利用し、又は兵庫県公営企業管理者及び兵庫県病院事業管理者に提供することについ
 て、異議を述べないこと。</t>
    <phoneticPr fontId="26"/>
  </si>
  <si>
    <t>（すべての交付申請者を対象とする誓約事項）
２　補助金申請時の留意事項について
(1) 兵庫県福祉部補助金交付要綱第15条に基づき県が行う一切の措置について、異議を述べない
　こと。</t>
    <phoneticPr fontId="26"/>
  </si>
  <si>
    <t>　　第15条  知事は、補助事業者又は間接補助事業者が、次の各号のいずれかに該当すると
　　　認めたときは、当該交付決定の全部又は一部を取り消すことができる。
　　　(1)　法令並びにこの要綱及び当該補助事業に係る要綱、要領その他の規程の規定に
　　　　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
　　　（様式第11号）により当該補助事業者に通知するものとする。
　　３  知事は、第１項の取消しを決定した場合には、その旨及びその取消事由、その取消
　　　しに係る補助事業者又は間接補助事業者の名称その他知事が必要と認める事項を公表
　　　することができる。
　　４　前項の規定による公表は、その取消事由が悪質かつ重大である場合その他の知事が
　　　必要と認める場合に行うものとする。</t>
    <phoneticPr fontId="26"/>
  </si>
  <si>
    <t>(2) 地方自治法第221条第２項に基づき県が行う一切の措置について、異議を述べないこと。
　　第221条 2  普通地方公共団体の長は、予算の執行の適正を期するため、工事の請負契
　　　約者、物品の納入者、補助金、交付金、貸付金等の交付若しくは貸付けを受けた者
　　　（補助金、交付金、貸付金等の終局の受領者を含む。）又は調査、試験、研究等の
　　　委託を受けた者に対して、その状況を調査し、又は報告を徴することができる。</t>
    <phoneticPr fontId="26"/>
  </si>
  <si>
    <t>　　　兵庫県知事　様</t>
    <rPh sb="3" eb="6">
      <t>ヒョウゴケン</t>
    </rPh>
    <rPh sb="6" eb="8">
      <t>チジ</t>
    </rPh>
    <rPh sb="9" eb="10">
      <t>サマ</t>
    </rPh>
    <phoneticPr fontId="26"/>
  </si>
  <si>
    <t>住所</t>
    <phoneticPr fontId="26"/>
  </si>
  <si>
    <t>団 体 名</t>
    <phoneticPr fontId="26"/>
  </si>
  <si>
    <t>代表者職氏名</t>
    <rPh sb="0" eb="3">
      <t>ダイヒョウシャ</t>
    </rPh>
    <rPh sb="3" eb="4">
      <t>ショク</t>
    </rPh>
    <rPh sb="4" eb="6">
      <t>シメイ</t>
    </rPh>
    <phoneticPr fontId="26"/>
  </si>
  <si>
    <r>
      <rPr>
        <sz val="12"/>
        <color theme="1"/>
        <rFont val="ＭＳ 明朝"/>
        <family val="1"/>
        <charset val="128"/>
      </rPr>
      <t>電話</t>
    </r>
    <r>
      <rPr>
        <sz val="12"/>
        <color theme="1"/>
        <rFont val="Century"/>
        <family val="1"/>
      </rPr>
      <t xml:space="preserve">                                        </t>
    </r>
    <rPh sb="0" eb="2">
      <t>デンワ</t>
    </rPh>
    <phoneticPr fontId="26"/>
  </si>
  <si>
    <t>電子メール</t>
    <phoneticPr fontId="26"/>
  </si>
  <si>
    <t>R6　定期巡回サービス訪問看護充実支援補助事業　　実績報告基本情報シート</t>
    <rPh sb="25" eb="29">
      <t>ジッセキホウコク</t>
    </rPh>
    <phoneticPr fontId="4"/>
  </si>
  <si>
    <t>令和7年3月31日</t>
    <rPh sb="0" eb="1">
      <t>レイ</t>
    </rPh>
    <rPh sb="1" eb="2">
      <t>ワ</t>
    </rPh>
    <rPh sb="3" eb="4">
      <t>ネン</t>
    </rPh>
    <rPh sb="5" eb="6">
      <t>ガツ</t>
    </rPh>
    <rPh sb="8" eb="9">
      <t>ヒ</t>
    </rPh>
    <phoneticPr fontId="4"/>
  </si>
  <si>
    <t>ただし、令和６年度定期巡回サービス訪問看護充実支援補助事業補助金</t>
    <rPh sb="8" eb="9">
      <t>ド</t>
    </rPh>
    <rPh sb="29" eb="32">
      <t>ホジョキン</t>
    </rPh>
    <phoneticPr fontId="7"/>
  </si>
  <si>
    <t>（注）補助金交付決定額は、事業途中で金額の変更があった場合は最終変更後の交付決定額
　　を記載し、補助金確定額は、補助金確定通知があった場合のみ記載する。</t>
    <phoneticPr fontId="4"/>
  </si>
  <si>
    <t>令和7年　　月　　日</t>
    <rPh sb="0" eb="2">
      <t>レイワ</t>
    </rPh>
    <rPh sb="3" eb="4">
      <t>ネン</t>
    </rPh>
    <rPh sb="6" eb="7">
      <t>ガツ</t>
    </rPh>
    <rPh sb="9" eb="10">
      <t>ニチ</t>
    </rPh>
    <phoneticPr fontId="4"/>
  </si>
  <si>
    <t>令和６年度定期巡回サービス訪問看護充実支援補助事業補助金の受領に関する一切の権限を下記の者に委任します。</t>
    <phoneticPr fontId="4"/>
  </si>
  <si>
    <t>令和７年　　月　　日</t>
    <rPh sb="0" eb="2">
      <t>レイワ</t>
    </rPh>
    <rPh sb="3" eb="4">
      <t>ネン</t>
    </rPh>
    <rPh sb="6" eb="7">
      <t>ガツ</t>
    </rPh>
    <rPh sb="9" eb="10">
      <t>ニチ</t>
    </rPh>
    <phoneticPr fontId="4"/>
  </si>
  <si>
    <t>　上記のとおり、補助金を精算払によって交付されたく、令和６年度補助金交付要綱第１４条第１項の規定に基づき、請求します。</t>
    <rPh sb="14" eb="15">
      <t>バライ</t>
    </rPh>
    <rPh sb="49" eb="50">
      <t>モト</t>
    </rPh>
    <phoneticPr fontId="7"/>
  </si>
  <si>
    <t>本補助事業に関する連絡先及び関係書類の送付先を入力してください。
【「書類送付先の住所」について】
法人本部の住所と同じ場合でも入力してください。
【「書類送付先の事業所名」について】
補助金の対象事業所名と同じ場合でも入力してください。</t>
    <rPh sb="1" eb="3">
      <t>ホジョ</t>
    </rPh>
    <rPh sb="19" eb="21">
      <t>ソウフ</t>
    </rPh>
    <rPh sb="83" eb="86">
      <t>ジギョウショ</t>
    </rPh>
    <rPh sb="86" eb="87">
      <t>メイ</t>
    </rPh>
    <rPh sb="94" eb="97">
      <t>ホジョキン</t>
    </rPh>
    <rPh sb="98" eb="100">
      <t>タイショウ</t>
    </rPh>
    <rPh sb="100" eb="103">
      <t>ジギョウショ</t>
    </rPh>
    <rPh sb="103" eb="104">
      <t>メイ</t>
    </rPh>
    <rPh sb="105" eb="106">
      <t>オナ</t>
    </rPh>
    <rPh sb="107" eb="109">
      <t>バアイ</t>
    </rPh>
    <rPh sb="111" eb="113">
      <t>ニュウリョク</t>
    </rPh>
    <phoneticPr fontId="4"/>
  </si>
  <si>
    <t>令 和 7年</t>
    <rPh sb="0" eb="1">
      <t>レイ</t>
    </rPh>
    <rPh sb="2" eb="3">
      <t>ワ</t>
    </rPh>
    <rPh sb="5" eb="6">
      <t>ネン</t>
    </rPh>
    <phoneticPr fontId="7"/>
  </si>
  <si>
    <t>4449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</si>
</sst>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_);[Red]\(0\)"/>
    <numFmt numFmtId="180" formatCode="0_ "/>
    <numFmt numFmtId="181" formatCode="0.00_);[Red]\(0.00\)"/>
  </numFmts>
  <fonts count="10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ゴシック"/>
      <family val="3"/>
      <charset val="128"/>
    </font>
    <font>
      <sz val="12"/>
      <name val="ＭＳ Ｐゴシック"/>
      <family val="3"/>
      <charset val="128"/>
    </font>
    <font>
      <sz val="6"/>
      <name val="ＭＳ Ｐ明朝"/>
      <family val="1"/>
      <charset val="128"/>
    </font>
    <font>
      <sz val="11"/>
      <name val="平成角ゴシック"/>
      <family val="3"/>
      <charset val="128"/>
    </font>
    <font>
      <sz val="11"/>
      <color rgb="FFFF0000"/>
      <name val="平成角ゴシック"/>
      <family val="3"/>
      <charset val="128"/>
    </font>
    <font>
      <b/>
      <sz val="18"/>
      <color rgb="FFFF0000"/>
      <name val="平成角ゴシック"/>
      <family val="3"/>
      <charset val="128"/>
    </font>
    <font>
      <b/>
      <sz val="18"/>
      <color theme="1"/>
      <name val="平成角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2"/>
      <scheme val="minor"/>
    </font>
    <font>
      <sz val="14"/>
      <name val="ＭＳ 明朝"/>
      <family val="1"/>
      <charset val="128"/>
    </font>
    <font>
      <sz val="11"/>
      <name val="ＭＳ 明朝"/>
      <family val="1"/>
      <charset val="128"/>
    </font>
    <font>
      <sz val="16"/>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12"/>
      <color theme="1"/>
      <name val="ＭＳ 明朝"/>
      <family val="1"/>
      <charset val="128"/>
    </font>
    <font>
      <sz val="12"/>
      <name val="ＭＳ Ｐゴシック"/>
      <family val="3"/>
      <charset val="128"/>
      <scheme val="minor"/>
    </font>
    <font>
      <sz val="11"/>
      <name val="ＭＳ Ｐゴシック"/>
      <family val="3"/>
      <charset val="128"/>
      <scheme val="minor"/>
    </font>
    <font>
      <b/>
      <sz val="16"/>
      <color rgb="FFFF0000"/>
      <name val="ＭＳ Ｐゴシック"/>
      <family val="3"/>
      <charset val="128"/>
    </font>
    <font>
      <sz val="6"/>
      <name val="ＭＳ Ｐゴシック"/>
      <family val="2"/>
      <charset val="128"/>
      <scheme val="minor"/>
    </font>
    <font>
      <sz val="11"/>
      <color rgb="FF000000"/>
      <name val="ＭＳ 明朝"/>
      <family val="1"/>
      <charset val="128"/>
    </font>
    <font>
      <sz val="12"/>
      <color rgb="FF000000"/>
      <name val="ＭＳ 明朝"/>
      <family val="1"/>
      <charset val="128"/>
    </font>
    <font>
      <sz val="10.5"/>
      <color theme="1"/>
      <name val="ＭＳ 明朝"/>
      <family val="1"/>
      <charset val="128"/>
    </font>
    <font>
      <b/>
      <sz val="14"/>
      <color theme="1"/>
      <name val="ＭＳ 明朝"/>
      <family val="1"/>
      <charset val="128"/>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4"/>
      <color rgb="FFFF0000"/>
      <name val="平成角ゴシック"/>
      <family val="3"/>
      <charset val="128"/>
    </font>
    <font>
      <b/>
      <sz val="14"/>
      <color theme="1"/>
      <name val="ＭＳ Ｐゴシック"/>
      <family val="3"/>
      <charset val="128"/>
    </font>
    <font>
      <sz val="20"/>
      <color theme="1"/>
      <name val="ＭＳ Ｐゴシック"/>
      <family val="3"/>
      <charset val="128"/>
    </font>
    <font>
      <sz val="13"/>
      <name val="ＭＳ 明朝"/>
      <family val="1"/>
      <charset val="128"/>
    </font>
    <font>
      <sz val="9"/>
      <color theme="1"/>
      <name val="ＭＳ Ｐゴシック"/>
      <family val="3"/>
      <charset val="128"/>
    </font>
    <font>
      <sz val="9"/>
      <name val="ＭＳ Ｐ明朝"/>
      <family val="1"/>
      <charset val="128"/>
    </font>
    <font>
      <b/>
      <sz val="18"/>
      <color theme="1"/>
      <name val="ＭＳ ゴシック"/>
      <family val="3"/>
      <charset val="128"/>
    </font>
    <font>
      <b/>
      <sz val="16"/>
      <color theme="1"/>
      <name val="ＭＳ Ｐゴシック"/>
      <family val="3"/>
      <charset val="128"/>
      <scheme val="minor"/>
    </font>
    <font>
      <sz val="9"/>
      <name val="ＭＳ 明朝"/>
      <family val="1"/>
      <charset val="128"/>
    </font>
    <font>
      <sz val="12"/>
      <color rgb="FFFFFF00"/>
      <name val="ＭＳ Ｐゴシック"/>
      <family val="3"/>
      <charset val="128"/>
    </font>
    <font>
      <b/>
      <sz val="12"/>
      <color rgb="FFFFFF00"/>
      <name val="ＭＳ Ｐゴシック"/>
      <family val="3"/>
      <charset val="128"/>
    </font>
    <font>
      <sz val="11"/>
      <color rgb="FFFFFF00"/>
      <name val="ＭＳ Ｐゴシック"/>
      <family val="3"/>
      <charset val="128"/>
    </font>
    <font>
      <sz val="20"/>
      <name val="ＭＳ ゴシック"/>
      <family val="3"/>
      <charset val="128"/>
    </font>
    <font>
      <sz val="11"/>
      <color theme="1"/>
      <name val="ＭＳ Ｐゴシック"/>
      <family val="3"/>
      <charset val="128"/>
    </font>
    <font>
      <b/>
      <sz val="16"/>
      <color theme="1"/>
      <name val="ＭＳ Ｐゴシック"/>
      <family val="3"/>
      <charset val="128"/>
    </font>
    <font>
      <b/>
      <sz val="14"/>
      <color rgb="FFFF0000"/>
      <name val="ＭＳ Ｐゴシック"/>
      <family val="3"/>
      <charset val="128"/>
    </font>
    <font>
      <sz val="14"/>
      <color rgb="FF000000"/>
      <name val="ＭＳ 明朝"/>
      <family val="1"/>
      <charset val="128"/>
    </font>
    <font>
      <sz val="20"/>
      <name val="ＭＳ 明朝"/>
      <family val="1"/>
      <charset val="128"/>
    </font>
    <font>
      <sz val="14"/>
      <name val="ＭＳ ゴシック"/>
      <family val="3"/>
      <charset val="128"/>
    </font>
    <font>
      <sz val="12"/>
      <name val="ＭＳ Ｐ明朝"/>
      <family val="1"/>
      <charset val="128"/>
    </font>
    <font>
      <sz val="12"/>
      <name val="ＪＳ明朝"/>
      <family val="1"/>
      <charset val="128"/>
    </font>
    <font>
      <b/>
      <sz val="12"/>
      <color rgb="FFFF0000"/>
      <name val="ＭＳ Ｐゴシック"/>
      <family val="3"/>
      <charset val="128"/>
    </font>
    <font>
      <b/>
      <sz val="16"/>
      <name val="Meiryo UI"/>
      <family val="3"/>
      <charset val="128"/>
    </font>
    <font>
      <sz val="11"/>
      <name val="Meiryo UI"/>
      <family val="3"/>
      <charset val="128"/>
    </font>
    <font>
      <sz val="12"/>
      <name val="Meiryo UI"/>
      <family val="3"/>
      <charset val="128"/>
    </font>
    <font>
      <b/>
      <sz val="24"/>
      <name val="Meiryo UI"/>
      <family val="3"/>
      <charset val="128"/>
    </font>
    <font>
      <sz val="12"/>
      <name val="HGS創英角ｺﾞｼｯｸUB"/>
      <family val="3"/>
      <charset val="128"/>
    </font>
    <font>
      <sz val="14"/>
      <name val="Meiryo UI"/>
      <family val="3"/>
      <charset val="128"/>
    </font>
    <font>
      <b/>
      <sz val="14"/>
      <name val="Meiryo UI"/>
      <family val="3"/>
      <charset val="128"/>
    </font>
    <font>
      <sz val="12"/>
      <color rgb="FF000000"/>
      <name val="Meiryo UI"/>
      <family val="3"/>
      <charset val="128"/>
    </font>
    <font>
      <sz val="14"/>
      <name val="HGS創英角ｺﾞｼｯｸUB"/>
      <family val="3"/>
      <charset val="128"/>
    </font>
    <font>
      <b/>
      <sz val="18"/>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1"/>
      <name val="ＭＳ Ｐゴシック"/>
      <family val="3"/>
      <charset val="128"/>
      <scheme val="minor"/>
    </font>
    <font>
      <u/>
      <sz val="11"/>
      <color theme="10"/>
      <name val="ＭＳ Ｐゴシック"/>
      <family val="2"/>
      <charset val="128"/>
      <scheme val="minor"/>
    </font>
    <font>
      <sz val="48"/>
      <name val="ＭＳ Ｐゴシック"/>
      <family val="3"/>
      <charset val="128"/>
      <scheme val="minor"/>
    </font>
    <font>
      <sz val="9"/>
      <name val="ＭＳ Ｐゴシック"/>
      <family val="3"/>
      <charset val="128"/>
      <scheme val="minor"/>
    </font>
    <font>
      <sz val="12"/>
      <color rgb="FFFF0000"/>
      <name val="ＭＳ Ｐゴシック"/>
      <family val="3"/>
      <charset val="128"/>
      <scheme val="major"/>
    </font>
    <font>
      <sz val="12"/>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1"/>
      <color theme="1"/>
      <name val="ＭＳ Ｐゴシック"/>
      <family val="3"/>
      <charset val="128"/>
      <scheme val="minor"/>
    </font>
    <font>
      <sz val="10.5"/>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2"/>
      <name val="ＭＳ Ｐゴシック"/>
      <family val="3"/>
      <charset val="128"/>
      <scheme val="major"/>
    </font>
    <font>
      <sz val="8"/>
      <name val="ＭＳ Ｐ明朝"/>
      <family val="1"/>
      <charset val="128"/>
    </font>
    <font>
      <sz val="8"/>
      <name val="ＭＳ Ｐゴシック"/>
      <family val="3"/>
      <charset val="128"/>
    </font>
    <font>
      <b/>
      <sz val="11"/>
      <color theme="1"/>
      <name val="ＭＳ Ｐゴシック"/>
      <family val="3"/>
      <charset val="128"/>
    </font>
    <font>
      <b/>
      <sz val="11"/>
      <color rgb="FFFF0000"/>
      <name val="ＭＳ Ｐゴシック"/>
      <family val="3"/>
      <charset val="128"/>
    </font>
    <font>
      <sz val="28"/>
      <color indexed="10"/>
      <name val="MS P ゴシック"/>
      <family val="3"/>
      <charset val="128"/>
    </font>
    <font>
      <sz val="11"/>
      <color indexed="81"/>
      <name val="MS P ゴシック"/>
      <family val="3"/>
      <charset val="128"/>
    </font>
    <font>
      <sz val="12"/>
      <color indexed="81"/>
      <name val="MS P ゴシック"/>
      <family val="3"/>
      <charset val="128"/>
    </font>
    <font>
      <sz val="16"/>
      <color theme="1"/>
      <name val="ＭＳ 明朝"/>
      <family val="1"/>
      <charset val="128"/>
    </font>
    <font>
      <sz val="16"/>
      <color theme="1"/>
      <name val="ＭＳ Ｐゴシック"/>
      <family val="2"/>
      <charset val="128"/>
      <scheme val="minor"/>
    </font>
    <font>
      <sz val="12"/>
      <color theme="1"/>
      <name val="Century"/>
      <family val="1"/>
      <charset val="128"/>
    </font>
    <font>
      <sz val="12"/>
      <color theme="1"/>
      <name val="Century"/>
      <family val="1"/>
    </font>
    <font>
      <sz val="12"/>
      <color rgb="FFFF0000"/>
      <name val="ＭＳ 明朝"/>
      <family val="1"/>
      <charset val="128"/>
    </font>
    <font>
      <sz val="9"/>
      <color indexed="81"/>
      <name val="MS P ゴシック"/>
      <family val="3"/>
      <charset val="128"/>
    </font>
    <font>
      <b/>
      <sz val="9"/>
      <color indexed="81"/>
      <name val="MS P ゴシック"/>
      <family val="3"/>
      <charset val="128"/>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rgb="FFCCFFFF"/>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4.9989318521683403E-2"/>
        <bgColor indexed="64"/>
      </patternFill>
    </fill>
  </fills>
  <borders count="124">
    <border>
      <left/>
      <right/>
      <top/>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top/>
      <bottom style="thin">
        <color indexed="64"/>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diagonalUp="1">
      <left style="thin">
        <color indexed="64"/>
      </left>
      <right style="thin">
        <color indexed="64"/>
      </right>
      <top/>
      <bottom style="medium">
        <color indexed="64"/>
      </bottom>
      <diagonal style="thin">
        <color indexed="64"/>
      </diagonal>
    </border>
    <border>
      <left/>
      <right style="thin">
        <color indexed="64"/>
      </right>
      <top style="medium">
        <color indexed="64"/>
      </top>
      <bottom style="medium">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medium">
        <color auto="1"/>
      </top>
      <bottom style="hair">
        <color indexed="64"/>
      </bottom>
      <diagonal/>
    </border>
    <border>
      <left style="thin">
        <color auto="1"/>
      </left>
      <right style="medium">
        <color auto="1"/>
      </right>
      <top style="medium">
        <color auto="1"/>
      </top>
      <bottom style="hair">
        <color indexed="64"/>
      </bottom>
      <diagonal/>
    </border>
    <border>
      <left style="thin">
        <color auto="1"/>
      </left>
      <right style="medium">
        <color auto="1"/>
      </right>
      <top style="hair">
        <color indexed="64"/>
      </top>
      <bottom style="hair">
        <color indexed="64"/>
      </bottom>
      <diagonal/>
    </border>
    <border>
      <left style="thin">
        <color auto="1"/>
      </left>
      <right style="medium">
        <color auto="1"/>
      </right>
      <top style="thin">
        <color auto="1"/>
      </top>
      <bottom style="hair">
        <color indexed="64"/>
      </bottom>
      <diagonal/>
    </border>
    <border>
      <left style="medium">
        <color auto="1"/>
      </left>
      <right style="thin">
        <color auto="1"/>
      </right>
      <top style="thin">
        <color auto="1"/>
      </top>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indexed="64"/>
      </left>
      <right style="thin">
        <color auto="1"/>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auto="1"/>
      </right>
      <top style="double">
        <color indexed="64"/>
      </top>
      <bottom style="medium">
        <color indexed="64"/>
      </bottom>
      <diagonal/>
    </border>
    <border>
      <left style="thin">
        <color auto="1"/>
      </left>
      <right/>
      <top style="medium">
        <color auto="1"/>
      </top>
      <bottom style="hair">
        <color indexed="64"/>
      </bottom>
      <diagonal/>
    </border>
    <border>
      <left/>
      <right style="medium">
        <color auto="1"/>
      </right>
      <top style="medium">
        <color auto="1"/>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auto="1"/>
      </right>
      <top style="hair">
        <color indexed="64"/>
      </top>
      <bottom style="hair">
        <color indexed="64"/>
      </bottom>
      <diagonal/>
    </border>
    <border>
      <left/>
      <right style="medium">
        <color auto="1"/>
      </right>
      <top/>
      <bottom style="thin">
        <color auto="1"/>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right style="medium">
        <color auto="1"/>
      </right>
      <top style="thin">
        <color auto="1"/>
      </top>
      <bottom style="hair">
        <color indexed="64"/>
      </bottom>
      <diagonal/>
    </border>
    <border>
      <left style="thin">
        <color auto="1"/>
      </left>
      <right style="thin">
        <color auto="1"/>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auto="1"/>
      </right>
      <top/>
      <bottom style="hair">
        <color indexed="64"/>
      </bottom>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 diagonalUp="1">
      <left style="thin">
        <color auto="1"/>
      </left>
      <right style="thin">
        <color auto="1"/>
      </right>
      <top style="thin">
        <color auto="1"/>
      </top>
      <bottom style="medium">
        <color auto="1"/>
      </bottom>
      <diagonal style="thin">
        <color auto="1"/>
      </diagonal>
    </border>
    <border diagonalUp="1">
      <left style="thin">
        <color auto="1"/>
      </left>
      <right style="thin">
        <color auto="1"/>
      </right>
      <top style="medium">
        <color auto="1"/>
      </top>
      <bottom style="medium">
        <color auto="1"/>
      </bottom>
      <diagonal style="thin">
        <color auto="1"/>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rgb="FF000000"/>
      </bottom>
      <diagonal/>
    </border>
    <border diagonalUp="1">
      <left style="medium">
        <color indexed="64"/>
      </left>
      <right style="medium">
        <color indexed="64"/>
      </right>
      <top/>
      <bottom style="medium">
        <color indexed="64"/>
      </bottom>
      <diagonal style="thin">
        <color indexed="64"/>
      </diagonal>
    </border>
    <border>
      <left style="thin">
        <color indexed="64"/>
      </left>
      <right style="thin">
        <color indexed="64"/>
      </right>
      <top/>
      <bottom/>
      <diagonal/>
    </border>
    <border>
      <left style="medium">
        <color indexed="64"/>
      </left>
      <right/>
      <top style="dashed">
        <color indexed="64"/>
      </top>
      <bottom/>
      <diagonal/>
    </border>
    <border>
      <left/>
      <right/>
      <top style="dashed">
        <color indexed="64"/>
      </top>
      <bottom/>
      <diagonal/>
    </border>
    <border>
      <left style="medium">
        <color auto="1"/>
      </left>
      <right/>
      <top style="thin">
        <color auto="1"/>
      </top>
      <bottom/>
      <diagonal/>
    </border>
    <border>
      <left style="medium">
        <color auto="1"/>
      </left>
      <right style="dotted">
        <color auto="1"/>
      </right>
      <top style="thin">
        <color auto="1"/>
      </top>
      <bottom style="medium">
        <color auto="1"/>
      </bottom>
      <diagonal/>
    </border>
    <border>
      <left style="thin">
        <color indexed="64"/>
      </left>
      <right style="medium">
        <color auto="1"/>
      </right>
      <top style="hair">
        <color indexed="64"/>
      </top>
      <bottom style="thin">
        <color indexed="64"/>
      </bottom>
      <diagonal/>
    </border>
  </borders>
  <cellStyleXfs count="18">
    <xf numFmtId="0" fontId="0" fillId="0" borderId="0">
      <alignment vertical="center"/>
    </xf>
    <xf numFmtId="38" fontId="2" fillId="0" borderId="0" applyFont="0" applyFill="0" applyBorder="0" applyAlignment="0" applyProtection="0">
      <alignment vertical="center"/>
    </xf>
    <xf numFmtId="0" fontId="3" fillId="0" borderId="0"/>
    <xf numFmtId="0" fontId="13" fillId="0" borderId="0" applyNumberFormat="0" applyFill="0" applyBorder="0" applyAlignment="0" applyProtection="0">
      <alignment vertical="center"/>
    </xf>
    <xf numFmtId="9" fontId="3"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14" fillId="0" borderId="0"/>
    <xf numFmtId="0" fontId="15" fillId="0" borderId="0"/>
    <xf numFmtId="0" fontId="3" fillId="0" borderId="0"/>
    <xf numFmtId="38" fontId="3" fillId="0" borderId="0" applyFont="0" applyFill="0" applyBorder="0" applyAlignment="0" applyProtection="0"/>
    <xf numFmtId="0" fontId="7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42">
    <xf numFmtId="0" fontId="0" fillId="0" borderId="0" xfId="0">
      <alignment vertical="center"/>
    </xf>
    <xf numFmtId="0" fontId="8" fillId="0" borderId="0" xfId="0" applyFont="1">
      <alignment vertical="center"/>
    </xf>
    <xf numFmtId="0" fontId="11" fillId="0" borderId="0" xfId="0" applyFont="1">
      <alignment vertical="center"/>
    </xf>
    <xf numFmtId="0" fontId="3" fillId="0" borderId="0" xfId="2" applyAlignment="1">
      <alignment vertical="center"/>
    </xf>
    <xf numFmtId="0" fontId="3" fillId="0" borderId="0" xfId="2"/>
    <xf numFmtId="0" fontId="6" fillId="0" borderId="0" xfId="2" applyFont="1" applyAlignment="1">
      <alignment horizontal="center"/>
    </xf>
    <xf numFmtId="0" fontId="3" fillId="0" borderId="0" xfId="2" applyAlignment="1">
      <alignment horizontal="left" vertical="center" wrapText="1"/>
    </xf>
    <xf numFmtId="0" fontId="16" fillId="0" borderId="0" xfId="10" applyFont="1">
      <alignment vertical="center"/>
    </xf>
    <xf numFmtId="0" fontId="16" fillId="0" borderId="0" xfId="9" applyFont="1"/>
    <xf numFmtId="0" fontId="18" fillId="0" borderId="0" xfId="10" applyFont="1">
      <alignment vertical="center"/>
    </xf>
    <xf numFmtId="0" fontId="16" fillId="0" borderId="0" xfId="9" applyFont="1" applyAlignment="1">
      <alignment horizontal="right"/>
    </xf>
    <xf numFmtId="58" fontId="16" fillId="0" borderId="0" xfId="9" applyNumberFormat="1" applyFont="1" applyAlignment="1">
      <alignment horizontal="right"/>
    </xf>
    <xf numFmtId="177" fontId="19" fillId="0" borderId="0" xfId="9" applyNumberFormat="1" applyFont="1" applyAlignment="1">
      <alignment horizontal="distributed"/>
    </xf>
    <xf numFmtId="0" fontId="16" fillId="0" borderId="0" xfId="9" applyFont="1" applyAlignment="1">
      <alignment horizontal="center"/>
    </xf>
    <xf numFmtId="0" fontId="2" fillId="0" borderId="0" xfId="10">
      <alignment vertical="center"/>
    </xf>
    <xf numFmtId="0" fontId="23" fillId="0" borderId="0" xfId="10" applyFont="1">
      <alignment vertical="center"/>
    </xf>
    <xf numFmtId="0" fontId="6" fillId="0" borderId="0" xfId="9" applyFont="1"/>
    <xf numFmtId="0" fontId="23" fillId="0" borderId="0" xfId="10" applyFont="1" applyAlignment="1">
      <alignment horizontal="right" vertical="center"/>
    </xf>
    <xf numFmtId="0" fontId="25" fillId="0" borderId="0" xfId="10" applyFont="1">
      <alignment vertical="center"/>
    </xf>
    <xf numFmtId="0" fontId="18" fillId="0" borderId="0" xfId="11" applyFont="1">
      <alignment vertical="center"/>
    </xf>
    <xf numFmtId="0" fontId="27" fillId="0" borderId="0" xfId="11" applyFont="1">
      <alignment vertical="center"/>
    </xf>
    <xf numFmtId="0" fontId="28" fillId="0" borderId="0" xfId="11" applyFont="1" applyAlignment="1">
      <alignment horizontal="left" vertical="center" indent="1"/>
    </xf>
    <xf numFmtId="0" fontId="27" fillId="0" borderId="0" xfId="11" applyFont="1" applyAlignment="1">
      <alignment horizontal="left" vertical="center" indent="1"/>
    </xf>
    <xf numFmtId="0" fontId="18" fillId="0" borderId="0" xfId="11" applyFont="1" applyAlignment="1">
      <alignment horizontal="left" vertical="center"/>
    </xf>
    <xf numFmtId="0" fontId="21" fillId="0" borderId="0" xfId="11" applyFont="1">
      <alignment vertical="center"/>
    </xf>
    <xf numFmtId="0" fontId="28" fillId="0" borderId="0" xfId="11" applyFont="1">
      <alignment vertical="center"/>
    </xf>
    <xf numFmtId="0" fontId="29" fillId="0" borderId="0" xfId="11" applyFont="1" applyAlignment="1">
      <alignment horizontal="justify" vertical="center"/>
    </xf>
    <xf numFmtId="0" fontId="30" fillId="0" borderId="0" xfId="10" applyFont="1">
      <alignment vertical="center"/>
    </xf>
    <xf numFmtId="0" fontId="18" fillId="0" borderId="27" xfId="10" applyFont="1" applyBorder="1" applyAlignment="1">
      <alignment horizontal="center" vertical="center" wrapText="1"/>
    </xf>
    <xf numFmtId="0" fontId="18" fillId="0" borderId="28" xfId="10" applyFont="1" applyBorder="1" applyAlignment="1">
      <alignment horizontal="center" vertical="center" wrapText="1"/>
    </xf>
    <xf numFmtId="0" fontId="18" fillId="0" borderId="32" xfId="10" applyFont="1" applyBorder="1" applyAlignment="1">
      <alignment horizontal="center" vertical="center" wrapText="1"/>
    </xf>
    <xf numFmtId="0" fontId="33" fillId="0" borderId="0" xfId="10" applyFont="1" applyAlignment="1">
      <alignment vertical="center" wrapText="1"/>
    </xf>
    <xf numFmtId="0" fontId="35" fillId="0" borderId="0" xfId="10" applyFont="1" applyAlignment="1">
      <alignment horizontal="center" vertical="center" wrapText="1"/>
    </xf>
    <xf numFmtId="0" fontId="18" fillId="0" borderId="0" xfId="10" applyFont="1" applyAlignment="1">
      <alignment vertical="center" wrapText="1"/>
    </xf>
    <xf numFmtId="0" fontId="20" fillId="0" borderId="0" xfId="10" applyFont="1">
      <alignment vertical="center"/>
    </xf>
    <xf numFmtId="0" fontId="18" fillId="0" borderId="23" xfId="10" applyFont="1" applyBorder="1" applyAlignment="1">
      <alignment vertical="center" wrapText="1"/>
    </xf>
    <xf numFmtId="0" fontId="16" fillId="0" borderId="16" xfId="10" applyFont="1" applyBorder="1">
      <alignment vertical="center"/>
    </xf>
    <xf numFmtId="0" fontId="16" fillId="0" borderId="0" xfId="10" applyFont="1" applyAlignment="1">
      <alignment vertical="center" wrapText="1"/>
    </xf>
    <xf numFmtId="0" fontId="35" fillId="0" borderId="0" xfId="10" applyFont="1" applyAlignment="1">
      <alignment vertical="center" wrapText="1"/>
    </xf>
    <xf numFmtId="0" fontId="36" fillId="0" borderId="0" xfId="10" applyFont="1">
      <alignment vertical="center"/>
    </xf>
    <xf numFmtId="0" fontId="9" fillId="0" borderId="0" xfId="10" applyFont="1">
      <alignment vertical="center"/>
    </xf>
    <xf numFmtId="0" fontId="13" fillId="0" borderId="0" xfId="3" applyBorder="1" applyAlignment="1" applyProtection="1">
      <alignment horizontal="center"/>
    </xf>
    <xf numFmtId="0" fontId="38" fillId="0" borderId="0" xfId="2" applyFont="1" applyAlignment="1">
      <alignment horizontal="left"/>
    </xf>
    <xf numFmtId="0" fontId="18" fillId="0" borderId="0" xfId="10" applyFont="1" applyAlignment="1">
      <alignment horizontal="left" vertical="top" wrapText="1"/>
    </xf>
    <xf numFmtId="0" fontId="17" fillId="0" borderId="0" xfId="9" applyFont="1" applyAlignment="1">
      <alignment horizontal="center"/>
    </xf>
    <xf numFmtId="0" fontId="22" fillId="0" borderId="0" xfId="10" applyFont="1">
      <alignment vertical="center"/>
    </xf>
    <xf numFmtId="0" fontId="21" fillId="0" borderId="0" xfId="9" applyFont="1" applyAlignment="1">
      <alignment vertical="center"/>
    </xf>
    <xf numFmtId="177" fontId="21" fillId="0" borderId="0" xfId="9" applyNumberFormat="1" applyFont="1" applyAlignment="1">
      <alignment vertical="center"/>
    </xf>
    <xf numFmtId="0" fontId="21" fillId="0" borderId="0" xfId="9" applyFont="1" applyAlignment="1">
      <alignment horizontal="left" wrapText="1"/>
    </xf>
    <xf numFmtId="0" fontId="5" fillId="0" borderId="0" xfId="2" applyFont="1" applyAlignment="1">
      <alignment horizontal="left" vertical="center" wrapText="1"/>
    </xf>
    <xf numFmtId="0" fontId="18" fillId="0" borderId="0" xfId="10" applyFont="1" applyAlignment="1">
      <alignment horizontal="center" vertical="center" wrapText="1"/>
    </xf>
    <xf numFmtId="0" fontId="16" fillId="0" borderId="0" xfId="10" applyFont="1" applyAlignment="1">
      <alignment horizontal="left" vertical="center" wrapText="1"/>
    </xf>
    <xf numFmtId="0" fontId="18" fillId="0" borderId="0" xfId="10" applyFont="1" applyAlignment="1">
      <alignment horizontal="left" vertical="center"/>
    </xf>
    <xf numFmtId="0" fontId="18" fillId="0" borderId="0" xfId="10" applyFont="1" applyAlignment="1">
      <alignment horizontal="justify" vertical="center" wrapText="1"/>
    </xf>
    <xf numFmtId="177" fontId="18" fillId="0" borderId="16" xfId="10" applyNumberFormat="1" applyFont="1" applyBorder="1" applyAlignment="1">
      <alignment horizontal="right" vertical="center" wrapText="1"/>
    </xf>
    <xf numFmtId="177" fontId="18" fillId="0" borderId="0" xfId="10" applyNumberFormat="1" applyFont="1" applyAlignment="1">
      <alignment horizontal="right" vertical="center" wrapText="1"/>
    </xf>
    <xf numFmtId="0" fontId="18" fillId="0" borderId="21" xfId="10" applyFont="1" applyBorder="1" applyAlignment="1">
      <alignment horizontal="center" vertical="center" wrapText="1"/>
    </xf>
    <xf numFmtId="0" fontId="18" fillId="0" borderId="24" xfId="10" applyFont="1" applyBorder="1" applyAlignment="1">
      <alignment horizontal="center" vertical="center" wrapText="1"/>
    </xf>
    <xf numFmtId="0" fontId="18" fillId="0" borderId="26" xfId="10" applyFont="1" applyBorder="1" applyAlignment="1">
      <alignment horizontal="center" vertical="center" wrapText="1"/>
    </xf>
    <xf numFmtId="0" fontId="10" fillId="0" borderId="0" xfId="0" applyFont="1" applyAlignment="1">
      <alignment horizontal="center" vertical="center"/>
    </xf>
    <xf numFmtId="0" fontId="21" fillId="0" borderId="0" xfId="9" applyFont="1"/>
    <xf numFmtId="0" fontId="21" fillId="0" borderId="0" xfId="9" applyFont="1" applyAlignment="1">
      <alignment horizontal="center"/>
    </xf>
    <xf numFmtId="0" fontId="21" fillId="0" borderId="0" xfId="9" applyFont="1" applyAlignment="1">
      <alignment horizontal="left" vertical="center" wrapText="1"/>
    </xf>
    <xf numFmtId="0" fontId="17" fillId="0" borderId="0" xfId="9" applyFont="1"/>
    <xf numFmtId="0" fontId="39" fillId="0" borderId="0" xfId="9" applyFont="1" applyAlignment="1">
      <alignment horizontal="left" wrapText="1"/>
    </xf>
    <xf numFmtId="0" fontId="22" fillId="0" borderId="0" xfId="10" applyFont="1" applyAlignment="1">
      <alignment horizontal="left" vertical="center"/>
    </xf>
    <xf numFmtId="177" fontId="21" fillId="0" borderId="0" xfId="9" applyNumberFormat="1" applyFont="1" applyAlignment="1">
      <alignment horizontal="center" vertical="center"/>
    </xf>
    <xf numFmtId="0" fontId="18" fillId="0" borderId="0" xfId="10" applyFont="1" applyAlignment="1">
      <alignment vertical="top" wrapText="1"/>
    </xf>
    <xf numFmtId="0" fontId="40" fillId="0" borderId="0" xfId="2" applyFont="1" applyAlignment="1">
      <alignment horizontal="left"/>
    </xf>
    <xf numFmtId="0" fontId="41" fillId="0" borderId="0" xfId="2" applyFont="1" applyAlignment="1">
      <alignment vertical="center"/>
    </xf>
    <xf numFmtId="0" fontId="41" fillId="0" borderId="0" xfId="2" applyFont="1"/>
    <xf numFmtId="0" fontId="2" fillId="5" borderId="8" xfId="2" applyFont="1" applyFill="1" applyBorder="1" applyAlignment="1">
      <alignment horizontal="center" vertical="center"/>
    </xf>
    <xf numFmtId="0" fontId="43" fillId="0" borderId="0" xfId="10" applyFont="1" applyAlignment="1">
      <alignment horizontal="center" vertical="center"/>
    </xf>
    <xf numFmtId="0" fontId="30" fillId="6" borderId="27" xfId="10" applyFont="1" applyFill="1" applyBorder="1">
      <alignment vertical="center"/>
    </xf>
    <xf numFmtId="0" fontId="22" fillId="6" borderId="36" xfId="10" applyFont="1" applyFill="1" applyBorder="1" applyAlignment="1">
      <alignment horizontal="left" vertical="center"/>
    </xf>
    <xf numFmtId="0" fontId="31" fillId="6" borderId="36" xfId="10" applyFont="1" applyFill="1" applyBorder="1" applyAlignment="1">
      <alignment horizontal="center" vertical="center"/>
    </xf>
    <xf numFmtId="0" fontId="32" fillId="6" borderId="36" xfId="10" applyFont="1" applyFill="1" applyBorder="1" applyAlignment="1">
      <alignment horizontal="right" vertical="center"/>
    </xf>
    <xf numFmtId="0" fontId="32" fillId="6" borderId="22" xfId="10" applyFont="1" applyFill="1" applyBorder="1" applyAlignment="1">
      <alignment horizontal="right" vertical="center"/>
    </xf>
    <xf numFmtId="0" fontId="22" fillId="0" borderId="28" xfId="10" applyFont="1" applyBorder="1" applyAlignment="1">
      <alignment horizontal="center" vertical="center"/>
    </xf>
    <xf numFmtId="0" fontId="22" fillId="0" borderId="23" xfId="10" applyFont="1" applyBorder="1" applyAlignment="1">
      <alignment horizontal="left" vertical="center"/>
    </xf>
    <xf numFmtId="0" fontId="30" fillId="6" borderId="32" xfId="10" applyFont="1" applyFill="1" applyBorder="1">
      <alignment vertical="center"/>
    </xf>
    <xf numFmtId="0" fontId="22" fillId="6" borderId="0" xfId="10" applyFont="1" applyFill="1" applyAlignment="1">
      <alignment horizontal="left" vertical="center"/>
    </xf>
    <xf numFmtId="0" fontId="22" fillId="6" borderId="23" xfId="10" applyFont="1" applyFill="1" applyBorder="1" applyAlignment="1">
      <alignment horizontal="left" vertical="center"/>
    </xf>
    <xf numFmtId="0" fontId="35" fillId="0" borderId="45" xfId="10" applyFont="1" applyBorder="1" applyAlignment="1">
      <alignment horizontal="center" vertical="center" wrapText="1"/>
    </xf>
    <xf numFmtId="0" fontId="44" fillId="0" borderId="0" xfId="10" applyFont="1">
      <alignment vertical="center"/>
    </xf>
    <xf numFmtId="0" fontId="22" fillId="0" borderId="0" xfId="11" applyFont="1">
      <alignment vertical="center"/>
    </xf>
    <xf numFmtId="0" fontId="22" fillId="0" borderId="0" xfId="11" applyFont="1" applyAlignment="1">
      <alignment horizontal="center" vertical="center"/>
    </xf>
    <xf numFmtId="0" fontId="21" fillId="0" borderId="0" xfId="11" applyFont="1" applyAlignment="1">
      <alignment horizontal="left" vertical="center"/>
    </xf>
    <xf numFmtId="0" fontId="22" fillId="0" borderId="0" xfId="11" applyFont="1" applyAlignment="1">
      <alignment horizontal="right" vertical="center"/>
    </xf>
    <xf numFmtId="0" fontId="0" fillId="0" borderId="0" xfId="10" applyFont="1">
      <alignment vertical="center"/>
    </xf>
    <xf numFmtId="0" fontId="37" fillId="0" borderId="0" xfId="2" applyFont="1"/>
    <xf numFmtId="0" fontId="6" fillId="0" borderId="0" xfId="9" applyFont="1" applyAlignment="1">
      <alignment horizontal="left"/>
    </xf>
    <xf numFmtId="0" fontId="16" fillId="0" borderId="0" xfId="9" applyFont="1" applyAlignment="1">
      <alignment vertical="center"/>
    </xf>
    <xf numFmtId="0" fontId="46" fillId="0" borderId="0" xfId="10" applyFont="1">
      <alignment vertical="center"/>
    </xf>
    <xf numFmtId="0" fontId="45" fillId="0" borderId="0" xfId="10" applyFont="1">
      <alignment vertical="center"/>
    </xf>
    <xf numFmtId="0" fontId="47" fillId="0" borderId="0" xfId="10" applyFont="1">
      <alignment vertical="center"/>
    </xf>
    <xf numFmtId="0" fontId="37" fillId="0" borderId="0" xfId="2" applyFont="1" applyAlignment="1">
      <alignment horizontal="center" vertical="center"/>
    </xf>
    <xf numFmtId="0" fontId="2" fillId="5" borderId="58" xfId="2" applyFont="1" applyFill="1" applyBorder="1" applyAlignment="1">
      <alignment horizontal="center" vertical="center"/>
    </xf>
    <xf numFmtId="0" fontId="49" fillId="4" borderId="20" xfId="2" applyFont="1" applyFill="1" applyBorder="1" applyAlignment="1">
      <alignment horizontal="left" vertical="center" shrinkToFit="1"/>
    </xf>
    <xf numFmtId="0" fontId="49" fillId="4" borderId="19" xfId="2" applyFont="1" applyFill="1" applyBorder="1" applyAlignment="1">
      <alignment horizontal="left" vertical="center" shrinkToFit="1"/>
    </xf>
    <xf numFmtId="0" fontId="49" fillId="4" borderId="17" xfId="3" applyFont="1" applyFill="1" applyBorder="1" applyAlignment="1">
      <alignment horizontal="left" vertical="center" shrinkToFit="1"/>
    </xf>
    <xf numFmtId="49" fontId="49" fillId="4" borderId="15" xfId="2" applyNumberFormat="1" applyFont="1" applyFill="1" applyBorder="1" applyAlignment="1">
      <alignment horizontal="left" vertical="center" shrinkToFit="1"/>
    </xf>
    <xf numFmtId="49" fontId="49" fillId="4" borderId="20" xfId="2" applyNumberFormat="1" applyFont="1" applyFill="1" applyBorder="1" applyAlignment="1">
      <alignment horizontal="left" vertical="center" shrinkToFit="1"/>
    </xf>
    <xf numFmtId="0" fontId="51" fillId="0" borderId="0" xfId="0" applyFont="1">
      <alignment vertical="center"/>
    </xf>
    <xf numFmtId="0" fontId="46" fillId="0" borderId="0" xfId="10" applyFont="1" applyAlignment="1">
      <alignment horizontal="left" vertical="center" wrapText="1"/>
    </xf>
    <xf numFmtId="0" fontId="12" fillId="0" borderId="0" xfId="10" applyFont="1" applyAlignment="1">
      <alignment horizontal="center" vertical="center" wrapText="1"/>
    </xf>
    <xf numFmtId="0" fontId="6" fillId="0" borderId="20" xfId="2" applyFont="1" applyBorder="1" applyAlignment="1">
      <alignment horizontal="left" vertical="center"/>
    </xf>
    <xf numFmtId="0" fontId="6" fillId="0" borderId="17" xfId="2" applyFont="1" applyBorder="1" applyAlignment="1">
      <alignment horizontal="left" vertical="center"/>
    </xf>
    <xf numFmtId="0" fontId="6" fillId="0" borderId="40" xfId="2" applyFont="1" applyBorder="1" applyAlignment="1">
      <alignment horizontal="left" vertical="center" wrapText="1"/>
    </xf>
    <xf numFmtId="0" fontId="6" fillId="0" borderId="19" xfId="2" applyFont="1" applyBorder="1" applyAlignment="1">
      <alignment horizontal="left" vertical="center" wrapText="1"/>
    </xf>
    <xf numFmtId="0" fontId="21" fillId="0" borderId="0" xfId="9" applyFont="1" applyAlignment="1">
      <alignment horizontal="left" vertical="center"/>
    </xf>
    <xf numFmtId="0" fontId="2" fillId="0" borderId="11" xfId="2" applyFont="1" applyBorder="1" applyAlignment="1">
      <alignment horizontal="center" vertical="center" shrinkToFit="1"/>
    </xf>
    <xf numFmtId="0" fontId="2" fillId="0" borderId="12" xfId="2" applyFont="1" applyBorder="1" applyAlignment="1">
      <alignment horizontal="center" vertical="center" shrinkToFit="1"/>
    </xf>
    <xf numFmtId="0" fontId="2" fillId="0" borderId="13" xfId="2" applyFont="1" applyBorder="1" applyAlignment="1">
      <alignment horizontal="center" vertical="center" shrinkToFit="1"/>
    </xf>
    <xf numFmtId="0" fontId="2" fillId="0" borderId="43" xfId="2" applyFont="1" applyBorder="1" applyAlignment="1">
      <alignment horizontal="center" vertical="center" shrinkToFit="1"/>
    </xf>
    <xf numFmtId="0" fontId="2" fillId="0" borderId="5" xfId="2" applyFont="1" applyBorder="1" applyAlignment="1">
      <alignment horizontal="center" vertical="center" shrinkToFit="1"/>
    </xf>
    <xf numFmtId="0" fontId="21" fillId="0" borderId="0" xfId="9" applyFont="1" applyAlignment="1">
      <alignment horizontal="right" vertical="center"/>
    </xf>
    <xf numFmtId="0" fontId="23" fillId="0" borderId="70" xfId="10" applyFont="1" applyBorder="1" applyAlignment="1">
      <alignment horizontal="center" vertical="center"/>
    </xf>
    <xf numFmtId="178" fontId="23" fillId="0" borderId="12" xfId="10" applyNumberFormat="1" applyFont="1" applyBorder="1" applyAlignment="1">
      <alignment horizontal="right" vertical="center"/>
    </xf>
    <xf numFmtId="176" fontId="23" fillId="0" borderId="12" xfId="10" applyNumberFormat="1" applyFont="1" applyBorder="1" applyAlignment="1">
      <alignment horizontal="right" vertical="center"/>
    </xf>
    <xf numFmtId="0" fontId="23" fillId="0" borderId="9" xfId="10" applyFont="1" applyBorder="1" applyAlignment="1">
      <alignment horizontal="right" vertical="center"/>
    </xf>
    <xf numFmtId="0" fontId="23" fillId="0" borderId="1" xfId="10" applyFont="1" applyBorder="1" applyAlignment="1">
      <alignment horizontal="right" vertical="center"/>
    </xf>
    <xf numFmtId="0" fontId="23" fillId="0" borderId="70" xfId="10" applyFont="1" applyBorder="1" applyAlignment="1">
      <alignment horizontal="right" vertical="center"/>
    </xf>
    <xf numFmtId="0" fontId="23" fillId="0" borderId="13" xfId="10" applyFont="1" applyBorder="1" applyAlignment="1">
      <alignment horizontal="left" vertical="center"/>
    </xf>
    <xf numFmtId="178" fontId="23" fillId="0" borderId="1" xfId="10" applyNumberFormat="1" applyFont="1" applyBorder="1" applyAlignment="1">
      <alignment horizontal="left" vertical="center"/>
    </xf>
    <xf numFmtId="178" fontId="23" fillId="0" borderId="13" xfId="10" applyNumberFormat="1" applyFont="1" applyBorder="1" applyAlignment="1">
      <alignment horizontal="left" vertical="center"/>
    </xf>
    <xf numFmtId="178" fontId="23" fillId="0" borderId="12" xfId="10" applyNumberFormat="1" applyFont="1" applyBorder="1" applyAlignment="1">
      <alignment horizontal="left" vertical="center"/>
    </xf>
    <xf numFmtId="0" fontId="23" fillId="0" borderId="70" xfId="10" applyFont="1" applyBorder="1" applyAlignment="1">
      <alignment horizontal="right" vertical="center" wrapText="1"/>
    </xf>
    <xf numFmtId="0" fontId="23" fillId="0" borderId="9" xfId="10" applyFont="1" applyBorder="1" applyAlignment="1">
      <alignment horizontal="right" vertical="center" wrapText="1"/>
    </xf>
    <xf numFmtId="176" fontId="23" fillId="0" borderId="12" xfId="10" applyNumberFormat="1" applyFont="1" applyBorder="1" applyAlignment="1">
      <alignment horizontal="left" vertical="center"/>
    </xf>
    <xf numFmtId="176" fontId="23" fillId="0" borderId="13" xfId="10" applyNumberFormat="1" applyFont="1" applyBorder="1" applyAlignment="1">
      <alignment horizontal="left" vertical="center"/>
    </xf>
    <xf numFmtId="176" fontId="23" fillId="0" borderId="1" xfId="10" applyNumberFormat="1" applyFont="1" applyBorder="1" applyAlignment="1">
      <alignment horizontal="left" vertical="center"/>
    </xf>
    <xf numFmtId="0" fontId="23" fillId="0" borderId="0" xfId="10" applyFont="1" applyAlignment="1">
      <alignment horizontal="center" vertical="center"/>
    </xf>
    <xf numFmtId="0" fontId="18" fillId="0" borderId="0" xfId="11" applyFont="1" applyAlignment="1">
      <alignment vertical="distributed" wrapText="1"/>
    </xf>
    <xf numFmtId="0" fontId="15" fillId="6" borderId="0" xfId="10" applyFont="1" applyFill="1">
      <alignment vertical="center"/>
    </xf>
    <xf numFmtId="0" fontId="15" fillId="6" borderId="0" xfId="10" applyFont="1" applyFill="1" applyAlignment="1">
      <alignment vertical="distributed"/>
    </xf>
    <xf numFmtId="0" fontId="15" fillId="6" borderId="0" xfId="10" applyFont="1" applyFill="1" applyAlignment="1">
      <alignment horizontal="left" vertical="center"/>
    </xf>
    <xf numFmtId="0" fontId="15" fillId="0" borderId="0" xfId="10" applyFont="1">
      <alignment vertical="center"/>
    </xf>
    <xf numFmtId="0" fontId="15" fillId="0" borderId="0" xfId="9" applyFont="1" applyAlignment="1">
      <alignment vertical="center"/>
    </xf>
    <xf numFmtId="0" fontId="15" fillId="0" borderId="0" xfId="9" applyFont="1" applyAlignment="1">
      <alignment horizontal="center" vertical="center"/>
    </xf>
    <xf numFmtId="0" fontId="15" fillId="0" borderId="0" xfId="9" applyFont="1" applyAlignment="1">
      <alignment horizontal="left" vertical="center"/>
    </xf>
    <xf numFmtId="0" fontId="52" fillId="0" borderId="0" xfId="14" applyFont="1" applyAlignment="1">
      <alignment vertical="center" wrapText="1"/>
    </xf>
    <xf numFmtId="58" fontId="15" fillId="0" borderId="0" xfId="9" applyNumberFormat="1" applyFont="1" applyAlignment="1">
      <alignment horizontal="right" vertical="center"/>
    </xf>
    <xf numFmtId="177" fontId="15" fillId="0" borderId="0" xfId="9" applyNumberFormat="1" applyFont="1" applyAlignment="1">
      <alignment horizontal="distributed" vertical="center"/>
    </xf>
    <xf numFmtId="0" fontId="15" fillId="0" borderId="0" xfId="10" applyFont="1" applyAlignment="1">
      <alignment horizontal="center" vertical="center"/>
    </xf>
    <xf numFmtId="0" fontId="15" fillId="0" borderId="0" xfId="14" applyFont="1" applyAlignment="1">
      <alignment horizontal="distributed" vertical="center"/>
    </xf>
    <xf numFmtId="0" fontId="15" fillId="0" borderId="0" xfId="9" applyFont="1" applyAlignment="1">
      <alignment horizontal="center" vertical="center" shrinkToFit="1"/>
    </xf>
    <xf numFmtId="0" fontId="15" fillId="0" borderId="0" xfId="10" applyFont="1" applyAlignment="1">
      <alignment vertical="center" wrapText="1"/>
    </xf>
    <xf numFmtId="0" fontId="15" fillId="0" borderId="0" xfId="9" applyFont="1" applyAlignment="1">
      <alignment vertical="center" shrinkToFit="1"/>
    </xf>
    <xf numFmtId="0" fontId="15" fillId="0" borderId="0" xfId="10" applyFont="1" applyAlignment="1">
      <alignment horizontal="left" vertical="center" wrapText="1"/>
    </xf>
    <xf numFmtId="0" fontId="15" fillId="0" borderId="0" xfId="10" applyFont="1" applyAlignment="1">
      <alignment vertical="distributed"/>
    </xf>
    <xf numFmtId="0" fontId="15" fillId="0" borderId="0" xfId="14" applyFont="1" applyAlignment="1">
      <alignment vertical="distributed" wrapText="1"/>
    </xf>
    <xf numFmtId="0" fontId="15" fillId="0" borderId="0" xfId="9" applyFont="1" applyAlignment="1">
      <alignment horizontal="right" vertical="center"/>
    </xf>
    <xf numFmtId="0" fontId="15" fillId="0" borderId="0" xfId="14" applyFont="1" applyAlignment="1">
      <alignment horizontal="left" vertical="center"/>
    </xf>
    <xf numFmtId="0" fontId="15" fillId="0" borderId="0" xfId="14" applyFont="1" applyAlignment="1">
      <alignment horizontal="left" vertical="distributed" wrapText="1"/>
    </xf>
    <xf numFmtId="0" fontId="53" fillId="0" borderId="0" xfId="9" applyFont="1" applyAlignment="1">
      <alignment vertical="center" shrinkToFit="1"/>
    </xf>
    <xf numFmtId="0" fontId="15" fillId="0" borderId="0" xfId="9" applyFont="1" applyAlignment="1">
      <alignment vertical="top" shrinkToFit="1"/>
    </xf>
    <xf numFmtId="0" fontId="15" fillId="0" borderId="0" xfId="10" applyFont="1" applyAlignment="1">
      <alignment horizontal="distributed" vertical="center" shrinkToFit="1"/>
    </xf>
    <xf numFmtId="0" fontId="21" fillId="0" borderId="0" xfId="9" applyFont="1" applyAlignment="1">
      <alignment vertical="center" shrinkToFit="1"/>
    </xf>
    <xf numFmtId="0" fontId="15" fillId="0" borderId="0" xfId="10" applyFont="1" applyAlignment="1">
      <alignment horizontal="left" vertical="center"/>
    </xf>
    <xf numFmtId="0" fontId="48" fillId="0" borderId="0" xfId="9" applyFont="1" applyAlignment="1">
      <alignment horizontal="center" vertical="center"/>
    </xf>
    <xf numFmtId="38" fontId="15" fillId="0" borderId="0" xfId="6" applyFont="1" applyFill="1" applyAlignment="1">
      <alignment horizontal="right" vertical="center"/>
    </xf>
    <xf numFmtId="0" fontId="0" fillId="5" borderId="41" xfId="2" applyFont="1" applyFill="1" applyBorder="1" applyAlignment="1">
      <alignment horizontal="center" vertical="center"/>
    </xf>
    <xf numFmtId="0" fontId="35" fillId="4" borderId="48" xfId="10" applyFont="1" applyFill="1" applyBorder="1" applyAlignment="1">
      <alignment vertical="center" wrapText="1"/>
    </xf>
    <xf numFmtId="0" fontId="35" fillId="4" borderId="49" xfId="10" applyFont="1" applyFill="1" applyBorder="1" applyAlignment="1">
      <alignment vertical="center" wrapText="1"/>
    </xf>
    <xf numFmtId="0" fontId="21" fillId="0" borderId="0" xfId="11" applyFont="1" applyAlignment="1">
      <alignment horizontal="center" vertical="center" shrinkToFit="1"/>
    </xf>
    <xf numFmtId="0" fontId="13" fillId="4" borderId="19" xfId="3" applyFill="1" applyBorder="1" applyAlignment="1">
      <alignment horizontal="left" vertical="center" shrinkToFit="1"/>
    </xf>
    <xf numFmtId="0" fontId="0" fillId="0" borderId="12" xfId="2" applyFont="1" applyBorder="1" applyAlignment="1">
      <alignment horizontal="center" vertical="center" shrinkToFit="1"/>
    </xf>
    <xf numFmtId="0" fontId="6" fillId="0" borderId="15" xfId="2" applyFont="1" applyBorder="1" applyAlignment="1">
      <alignment vertical="center" wrapText="1"/>
    </xf>
    <xf numFmtId="0" fontId="6" fillId="0" borderId="20" xfId="2" applyFont="1" applyBorder="1" applyAlignment="1">
      <alignment vertical="center" wrapText="1"/>
    </xf>
    <xf numFmtId="0" fontId="15" fillId="0" borderId="0" xfId="14" applyFont="1" applyAlignment="1">
      <alignment horizontal="left" vertical="top" wrapText="1"/>
    </xf>
    <xf numFmtId="0" fontId="55" fillId="2" borderId="0" xfId="2" applyFont="1" applyFill="1" applyAlignment="1">
      <alignment vertical="center"/>
    </xf>
    <xf numFmtId="0" fontId="55" fillId="2" borderId="45" xfId="2" applyFont="1" applyFill="1" applyBorder="1" applyAlignment="1">
      <alignment horizontal="left" vertical="center" wrapText="1"/>
    </xf>
    <xf numFmtId="0" fontId="55" fillId="2" borderId="45" xfId="2" applyFont="1" applyFill="1" applyBorder="1" applyAlignment="1">
      <alignment vertical="center" wrapText="1"/>
    </xf>
    <xf numFmtId="0" fontId="55" fillId="2" borderId="45" xfId="2" applyFont="1" applyFill="1" applyBorder="1" applyAlignment="1">
      <alignment horizontal="left" vertical="center" wrapText="1" indent="1"/>
    </xf>
    <xf numFmtId="0" fontId="56" fillId="2" borderId="0" xfId="2" applyFont="1" applyFill="1" applyAlignment="1">
      <alignment horizontal="distributed" vertical="top"/>
    </xf>
    <xf numFmtId="0" fontId="6" fillId="2" borderId="0" xfId="2" applyFont="1" applyFill="1" applyAlignment="1">
      <alignment horizontal="distributed" vertical="top"/>
    </xf>
    <xf numFmtId="0" fontId="55" fillId="2" borderId="0" xfId="2" applyFont="1" applyFill="1" applyAlignment="1">
      <alignment vertical="center" wrapText="1"/>
    </xf>
    <xf numFmtId="0" fontId="55" fillId="2" borderId="0" xfId="2" applyFont="1" applyFill="1" applyAlignment="1">
      <alignment horizontal="left" vertical="center" wrapText="1"/>
    </xf>
    <xf numFmtId="0" fontId="55" fillId="2" borderId="45" xfId="2" applyFont="1" applyFill="1" applyBorder="1" applyAlignment="1">
      <alignment horizontal="center" vertical="center"/>
    </xf>
    <xf numFmtId="0" fontId="55" fillId="2" borderId="45" xfId="2" applyFont="1" applyFill="1" applyBorder="1" applyAlignment="1">
      <alignment horizontal="distributed" vertical="center" wrapText="1" justifyLastLine="1"/>
    </xf>
    <xf numFmtId="0" fontId="55" fillId="2" borderId="27" xfId="2" applyFont="1" applyFill="1" applyBorder="1" applyAlignment="1">
      <alignment vertical="center"/>
    </xf>
    <xf numFmtId="0" fontId="55" fillId="2" borderId="28" xfId="2" applyFont="1" applyFill="1" applyBorder="1" applyAlignment="1">
      <alignment horizontal="left" vertical="center" wrapText="1" indent="1"/>
    </xf>
    <xf numFmtId="0" fontId="55" fillId="2" borderId="28" xfId="2" applyFont="1" applyFill="1" applyBorder="1" applyAlignment="1">
      <alignment vertical="center"/>
    </xf>
    <xf numFmtId="0" fontId="55" fillId="2" borderId="32" xfId="2" applyFont="1" applyFill="1" applyBorder="1" applyAlignment="1">
      <alignment horizontal="left" vertical="center" wrapText="1" indent="1"/>
    </xf>
    <xf numFmtId="0" fontId="55" fillId="2" borderId="27" xfId="2" applyFont="1" applyFill="1" applyBorder="1" applyAlignment="1">
      <alignment horizontal="left" vertical="center" indent="1"/>
    </xf>
    <xf numFmtId="0" fontId="55" fillId="3" borderId="32" xfId="2" applyFont="1" applyFill="1" applyBorder="1" applyAlignment="1">
      <alignment horizontal="left" vertical="center" wrapText="1"/>
    </xf>
    <xf numFmtId="0" fontId="59" fillId="0" borderId="0" xfId="0" applyFont="1">
      <alignment vertical="center"/>
    </xf>
    <xf numFmtId="0" fontId="60" fillId="0" borderId="0" xfId="0" applyFont="1" applyAlignment="1">
      <alignment horizontal="left" vertical="center"/>
    </xf>
    <xf numFmtId="0" fontId="61" fillId="0" borderId="0" xfId="0" applyFont="1">
      <alignment vertical="center"/>
    </xf>
    <xf numFmtId="0" fontId="61" fillId="0" borderId="0" xfId="0" applyFont="1" applyAlignment="1">
      <alignment horizontal="center" vertical="center"/>
    </xf>
    <xf numFmtId="0" fontId="60" fillId="0" borderId="0" xfId="0" applyFont="1" applyAlignment="1">
      <alignment horizontal="center" vertical="center"/>
    </xf>
    <xf numFmtId="0" fontId="63" fillId="0" borderId="0" xfId="0" applyFont="1" applyAlignment="1">
      <alignment horizontal="left"/>
    </xf>
    <xf numFmtId="0" fontId="60" fillId="0" borderId="0" xfId="0" applyFont="1">
      <alignment vertical="center"/>
    </xf>
    <xf numFmtId="0" fontId="60" fillId="0" borderId="76" xfId="0" applyFont="1" applyBorder="1" applyAlignment="1">
      <alignment horizontal="center" vertical="center"/>
    </xf>
    <xf numFmtId="0" fontId="60" fillId="0" borderId="77" xfId="0" applyFont="1" applyBorder="1" applyAlignment="1">
      <alignment horizontal="center" vertical="center"/>
    </xf>
    <xf numFmtId="0" fontId="66" fillId="0" borderId="77" xfId="0" applyFont="1" applyBorder="1" applyAlignment="1">
      <alignment horizontal="center" vertical="center" shrinkToFit="1"/>
    </xf>
    <xf numFmtId="0" fontId="63" fillId="0" borderId="0" xfId="0" applyFont="1">
      <alignment vertical="center"/>
    </xf>
    <xf numFmtId="0" fontId="60" fillId="0" borderId="77" xfId="0" applyFont="1" applyBorder="1" applyAlignment="1">
      <alignment horizontal="left" vertical="center"/>
    </xf>
    <xf numFmtId="0" fontId="60" fillId="0" borderId="78" xfId="0" applyFont="1" applyBorder="1" applyAlignment="1">
      <alignment horizontal="center" vertical="center"/>
    </xf>
    <xf numFmtId="0" fontId="66" fillId="0" borderId="78" xfId="0" applyFont="1" applyBorder="1" applyAlignment="1">
      <alignment horizontal="center" vertical="center" shrinkToFit="1"/>
    </xf>
    <xf numFmtId="0" fontId="63" fillId="0" borderId="0" xfId="0" applyFont="1" applyAlignment="1">
      <alignment horizontal="center" vertical="center"/>
    </xf>
    <xf numFmtId="0" fontId="59" fillId="0" borderId="0" xfId="0" applyFont="1" applyAlignment="1">
      <alignment horizontal="center" vertical="center"/>
    </xf>
    <xf numFmtId="0" fontId="24" fillId="0" borderId="0" xfId="11" applyFont="1">
      <alignment vertical="center"/>
    </xf>
    <xf numFmtId="0" fontId="24" fillId="0" borderId="0" xfId="11" applyFont="1" applyAlignment="1">
      <alignment horizontal="right" vertical="center"/>
    </xf>
    <xf numFmtId="0" fontId="68" fillId="0" borderId="0" xfId="11" applyFont="1">
      <alignment vertical="center"/>
    </xf>
    <xf numFmtId="0" fontId="69" fillId="0" borderId="0" xfId="11" applyFont="1" applyAlignment="1">
      <alignment horizontal="center" vertical="center"/>
    </xf>
    <xf numFmtId="0" fontId="70" fillId="0" borderId="0" xfId="11" applyFont="1">
      <alignment vertical="center"/>
    </xf>
    <xf numFmtId="0" fontId="71" fillId="0" borderId="0" xfId="11" applyFont="1">
      <alignment vertical="center"/>
    </xf>
    <xf numFmtId="0" fontId="23" fillId="0" borderId="0" xfId="11" applyFont="1">
      <alignment vertical="center"/>
    </xf>
    <xf numFmtId="0" fontId="23" fillId="0" borderId="0" xfId="11" applyFont="1" applyAlignment="1">
      <alignment horizontal="center" vertical="center"/>
    </xf>
    <xf numFmtId="0" fontId="23" fillId="8" borderId="6" xfId="11" applyFont="1" applyFill="1" applyBorder="1" applyAlignment="1">
      <alignment horizontal="center" vertical="center" shrinkToFit="1"/>
    </xf>
    <xf numFmtId="0" fontId="23" fillId="6" borderId="0" xfId="11" applyFont="1" applyFill="1" applyAlignment="1">
      <alignment vertical="center" shrinkToFit="1"/>
    </xf>
    <xf numFmtId="0" fontId="23" fillId="6" borderId="0" xfId="11" applyFont="1" applyFill="1">
      <alignment vertical="center"/>
    </xf>
    <xf numFmtId="0" fontId="23" fillId="6" borderId="0" xfId="11" applyFont="1" applyFill="1" applyAlignment="1">
      <alignment horizontal="center" vertical="center"/>
    </xf>
    <xf numFmtId="0" fontId="73" fillId="8" borderId="6" xfId="11" applyFont="1" applyFill="1" applyBorder="1" applyAlignment="1">
      <alignment horizontal="center" vertical="center" shrinkToFit="1"/>
    </xf>
    <xf numFmtId="0" fontId="23" fillId="6" borderId="0" xfId="11" applyFont="1" applyFill="1" applyAlignment="1">
      <alignment horizontal="center" vertical="center" shrinkToFit="1"/>
    </xf>
    <xf numFmtId="0" fontId="23" fillId="9" borderId="6" xfId="11" applyFont="1" applyFill="1" applyBorder="1" applyAlignment="1">
      <alignment horizontal="center" vertical="center" shrinkToFit="1"/>
    </xf>
    <xf numFmtId="0" fontId="74" fillId="9" borderId="6" xfId="11" applyFont="1" applyFill="1" applyBorder="1" applyAlignment="1">
      <alignment horizontal="center" vertical="center" wrapText="1"/>
    </xf>
    <xf numFmtId="0" fontId="23" fillId="6" borderId="0" xfId="11" applyFont="1" applyFill="1" applyAlignment="1">
      <alignment horizontal="left" vertical="center"/>
    </xf>
    <xf numFmtId="0" fontId="23" fillId="8" borderId="18" xfId="11" applyFont="1" applyFill="1" applyBorder="1" applyAlignment="1">
      <alignment horizontal="center" vertical="center"/>
    </xf>
    <xf numFmtId="0" fontId="23" fillId="0" borderId="79" xfId="11" applyFont="1" applyBorder="1">
      <alignment vertical="center"/>
    </xf>
    <xf numFmtId="38" fontId="23" fillId="0" borderId="79" xfId="17" applyFont="1" applyBorder="1">
      <alignment vertical="center"/>
    </xf>
    <xf numFmtId="181" fontId="23" fillId="0" borderId="79" xfId="11" quotePrefix="1" applyNumberFormat="1" applyFont="1" applyBorder="1" applyAlignment="1">
      <alignment horizontal="center" vertical="center"/>
    </xf>
    <xf numFmtId="38" fontId="23" fillId="0" borderId="80" xfId="17" applyFont="1" applyBorder="1">
      <alignment vertical="center"/>
    </xf>
    <xf numFmtId="0" fontId="23" fillId="0" borderId="77" xfId="11" applyFont="1" applyBorder="1">
      <alignment vertical="center"/>
    </xf>
    <xf numFmtId="38" fontId="23" fillId="0" borderId="77" xfId="17" applyFont="1" applyBorder="1">
      <alignment vertical="center"/>
    </xf>
    <xf numFmtId="181" fontId="23" fillId="0" borderId="77" xfId="11" quotePrefix="1" applyNumberFormat="1" applyFont="1" applyBorder="1" applyAlignment="1">
      <alignment horizontal="center" vertical="center"/>
    </xf>
    <xf numFmtId="38" fontId="23" fillId="0" borderId="81" xfId="17" applyFont="1" applyBorder="1">
      <alignment vertical="center"/>
    </xf>
    <xf numFmtId="0" fontId="23" fillId="0" borderId="4" xfId="11" applyFont="1" applyBorder="1">
      <alignment vertical="center"/>
    </xf>
    <xf numFmtId="38" fontId="23" fillId="0" borderId="4" xfId="17" applyFont="1" applyBorder="1">
      <alignment vertical="center"/>
    </xf>
    <xf numFmtId="181" fontId="23" fillId="0" borderId="4" xfId="11" quotePrefix="1" applyNumberFormat="1" applyFont="1" applyBorder="1" applyAlignment="1">
      <alignment horizontal="center" vertical="center"/>
    </xf>
    <xf numFmtId="38" fontId="23" fillId="0" borderId="17" xfId="17" applyFont="1" applyBorder="1">
      <alignment vertical="center"/>
    </xf>
    <xf numFmtId="0" fontId="23" fillId="0" borderId="76" xfId="11" applyFont="1" applyBorder="1">
      <alignment vertical="center"/>
    </xf>
    <xf numFmtId="38" fontId="23" fillId="0" borderId="76" xfId="17" applyFont="1" applyBorder="1">
      <alignment vertical="center"/>
    </xf>
    <xf numFmtId="181" fontId="23" fillId="0" borderId="76" xfId="11" quotePrefix="1" applyNumberFormat="1" applyFont="1" applyBorder="1" applyAlignment="1">
      <alignment horizontal="center" vertical="center"/>
    </xf>
    <xf numFmtId="38" fontId="23" fillId="0" borderId="82" xfId="17" applyFont="1" applyBorder="1">
      <alignment vertical="center"/>
    </xf>
    <xf numFmtId="0" fontId="23" fillId="0" borderId="86" xfId="11" applyFont="1" applyBorder="1">
      <alignment vertical="center"/>
    </xf>
    <xf numFmtId="38" fontId="23" fillId="0" borderId="86" xfId="17" applyFont="1" applyBorder="1">
      <alignment vertical="center"/>
    </xf>
    <xf numFmtId="181" fontId="23" fillId="0" borderId="86" xfId="11" quotePrefix="1" applyNumberFormat="1" applyFont="1" applyBorder="1" applyAlignment="1">
      <alignment horizontal="center" vertical="center"/>
    </xf>
    <xf numFmtId="38" fontId="23" fillId="0" borderId="87" xfId="17" applyFont="1" applyBorder="1">
      <alignment vertical="center"/>
    </xf>
    <xf numFmtId="0" fontId="23" fillId="0" borderId="66" xfId="11" applyFont="1" applyBorder="1">
      <alignment vertical="center"/>
    </xf>
    <xf numFmtId="38" fontId="23" fillId="0" borderId="66" xfId="17" applyFont="1" applyBorder="1" applyAlignment="1">
      <alignment vertical="center"/>
    </xf>
    <xf numFmtId="0" fontId="23" fillId="0" borderId="66" xfId="11" applyFont="1" applyBorder="1" applyAlignment="1">
      <alignment horizontal="center" vertical="center"/>
    </xf>
    <xf numFmtId="38" fontId="23" fillId="0" borderId="3" xfId="17" applyFont="1" applyBorder="1" applyAlignment="1">
      <alignment vertical="center"/>
    </xf>
    <xf numFmtId="38" fontId="24" fillId="0" borderId="0" xfId="17" applyFont="1">
      <alignment vertical="center"/>
    </xf>
    <xf numFmtId="0" fontId="24" fillId="0" borderId="1" xfId="11" applyFont="1" applyBorder="1">
      <alignment vertical="center"/>
    </xf>
    <xf numFmtId="0" fontId="23" fillId="8" borderId="59" xfId="11" applyFont="1" applyFill="1" applyBorder="1">
      <alignment vertical="center"/>
    </xf>
    <xf numFmtId="0" fontId="23" fillId="8" borderId="89" xfId="11" applyFont="1" applyFill="1" applyBorder="1" applyAlignment="1">
      <alignment horizontal="center" vertical="center"/>
    </xf>
    <xf numFmtId="0" fontId="23" fillId="8" borderId="66" xfId="11" applyFont="1" applyFill="1" applyBorder="1">
      <alignment vertical="center"/>
    </xf>
    <xf numFmtId="0" fontId="76" fillId="6" borderId="10" xfId="11" applyFont="1" applyFill="1" applyBorder="1" applyAlignment="1">
      <alignment horizontal="left" vertical="center" indent="1" shrinkToFit="1"/>
    </xf>
    <xf numFmtId="0" fontId="23" fillId="6" borderId="11" xfId="11" applyFont="1" applyFill="1" applyBorder="1" applyAlignment="1">
      <alignment horizontal="left" vertical="center" shrinkToFit="1"/>
    </xf>
    <xf numFmtId="0" fontId="77" fillId="0" borderId="1" xfId="11" applyFont="1" applyBorder="1">
      <alignment vertical="center"/>
    </xf>
    <xf numFmtId="0" fontId="78" fillId="0" borderId="77" xfId="11" applyFont="1" applyBorder="1">
      <alignment vertical="center"/>
    </xf>
    <xf numFmtId="0" fontId="78" fillId="0" borderId="86" xfId="11" applyFont="1" applyBorder="1">
      <alignment vertical="center"/>
    </xf>
    <xf numFmtId="0" fontId="1" fillId="0" borderId="0" xfId="11">
      <alignment vertical="center"/>
    </xf>
    <xf numFmtId="0" fontId="80" fillId="0" borderId="0" xfId="11" applyFont="1" applyAlignment="1">
      <alignment horizontal="left" vertical="center"/>
    </xf>
    <xf numFmtId="0" fontId="81" fillId="0" borderId="0" xfId="11" applyFont="1" applyAlignment="1">
      <alignment horizontal="left" vertical="center"/>
    </xf>
    <xf numFmtId="0" fontId="82" fillId="0" borderId="0" xfId="11" applyFont="1">
      <alignment vertical="center"/>
    </xf>
    <xf numFmtId="0" fontId="24" fillId="8" borderId="18" xfId="11" applyFont="1" applyFill="1" applyBorder="1" applyAlignment="1">
      <alignment horizontal="center" vertical="center"/>
    </xf>
    <xf numFmtId="0" fontId="24" fillId="0" borderId="79" xfId="11" applyFont="1" applyBorder="1">
      <alignment vertical="center"/>
    </xf>
    <xf numFmtId="38" fontId="83" fillId="0" borderId="79" xfId="17" applyFont="1" applyBorder="1">
      <alignment vertical="center"/>
    </xf>
    <xf numFmtId="38" fontId="83" fillId="0" borderId="79" xfId="17" quotePrefix="1" applyFont="1" applyBorder="1" applyAlignment="1">
      <alignment horizontal="center" vertical="center"/>
    </xf>
    <xf numFmtId="0" fontId="24" fillId="0" borderId="77" xfId="11" applyFont="1" applyBorder="1">
      <alignment vertical="center"/>
    </xf>
    <xf numFmtId="38" fontId="83" fillId="0" borderId="77" xfId="17" applyFont="1" applyBorder="1">
      <alignment vertical="center"/>
    </xf>
    <xf numFmtId="38" fontId="83" fillId="0" borderId="77" xfId="17" quotePrefix="1" applyFont="1" applyBorder="1" applyAlignment="1">
      <alignment horizontal="center" vertical="center"/>
    </xf>
    <xf numFmtId="0" fontId="24" fillId="0" borderId="4" xfId="11" applyFont="1" applyBorder="1">
      <alignment vertical="center"/>
    </xf>
    <xf numFmtId="38" fontId="83" fillId="0" borderId="4" xfId="17" applyFont="1" applyBorder="1">
      <alignment vertical="center"/>
    </xf>
    <xf numFmtId="38" fontId="83" fillId="0" borderId="4" xfId="17" quotePrefix="1" applyFont="1" applyBorder="1" applyAlignment="1">
      <alignment horizontal="center" vertical="center"/>
    </xf>
    <xf numFmtId="0" fontId="24" fillId="0" borderId="76" xfId="11" applyFont="1" applyBorder="1">
      <alignment vertical="center"/>
    </xf>
    <xf numFmtId="38" fontId="24" fillId="0" borderId="76" xfId="17" applyFont="1" applyBorder="1">
      <alignment vertical="center"/>
    </xf>
    <xf numFmtId="38" fontId="83" fillId="0" borderId="76" xfId="17" quotePrefix="1" applyFont="1" applyBorder="1" applyAlignment="1">
      <alignment horizontal="center" vertical="center"/>
    </xf>
    <xf numFmtId="38" fontId="24" fillId="0" borderId="77" xfId="17" applyFont="1" applyBorder="1">
      <alignment vertical="center"/>
    </xf>
    <xf numFmtId="0" fontId="24" fillId="0" borderId="105" xfId="11" applyFont="1" applyBorder="1">
      <alignment vertical="center"/>
    </xf>
    <xf numFmtId="38" fontId="24" fillId="0" borderId="105" xfId="17" applyFont="1" applyBorder="1">
      <alignment vertical="center"/>
    </xf>
    <xf numFmtId="38" fontId="83" fillId="0" borderId="105" xfId="17" quotePrefix="1" applyFont="1" applyBorder="1" applyAlignment="1">
      <alignment horizontal="center" vertical="center"/>
    </xf>
    <xf numFmtId="38" fontId="24" fillId="0" borderId="4" xfId="17" applyFont="1" applyBorder="1">
      <alignment vertical="center"/>
    </xf>
    <xf numFmtId="0" fontId="24" fillId="0" borderId="86" xfId="11" applyFont="1" applyBorder="1">
      <alignment vertical="center"/>
    </xf>
    <xf numFmtId="38" fontId="24" fillId="0" borderId="86" xfId="17" applyFont="1" applyBorder="1">
      <alignment vertical="center"/>
    </xf>
    <xf numFmtId="38" fontId="83" fillId="0" borderId="86" xfId="17" quotePrefix="1" applyFont="1" applyBorder="1" applyAlignment="1">
      <alignment horizontal="center" vertical="center"/>
    </xf>
    <xf numFmtId="38" fontId="24" fillId="0" borderId="66" xfId="11" applyNumberFormat="1" applyFont="1" applyBorder="1">
      <alignment vertical="center"/>
    </xf>
    <xf numFmtId="38" fontId="83" fillId="0" borderId="66" xfId="17" applyFont="1" applyBorder="1" applyAlignment="1">
      <alignment horizontal="center" vertical="center"/>
    </xf>
    <xf numFmtId="0" fontId="84" fillId="0" borderId="0" xfId="11" applyFont="1">
      <alignment vertical="center"/>
    </xf>
    <xf numFmtId="0" fontId="84" fillId="8" borderId="21" xfId="11" applyFont="1" applyFill="1" applyBorder="1" applyAlignment="1">
      <alignment horizontal="center" vertical="center" wrapText="1"/>
    </xf>
    <xf numFmtId="0" fontId="84" fillId="8" borderId="41" xfId="11" applyFont="1" applyFill="1" applyBorder="1" applyAlignment="1">
      <alignment horizontal="center" vertical="center"/>
    </xf>
    <xf numFmtId="0" fontId="84" fillId="8" borderId="59" xfId="11" applyFont="1" applyFill="1" applyBorder="1" applyAlignment="1">
      <alignment horizontal="center" vertical="center"/>
    </xf>
    <xf numFmtId="0" fontId="84" fillId="8" borderId="58" xfId="11" applyFont="1" applyFill="1" applyBorder="1" applyAlignment="1">
      <alignment horizontal="center" vertical="center"/>
    </xf>
    <xf numFmtId="176" fontId="24" fillId="0" borderId="80" xfId="11" applyNumberFormat="1" applyFont="1" applyBorder="1">
      <alignment vertical="center"/>
    </xf>
    <xf numFmtId="0" fontId="84" fillId="0" borderId="79" xfId="11" applyFont="1" applyBorder="1" applyAlignment="1">
      <alignment horizontal="center" vertical="center"/>
    </xf>
    <xf numFmtId="0" fontId="84" fillId="0" borderId="79" xfId="11" applyFont="1" applyBorder="1">
      <alignment vertical="center"/>
    </xf>
    <xf numFmtId="176" fontId="24" fillId="0" borderId="81" xfId="11" applyNumberFormat="1" applyFont="1" applyBorder="1">
      <alignment vertical="center"/>
    </xf>
    <xf numFmtId="0" fontId="84" fillId="0" borderId="77" xfId="11" applyFont="1" applyBorder="1" applyAlignment="1">
      <alignment horizontal="center" vertical="center"/>
    </xf>
    <xf numFmtId="0" fontId="84" fillId="0" borderId="77" xfId="11" applyFont="1" applyBorder="1">
      <alignment vertical="center"/>
    </xf>
    <xf numFmtId="176" fontId="84" fillId="0" borderId="3" xfId="11" applyNumberFormat="1" applyFont="1" applyBorder="1">
      <alignment vertical="center"/>
    </xf>
    <xf numFmtId="0" fontId="84" fillId="0" borderId="18" xfId="11" applyFont="1" applyBorder="1" applyAlignment="1">
      <alignment horizontal="center" vertical="center"/>
    </xf>
    <xf numFmtId="0" fontId="84" fillId="0" borderId="112" xfId="11" applyFont="1" applyBorder="1">
      <alignment vertical="center"/>
    </xf>
    <xf numFmtId="176" fontId="84" fillId="0" borderId="19" xfId="11" applyNumberFormat="1" applyFont="1" applyBorder="1">
      <alignment vertical="center"/>
    </xf>
    <xf numFmtId="0" fontId="84" fillId="0" borderId="36" xfId="11" applyFont="1" applyBorder="1">
      <alignment vertical="center"/>
    </xf>
    <xf numFmtId="0" fontId="84" fillId="0" borderId="23" xfId="11" applyFont="1" applyBorder="1">
      <alignment vertical="center"/>
    </xf>
    <xf numFmtId="0" fontId="84" fillId="0" borderId="113" xfId="11" applyFont="1" applyBorder="1">
      <alignment vertical="center"/>
    </xf>
    <xf numFmtId="176" fontId="84" fillId="0" borderId="58" xfId="11" applyNumberFormat="1" applyFont="1" applyBorder="1">
      <alignment vertical="center"/>
    </xf>
    <xf numFmtId="0" fontId="60" fillId="0" borderId="114" xfId="0" applyFont="1" applyBorder="1" applyAlignment="1">
      <alignment horizontal="center" vertical="center"/>
    </xf>
    <xf numFmtId="0" fontId="66" fillId="0" borderId="114" xfId="0" applyFont="1" applyBorder="1" applyAlignment="1">
      <alignment horizontal="center" vertical="center" shrinkToFit="1"/>
    </xf>
    <xf numFmtId="0" fontId="60" fillId="0" borderId="78" xfId="0" applyFont="1" applyBorder="1" applyAlignment="1">
      <alignment horizontal="left" vertical="center"/>
    </xf>
    <xf numFmtId="49" fontId="21" fillId="0" borderId="0" xfId="9" applyNumberFormat="1" applyFont="1" applyAlignment="1">
      <alignment vertical="center"/>
    </xf>
    <xf numFmtId="0" fontId="55" fillId="2" borderId="115" xfId="2" applyFont="1" applyFill="1" applyBorder="1" applyAlignment="1">
      <alignment vertical="center"/>
    </xf>
    <xf numFmtId="0" fontId="55" fillId="2" borderId="45" xfId="2" applyFont="1" applyFill="1" applyBorder="1" applyAlignment="1">
      <alignment vertical="center"/>
    </xf>
    <xf numFmtId="49" fontId="55" fillId="2" borderId="45" xfId="2" quotePrefix="1" applyNumberFormat="1" applyFont="1" applyFill="1" applyBorder="1" applyAlignment="1">
      <alignment horizontal="left" vertical="center" wrapText="1" indent="1"/>
    </xf>
    <xf numFmtId="0" fontId="55" fillId="2" borderId="45" xfId="2" applyFont="1" applyFill="1" applyBorder="1" applyAlignment="1">
      <alignment horizontal="left" vertical="top" wrapText="1" indent="1"/>
    </xf>
    <xf numFmtId="0" fontId="55" fillId="2" borderId="0" xfId="2" applyFont="1" applyFill="1" applyAlignment="1">
      <alignment horizontal="left" vertical="center" wrapText="1" indent="1"/>
    </xf>
    <xf numFmtId="0" fontId="55" fillId="0" borderId="28" xfId="0" applyFont="1" applyBorder="1">
      <alignment vertical="center"/>
    </xf>
    <xf numFmtId="0" fontId="55" fillId="2" borderId="27" xfId="2" applyFont="1" applyFill="1" applyBorder="1" applyAlignment="1">
      <alignment vertical="center" wrapText="1"/>
    </xf>
    <xf numFmtId="0" fontId="55" fillId="2" borderId="28" xfId="2" applyFont="1" applyFill="1" applyBorder="1" applyAlignment="1">
      <alignment vertical="center" wrapText="1"/>
    </xf>
    <xf numFmtId="0" fontId="55" fillId="2" borderId="32" xfId="2" applyFont="1" applyFill="1" applyBorder="1" applyAlignment="1">
      <alignment horizontal="left" vertical="center" wrapText="1"/>
    </xf>
    <xf numFmtId="0" fontId="55" fillId="0" borderId="116" xfId="2" applyFont="1" applyBorder="1" applyAlignment="1">
      <alignment horizontal="justify" vertical="center" wrapText="1"/>
    </xf>
    <xf numFmtId="0" fontId="68" fillId="0" borderId="0" xfId="11" applyFont="1" applyAlignment="1">
      <alignment horizontal="center" vertical="center"/>
    </xf>
    <xf numFmtId="0" fontId="24" fillId="0" borderId="0" xfId="11" applyFont="1" applyAlignment="1">
      <alignment horizontal="center" vertical="center"/>
    </xf>
    <xf numFmtId="0" fontId="85" fillId="0" borderId="0" xfId="11" applyFont="1">
      <alignment vertical="center"/>
    </xf>
    <xf numFmtId="0" fontId="76" fillId="0" borderId="7" xfId="11" applyFont="1" applyBorder="1">
      <alignment vertical="center"/>
    </xf>
    <xf numFmtId="0" fontId="85" fillId="6" borderId="0" xfId="11" applyFont="1" applyFill="1">
      <alignment vertical="center"/>
    </xf>
    <xf numFmtId="0" fontId="24" fillId="0" borderId="0" xfId="11" applyFont="1" applyAlignment="1">
      <alignment horizontal="left" vertical="center"/>
    </xf>
    <xf numFmtId="0" fontId="85" fillId="0" borderId="0" xfId="11" applyFont="1" applyAlignment="1">
      <alignment horizontal="center" vertical="center"/>
    </xf>
    <xf numFmtId="0" fontId="85" fillId="6" borderId="0" xfId="11" applyFont="1" applyFill="1" applyAlignment="1">
      <alignment horizontal="center" vertical="center"/>
    </xf>
    <xf numFmtId="0" fontId="24" fillId="0" borderId="0" xfId="11" applyFont="1" applyAlignment="1">
      <alignment vertical="center" wrapText="1" shrinkToFit="1"/>
    </xf>
    <xf numFmtId="0" fontId="85" fillId="6" borderId="0" xfId="11" applyFont="1" applyFill="1" applyAlignment="1">
      <alignment horizontal="center" vertical="center" wrapText="1" shrinkToFit="1"/>
    </xf>
    <xf numFmtId="0" fontId="24" fillId="0" borderId="0" xfId="11" applyFont="1" applyAlignment="1">
      <alignment vertical="center" shrinkToFit="1"/>
    </xf>
    <xf numFmtId="0" fontId="24" fillId="6" borderId="0" xfId="11" applyFont="1" applyFill="1">
      <alignment vertical="center"/>
    </xf>
    <xf numFmtId="0" fontId="24" fillId="0" borderId="0" xfId="11" applyFont="1" applyAlignment="1">
      <alignment horizontal="center" vertical="center" wrapText="1" shrinkToFit="1"/>
    </xf>
    <xf numFmtId="0" fontId="24" fillId="10" borderId="0" xfId="11" applyFont="1" applyFill="1" applyAlignment="1">
      <alignment horizontal="center" vertical="center"/>
    </xf>
    <xf numFmtId="0" fontId="24" fillId="10" borderId="0" xfId="11" applyFont="1" applyFill="1">
      <alignment vertical="center"/>
    </xf>
    <xf numFmtId="0" fontId="24" fillId="6" borderId="0" xfId="11" applyFont="1" applyFill="1" applyAlignment="1">
      <alignment horizontal="center" vertical="center"/>
    </xf>
    <xf numFmtId="38" fontId="23" fillId="0" borderId="79" xfId="11" applyNumberFormat="1" applyFont="1" applyBorder="1" applyAlignment="1">
      <alignment horizontal="right" vertical="center"/>
    </xf>
    <xf numFmtId="38" fontId="23" fillId="0" borderId="77" xfId="11" applyNumberFormat="1" applyFont="1" applyBorder="1" applyAlignment="1">
      <alignment horizontal="right" vertical="center"/>
    </xf>
    <xf numFmtId="38" fontId="23" fillId="0" borderId="4" xfId="11" applyNumberFormat="1" applyFont="1" applyBorder="1" applyAlignment="1">
      <alignment horizontal="right" vertical="center"/>
    </xf>
    <xf numFmtId="38" fontId="23" fillId="0" borderId="76" xfId="11" applyNumberFormat="1" applyFont="1" applyBorder="1" applyAlignment="1">
      <alignment horizontal="right" vertical="center"/>
    </xf>
    <xf numFmtId="38" fontId="23" fillId="0" borderId="86" xfId="11" applyNumberFormat="1" applyFont="1" applyBorder="1" applyAlignment="1">
      <alignment horizontal="right" vertical="center"/>
    </xf>
    <xf numFmtId="0" fontId="60" fillId="0" borderId="118" xfId="0" applyFont="1" applyBorder="1" applyAlignment="1">
      <alignment horizontal="center" vertical="center"/>
    </xf>
    <xf numFmtId="0" fontId="60" fillId="0" borderId="105" xfId="0" applyFont="1" applyBorder="1" applyAlignment="1">
      <alignment horizontal="center" vertical="center"/>
    </xf>
    <xf numFmtId="0" fontId="60" fillId="0" borderId="105" xfId="0" applyFont="1" applyBorder="1" applyAlignment="1">
      <alignment horizontal="left" vertical="center"/>
    </xf>
    <xf numFmtId="0" fontId="0" fillId="0" borderId="44" xfId="2" applyFont="1" applyBorder="1" applyAlignment="1">
      <alignment horizontal="center" vertical="center" shrinkToFit="1"/>
    </xf>
    <xf numFmtId="0" fontId="0" fillId="0" borderId="11" xfId="2" applyFont="1" applyBorder="1" applyAlignment="1">
      <alignment horizontal="center" vertical="center" shrinkToFit="1"/>
    </xf>
    <xf numFmtId="49" fontId="49" fillId="4" borderId="17" xfId="2" applyNumberFormat="1" applyFont="1" applyFill="1" applyBorder="1" applyAlignment="1">
      <alignment horizontal="left" vertical="center" shrinkToFit="1"/>
    </xf>
    <xf numFmtId="0" fontId="6" fillId="0" borderId="17" xfId="2" applyFont="1" applyBorder="1" applyAlignment="1">
      <alignment vertical="center" wrapText="1"/>
    </xf>
    <xf numFmtId="180" fontId="18" fillId="6" borderId="34" xfId="10" applyNumberFormat="1" applyFont="1" applyFill="1" applyBorder="1" applyAlignment="1">
      <alignment vertical="center" wrapText="1"/>
    </xf>
    <xf numFmtId="180" fontId="18" fillId="6" borderId="35" xfId="10" applyNumberFormat="1" applyFont="1" applyFill="1" applyBorder="1" applyAlignment="1">
      <alignment horizontal="left" vertical="center" wrapText="1"/>
    </xf>
    <xf numFmtId="0" fontId="6" fillId="0" borderId="2" xfId="2" applyFont="1" applyBorder="1" applyAlignment="1">
      <alignment horizontal="left" vertical="center" wrapText="1"/>
    </xf>
    <xf numFmtId="0" fontId="0" fillId="0" borderId="62" xfId="2" applyFont="1" applyBorder="1" applyAlignment="1">
      <alignment horizontal="center" vertical="center" wrapText="1"/>
    </xf>
    <xf numFmtId="0" fontId="3" fillId="0" borderId="0" xfId="2" applyAlignment="1">
      <alignment horizontal="left" vertical="center"/>
    </xf>
    <xf numFmtId="0" fontId="87" fillId="0" borderId="0" xfId="2" applyFont="1" applyAlignment="1">
      <alignment horizontal="left" vertical="center" wrapText="1"/>
    </xf>
    <xf numFmtId="0" fontId="88" fillId="0" borderId="0" xfId="2" applyFont="1" applyAlignment="1">
      <alignment horizontal="left" vertical="center" wrapText="1"/>
    </xf>
    <xf numFmtId="0" fontId="88" fillId="0" borderId="0" xfId="2" applyFont="1" applyAlignment="1">
      <alignment horizontal="left" vertical="center" wrapText="1" shrinkToFit="1"/>
    </xf>
    <xf numFmtId="49" fontId="3" fillId="0" borderId="0" xfId="2" applyNumberFormat="1" applyAlignment="1">
      <alignment horizontal="left" vertical="center"/>
    </xf>
    <xf numFmtId="0" fontId="66" fillId="0" borderId="60" xfId="0" applyFont="1" applyBorder="1" applyAlignment="1">
      <alignment horizontal="center" vertical="center" shrinkToFit="1"/>
    </xf>
    <xf numFmtId="0" fontId="49" fillId="4" borderId="40" xfId="2" applyFont="1" applyFill="1" applyBorder="1" applyAlignment="1">
      <alignment horizontal="left" vertical="center" shrinkToFit="1"/>
    </xf>
    <xf numFmtId="0" fontId="0" fillId="0" borderId="57" xfId="2" applyFont="1" applyBorder="1" applyAlignment="1">
      <alignment horizontal="center" vertical="center" shrinkToFit="1"/>
    </xf>
    <xf numFmtId="0" fontId="0" fillId="0" borderId="43" xfId="2" applyFont="1" applyBorder="1" applyAlignment="1">
      <alignment vertical="center" wrapText="1" shrinkToFit="1"/>
    </xf>
    <xf numFmtId="0" fontId="0" fillId="0" borderId="122" xfId="2" applyFont="1" applyBorder="1" applyAlignment="1">
      <alignment vertical="center" textRotation="255" wrapText="1" shrinkToFit="1"/>
    </xf>
    <xf numFmtId="49" fontId="89" fillId="4" borderId="19" xfId="2" applyNumberFormat="1" applyFont="1" applyFill="1" applyBorder="1" applyAlignment="1">
      <alignment horizontal="center" vertical="center" shrinkToFit="1"/>
    </xf>
    <xf numFmtId="0" fontId="17" fillId="0" borderId="0" xfId="9" applyFont="1" applyAlignment="1">
      <alignment vertical="center" shrinkToFit="1"/>
    </xf>
    <xf numFmtId="0" fontId="55" fillId="0" borderId="28" xfId="0" applyFont="1" applyBorder="1" applyAlignment="1">
      <alignment vertical="center" wrapText="1"/>
    </xf>
    <xf numFmtId="0" fontId="87" fillId="0" borderId="0" xfId="2" applyFont="1" applyAlignment="1">
      <alignment wrapText="1"/>
    </xf>
    <xf numFmtId="38" fontId="18" fillId="0" borderId="16" xfId="17" applyFont="1" applyBorder="1">
      <alignment vertical="center"/>
    </xf>
    <xf numFmtId="38" fontId="18" fillId="0" borderId="0" xfId="17" applyFont="1" applyBorder="1">
      <alignment vertical="center"/>
    </xf>
    <xf numFmtId="0" fontId="35" fillId="0" borderId="0" xfId="11" applyFont="1">
      <alignment vertical="center"/>
    </xf>
    <xf numFmtId="0" fontId="80" fillId="0" borderId="0" xfId="11" applyFont="1">
      <alignment vertical="center"/>
    </xf>
    <xf numFmtId="0" fontId="94" fillId="0" borderId="0" xfId="11" applyFont="1" applyAlignment="1">
      <alignment horizontal="center" vertical="center"/>
    </xf>
    <xf numFmtId="0" fontId="95" fillId="0" borderId="0" xfId="11" applyFont="1">
      <alignment vertical="center"/>
    </xf>
    <xf numFmtId="0" fontId="22" fillId="0" borderId="0" xfId="11" applyFont="1" applyAlignment="1">
      <alignment horizontal="justify" vertical="center"/>
    </xf>
    <xf numFmtId="0" fontId="18" fillId="0" borderId="0" xfId="11" applyFont="1" applyAlignment="1">
      <alignment horizontal="justify" vertical="center"/>
    </xf>
    <xf numFmtId="0" fontId="22" fillId="0" borderId="0" xfId="11" applyFont="1" applyAlignment="1">
      <alignment vertical="center" wrapText="1"/>
    </xf>
    <xf numFmtId="0" fontId="98" fillId="0" borderId="0" xfId="11" applyFont="1" applyAlignment="1">
      <alignment horizontal="justify" vertical="center"/>
    </xf>
    <xf numFmtId="0" fontId="0" fillId="0" borderId="18" xfId="2" applyFont="1" applyBorder="1" applyAlignment="1">
      <alignment horizontal="center" vertical="center" shrinkToFit="1"/>
    </xf>
    <xf numFmtId="0" fontId="2" fillId="0" borderId="6" xfId="2" applyFont="1" applyBorder="1" applyAlignment="1">
      <alignment horizontal="center" vertical="center" shrinkToFit="1"/>
    </xf>
    <xf numFmtId="0" fontId="0" fillId="0" borderId="6" xfId="2" applyFont="1" applyBorder="1" applyAlignment="1">
      <alignment horizontal="center" vertical="center" shrinkToFit="1"/>
    </xf>
    <xf numFmtId="0" fontId="0" fillId="0" borderId="60"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46" xfId="2" applyFont="1" applyBorder="1" applyAlignment="1">
      <alignment horizontal="center" vertical="center" shrinkToFit="1"/>
    </xf>
    <xf numFmtId="0" fontId="2" fillId="0" borderId="18" xfId="2" applyFont="1" applyBorder="1" applyAlignment="1">
      <alignment horizontal="center" vertical="center" shrinkToFit="1"/>
    </xf>
    <xf numFmtId="0" fontId="24" fillId="4" borderId="1" xfId="11" applyFont="1" applyFill="1" applyBorder="1" applyProtection="1">
      <alignment vertical="center"/>
      <protection locked="0"/>
    </xf>
    <xf numFmtId="0" fontId="23" fillId="4" borderId="79" xfId="11" applyFont="1" applyFill="1" applyBorder="1" applyProtection="1">
      <alignment vertical="center"/>
      <protection locked="0"/>
    </xf>
    <xf numFmtId="0" fontId="23" fillId="4" borderId="77" xfId="11" applyFont="1" applyFill="1" applyBorder="1" applyProtection="1">
      <alignment vertical="center"/>
      <protection locked="0"/>
    </xf>
    <xf numFmtId="0" fontId="23" fillId="4" borderId="4" xfId="11" applyFont="1" applyFill="1" applyBorder="1" applyProtection="1">
      <alignment vertical="center"/>
      <protection locked="0"/>
    </xf>
    <xf numFmtId="0" fontId="23" fillId="4" borderId="76" xfId="11" applyFont="1" applyFill="1" applyBorder="1" applyProtection="1">
      <alignment vertical="center"/>
      <protection locked="0"/>
    </xf>
    <xf numFmtId="0" fontId="23" fillId="4" borderId="86" xfId="11" applyFont="1" applyFill="1" applyBorder="1" applyProtection="1">
      <alignment vertical="center"/>
      <protection locked="0"/>
    </xf>
    <xf numFmtId="0" fontId="84" fillId="8" borderId="41" xfId="11" applyFont="1" applyFill="1" applyBorder="1" applyAlignment="1" applyProtection="1">
      <alignment horizontal="center" vertical="center"/>
      <protection locked="0"/>
    </xf>
    <xf numFmtId="0" fontId="84" fillId="8" borderId="59" xfId="11" applyFont="1" applyFill="1" applyBorder="1" applyAlignment="1" applyProtection="1">
      <alignment horizontal="center" vertical="center"/>
      <protection locked="0"/>
    </xf>
    <xf numFmtId="0" fontId="84" fillId="0" borderId="79" xfId="11" applyFont="1" applyBorder="1" applyAlignment="1" applyProtection="1">
      <alignment horizontal="center" vertical="center"/>
      <protection locked="0"/>
    </xf>
    <xf numFmtId="0" fontId="84" fillId="0" borderId="79" xfId="11" applyFont="1" applyBorder="1" applyProtection="1">
      <alignment vertical="center"/>
      <protection locked="0"/>
    </xf>
    <xf numFmtId="0" fontId="84" fillId="0" borderId="77" xfId="11" applyFont="1" applyBorder="1" applyAlignment="1" applyProtection="1">
      <alignment horizontal="center" vertical="center"/>
      <protection locked="0"/>
    </xf>
    <xf numFmtId="0" fontId="84" fillId="0" borderId="77" xfId="11" applyFont="1" applyBorder="1" applyProtection="1">
      <alignment vertical="center"/>
      <protection locked="0"/>
    </xf>
    <xf numFmtId="0" fontId="84" fillId="0" borderId="66" xfId="11" applyFont="1" applyBorder="1" applyAlignment="1" applyProtection="1">
      <alignment horizontal="center" vertical="center"/>
      <protection locked="0"/>
    </xf>
    <xf numFmtId="0" fontId="84" fillId="0" borderId="73" xfId="11" applyFont="1" applyBorder="1" applyProtection="1">
      <alignment vertical="center"/>
      <protection locked="0"/>
    </xf>
    <xf numFmtId="0" fontId="84" fillId="0" borderId="18" xfId="11" applyFont="1" applyBorder="1" applyAlignment="1" applyProtection="1">
      <alignment horizontal="center" vertical="center"/>
      <protection locked="0"/>
    </xf>
    <xf numFmtId="0" fontId="84" fillId="0" borderId="112" xfId="11" applyFont="1" applyBorder="1" applyProtection="1">
      <alignment vertical="center"/>
      <protection locked="0"/>
    </xf>
    <xf numFmtId="0" fontId="15" fillId="0" borderId="0" xfId="10" applyFont="1" applyAlignment="1" applyProtection="1">
      <alignment horizontal="left" vertical="center" wrapText="1"/>
      <protection locked="0"/>
    </xf>
    <xf numFmtId="0" fontId="84" fillId="0" borderId="78" xfId="11" applyFont="1" applyBorder="1" applyAlignment="1" applyProtection="1">
      <alignment horizontal="center" vertical="center"/>
      <protection locked="0"/>
    </xf>
    <xf numFmtId="0" fontId="84" fillId="0" borderId="78" xfId="11" applyFont="1" applyBorder="1" applyProtection="1">
      <alignment vertical="center"/>
      <protection locked="0"/>
    </xf>
    <xf numFmtId="176" fontId="24" fillId="0" borderId="123" xfId="11" applyNumberFormat="1" applyFont="1" applyBorder="1">
      <alignment vertical="center"/>
    </xf>
    <xf numFmtId="0" fontId="6" fillId="0" borderId="25" xfId="2" applyFont="1" applyBorder="1" applyAlignment="1">
      <alignment horizontal="left" vertical="center" wrapText="1"/>
    </xf>
    <xf numFmtId="0" fontId="2" fillId="5" borderId="45" xfId="2" applyFont="1" applyFill="1" applyBorder="1" applyAlignment="1">
      <alignment horizontal="center" vertical="center"/>
    </xf>
    <xf numFmtId="58" fontId="49" fillId="6" borderId="8" xfId="2" applyNumberFormat="1" applyFont="1" applyFill="1" applyBorder="1" applyAlignment="1">
      <alignment horizontal="left" vertical="center" shrinkToFit="1"/>
    </xf>
    <xf numFmtId="49" fontId="49" fillId="6" borderId="40" xfId="2" applyNumberFormat="1" applyFont="1" applyFill="1" applyBorder="1" applyAlignment="1">
      <alignment horizontal="left" vertical="center" shrinkToFit="1"/>
    </xf>
    <xf numFmtId="0" fontId="6" fillId="0" borderId="2" xfId="2" applyFont="1" applyBorder="1" applyAlignment="1">
      <alignment horizontal="left" vertical="center" wrapText="1"/>
    </xf>
    <xf numFmtId="0" fontId="6" fillId="0" borderId="2" xfId="2" applyFont="1" applyBorder="1" applyAlignment="1">
      <alignment horizontal="left" vertical="center"/>
    </xf>
    <xf numFmtId="0" fontId="6" fillId="0" borderId="3" xfId="2" applyFont="1" applyBorder="1" applyAlignment="1">
      <alignment horizontal="left" vertical="center"/>
    </xf>
    <xf numFmtId="0" fontId="57" fillId="0" borderId="2" xfId="2" applyFont="1" applyBorder="1" applyAlignment="1">
      <alignment horizontal="left" vertical="center" wrapText="1"/>
    </xf>
    <xf numFmtId="0" fontId="57" fillId="0" borderId="3" xfId="2" applyFont="1" applyBorder="1" applyAlignment="1">
      <alignment horizontal="left" vertical="center" wrapText="1"/>
    </xf>
    <xf numFmtId="0" fontId="37" fillId="0" borderId="0" xfId="2" applyFont="1" applyAlignment="1">
      <alignment horizontal="center" vertical="center" shrinkToFit="1"/>
    </xf>
    <xf numFmtId="0" fontId="2" fillId="5" borderId="64" xfId="2" applyFont="1" applyFill="1" applyBorder="1" applyAlignment="1">
      <alignment horizontal="center" vertical="center"/>
    </xf>
    <xf numFmtId="0" fontId="2" fillId="5" borderId="65" xfId="2" applyFont="1" applyFill="1" applyBorder="1" applyAlignment="1">
      <alignment horizontal="center" vertical="center"/>
    </xf>
    <xf numFmtId="0" fontId="0" fillId="0" borderId="56" xfId="2" applyFont="1" applyBorder="1" applyAlignment="1">
      <alignment horizontal="center" vertical="center" wrapText="1"/>
    </xf>
    <xf numFmtId="0" fontId="0" fillId="0" borderId="67" xfId="2" applyFont="1" applyBorder="1" applyAlignment="1">
      <alignment horizontal="center" vertical="center" wrapText="1"/>
    </xf>
    <xf numFmtId="0" fontId="2" fillId="0" borderId="61" xfId="2" applyFont="1" applyBorder="1" applyAlignment="1">
      <alignment horizontal="center" vertical="center" wrapText="1"/>
    </xf>
    <xf numFmtId="0" fontId="2" fillId="0" borderId="61" xfId="2" applyFont="1" applyBorder="1" applyAlignment="1">
      <alignment horizontal="center" vertical="center"/>
    </xf>
    <xf numFmtId="0" fontId="2" fillId="0" borderId="57" xfId="2" applyFont="1" applyBorder="1" applyAlignment="1">
      <alignment horizontal="center" vertical="center"/>
    </xf>
    <xf numFmtId="0" fontId="0" fillId="0" borderId="62" xfId="2" applyFont="1" applyBorder="1" applyAlignment="1">
      <alignment horizontal="center" vertical="center" wrapText="1"/>
    </xf>
    <xf numFmtId="0" fontId="2" fillId="0" borderId="62" xfId="2" applyFont="1" applyBorder="1" applyAlignment="1">
      <alignment horizontal="center" vertical="center" wrapText="1"/>
    </xf>
    <xf numFmtId="0" fontId="2" fillId="0" borderId="63" xfId="2" applyFont="1" applyBorder="1" applyAlignment="1">
      <alignment horizontal="center" vertical="center" wrapText="1"/>
    </xf>
    <xf numFmtId="0" fontId="0" fillId="0" borderId="68" xfId="2" applyFont="1" applyBorder="1" applyAlignment="1">
      <alignment horizontal="center" vertical="center" wrapText="1"/>
    </xf>
    <xf numFmtId="0" fontId="0" fillId="0" borderId="63" xfId="2" applyFont="1" applyBorder="1" applyAlignment="1">
      <alignment horizontal="center" vertical="center" wrapText="1"/>
    </xf>
    <xf numFmtId="0" fontId="60" fillId="0" borderId="10" xfId="0" applyFont="1" applyBorder="1" applyAlignment="1">
      <alignment horizontal="distributed" vertical="center"/>
    </xf>
    <xf numFmtId="0" fontId="60" fillId="0" borderId="14" xfId="0" applyFont="1" applyBorder="1" applyAlignment="1">
      <alignment horizontal="distributed" vertical="center"/>
    </xf>
    <xf numFmtId="0" fontId="58" fillId="0" borderId="0" xfId="0" applyFont="1" applyAlignment="1">
      <alignment horizontal="center" vertical="center" wrapText="1"/>
    </xf>
    <xf numFmtId="0" fontId="58" fillId="0" borderId="0" xfId="0" applyFont="1" applyAlignment="1">
      <alignment horizontal="center" vertical="center"/>
    </xf>
    <xf numFmtId="0" fontId="62" fillId="0" borderId="14" xfId="0" applyFont="1" applyBorder="1" applyAlignment="1">
      <alignment horizontal="left" vertical="center" shrinkToFit="1"/>
    </xf>
    <xf numFmtId="0" fontId="62" fillId="0" borderId="11" xfId="0" applyFont="1" applyBorder="1" applyAlignment="1">
      <alignment horizontal="left" vertical="center" shrinkToFit="1"/>
    </xf>
    <xf numFmtId="0" fontId="64" fillId="7" borderId="6" xfId="0" applyFont="1" applyFill="1" applyBorder="1" applyAlignment="1">
      <alignment horizontal="center" vertical="center"/>
    </xf>
    <xf numFmtId="0" fontId="60" fillId="7" borderId="6" xfId="0" applyFont="1" applyFill="1" applyBorder="1" applyAlignment="1">
      <alignment horizontal="center" vertical="center" wrapText="1" shrinkToFit="1"/>
    </xf>
    <xf numFmtId="0" fontId="60" fillId="7" borderId="6" xfId="0" applyFont="1" applyFill="1" applyBorder="1" applyAlignment="1">
      <alignment horizontal="center" vertical="center" shrinkToFit="1"/>
    </xf>
    <xf numFmtId="0" fontId="60" fillId="0" borderId="6" xfId="0" applyFont="1" applyBorder="1" applyAlignment="1">
      <alignment horizontal="center" vertical="center"/>
    </xf>
    <xf numFmtId="0" fontId="60" fillId="0" borderId="69" xfId="0" applyFont="1" applyBorder="1" applyAlignment="1">
      <alignment horizontal="center" vertical="center" shrinkToFit="1"/>
    </xf>
    <xf numFmtId="0" fontId="60" fillId="0" borderId="1" xfId="0" applyFont="1" applyBorder="1" applyAlignment="1">
      <alignment horizontal="center" vertical="center" shrinkToFit="1"/>
    </xf>
    <xf numFmtId="49" fontId="60" fillId="0" borderId="69" xfId="0" applyNumberFormat="1" applyFont="1" applyBorder="1" applyAlignment="1">
      <alignment horizontal="left" vertical="center" shrinkToFit="1"/>
    </xf>
    <xf numFmtId="0" fontId="60" fillId="0" borderId="69" xfId="0" applyFont="1" applyBorder="1" applyAlignment="1">
      <alignment horizontal="left" vertical="center" shrinkToFit="1"/>
    </xf>
    <xf numFmtId="0" fontId="60" fillId="0" borderId="13" xfId="0" applyFont="1" applyBorder="1" applyAlignment="1">
      <alignment horizontal="left" vertical="center" shrinkToFit="1"/>
    </xf>
    <xf numFmtId="0" fontId="60" fillId="0" borderId="1" xfId="0" applyFont="1" applyBorder="1" applyAlignment="1">
      <alignment horizontal="left" vertical="center" shrinkToFit="1"/>
    </xf>
    <xf numFmtId="0" fontId="60" fillId="0" borderId="12" xfId="0" applyFont="1" applyBorder="1" applyAlignment="1">
      <alignment horizontal="left" vertical="center" shrinkToFit="1"/>
    </xf>
    <xf numFmtId="0" fontId="60" fillId="0" borderId="9" xfId="0" applyFont="1" applyBorder="1" applyAlignment="1">
      <alignment horizontal="distributed" vertical="center"/>
    </xf>
    <xf numFmtId="0" fontId="60" fillId="0" borderId="69" xfId="0" applyFont="1" applyBorder="1" applyAlignment="1">
      <alignment horizontal="distributed" vertical="center"/>
    </xf>
    <xf numFmtId="0" fontId="60" fillId="0" borderId="70" xfId="0" applyFont="1" applyBorder="1" applyAlignment="1">
      <alignment horizontal="distributed" vertical="center"/>
    </xf>
    <xf numFmtId="0" fontId="60" fillId="0" borderId="1" xfId="0" applyFont="1" applyBorder="1" applyAlignment="1">
      <alignment horizontal="distributed" vertical="center"/>
    </xf>
    <xf numFmtId="0" fontId="65" fillId="0" borderId="78" xfId="0" applyFont="1" applyBorder="1" applyAlignment="1">
      <alignment horizontal="left" vertical="center" wrapText="1"/>
    </xf>
    <xf numFmtId="0" fontId="65" fillId="0" borderId="76" xfId="0" applyFont="1" applyBorder="1" applyAlignment="1">
      <alignment horizontal="left" vertical="center" wrapText="1"/>
    </xf>
    <xf numFmtId="0" fontId="60" fillId="0" borderId="77" xfId="0" applyFont="1" applyBorder="1" applyAlignment="1">
      <alignment horizontal="left" vertical="center" wrapText="1"/>
    </xf>
    <xf numFmtId="0" fontId="60" fillId="0" borderId="77" xfId="0" applyFont="1" applyBorder="1" applyAlignment="1">
      <alignment horizontal="left" vertical="center"/>
    </xf>
    <xf numFmtId="0" fontId="65" fillId="0" borderId="77" xfId="0" applyFont="1" applyBorder="1" applyAlignment="1">
      <alignment horizontal="left" vertical="center" wrapText="1"/>
    </xf>
    <xf numFmtId="0" fontId="65" fillId="0" borderId="114" xfId="0" applyFont="1" applyBorder="1" applyAlignment="1">
      <alignment horizontal="left" vertical="center" wrapText="1"/>
    </xf>
    <xf numFmtId="0" fontId="10" fillId="0" borderId="0" xfId="0" applyFont="1" applyAlignment="1">
      <alignment horizontal="center" vertical="center"/>
    </xf>
    <xf numFmtId="0" fontId="21" fillId="0" borderId="0" xfId="9" applyFont="1" applyAlignment="1">
      <alignment horizontal="center" vertical="center"/>
    </xf>
    <xf numFmtId="0" fontId="16" fillId="0" borderId="0" xfId="9" applyFont="1" applyAlignment="1">
      <alignment horizontal="left" vertical="center" shrinkToFit="1"/>
    </xf>
    <xf numFmtId="49" fontId="21" fillId="0" borderId="0" xfId="9" quotePrefix="1" applyNumberFormat="1" applyFont="1" applyAlignment="1">
      <alignment horizontal="right" vertical="center"/>
    </xf>
    <xf numFmtId="49" fontId="21" fillId="0" borderId="0" xfId="9" applyNumberFormat="1" applyFont="1" applyAlignment="1">
      <alignment horizontal="right" vertical="center"/>
    </xf>
    <xf numFmtId="0" fontId="15" fillId="0" borderId="0" xfId="10" applyFont="1" applyAlignment="1">
      <alignment horizontal="center" vertical="center"/>
    </xf>
    <xf numFmtId="49" fontId="21" fillId="0" borderId="0" xfId="9" quotePrefix="1" applyNumberFormat="1" applyFont="1" applyAlignment="1">
      <alignment horizontal="left" vertical="center"/>
    </xf>
    <xf numFmtId="49" fontId="21" fillId="0" borderId="0" xfId="9" applyNumberFormat="1" applyFont="1" applyAlignment="1">
      <alignment horizontal="left" vertical="center"/>
    </xf>
    <xf numFmtId="0" fontId="21" fillId="0" borderId="0" xfId="9" applyFont="1" applyAlignment="1">
      <alignment horizontal="left" vertical="center" wrapText="1"/>
    </xf>
    <xf numFmtId="0" fontId="20" fillId="0" borderId="0" xfId="9" applyFont="1" applyAlignment="1">
      <alignment horizontal="center" vertical="center"/>
    </xf>
    <xf numFmtId="0" fontId="21" fillId="0" borderId="0" xfId="9" applyFont="1" applyAlignment="1">
      <alignment horizontal="center" vertical="center" wrapText="1"/>
    </xf>
    <xf numFmtId="0" fontId="54" fillId="0" borderId="0" xfId="9" applyFont="1" applyAlignment="1">
      <alignment horizontal="center"/>
    </xf>
    <xf numFmtId="0" fontId="23" fillId="0" borderId="6" xfId="10" applyFont="1" applyBorder="1" applyAlignment="1">
      <alignment horizontal="center" vertical="center"/>
    </xf>
    <xf numFmtId="0" fontId="12" fillId="0" borderId="0" xfId="10" applyFont="1" applyAlignment="1">
      <alignment horizontal="center" vertical="center" wrapText="1"/>
    </xf>
    <xf numFmtId="178" fontId="23" fillId="0" borderId="6" xfId="10" applyNumberFormat="1" applyFont="1" applyBorder="1" applyAlignment="1">
      <alignment horizontal="right" vertical="center"/>
    </xf>
    <xf numFmtId="0" fontId="24" fillId="0" borderId="10" xfId="10" applyFont="1" applyBorder="1" applyAlignment="1">
      <alignment horizontal="left" vertical="center" wrapText="1"/>
    </xf>
    <xf numFmtId="0" fontId="24" fillId="0" borderId="14" xfId="10" applyFont="1" applyBorder="1" applyAlignment="1">
      <alignment horizontal="left" vertical="center" wrapText="1"/>
    </xf>
    <xf numFmtId="0" fontId="24" fillId="0" borderId="11" xfId="10" applyFont="1" applyBorder="1" applyAlignment="1">
      <alignment horizontal="left" vertical="center" wrapText="1"/>
    </xf>
    <xf numFmtId="0" fontId="23" fillId="0" borderId="6" xfId="10" applyFont="1" applyBorder="1" applyAlignment="1">
      <alignment horizontal="left" vertical="center"/>
    </xf>
    <xf numFmtId="0" fontId="23" fillId="0" borderId="10" xfId="10" applyFont="1" applyBorder="1" applyAlignment="1">
      <alignment horizontal="left" vertical="center" wrapText="1"/>
    </xf>
    <xf numFmtId="0" fontId="23" fillId="0" borderId="14" xfId="10" applyFont="1" applyBorder="1" applyAlignment="1">
      <alignment horizontal="left" vertical="center" wrapText="1"/>
    </xf>
    <xf numFmtId="0" fontId="23" fillId="0" borderId="11" xfId="10" applyFont="1" applyBorder="1" applyAlignment="1">
      <alignment horizontal="left" vertical="center" wrapText="1"/>
    </xf>
    <xf numFmtId="176" fontId="23" fillId="0" borderId="6" xfId="10" applyNumberFormat="1" applyFont="1" applyBorder="1" applyAlignment="1">
      <alignment horizontal="right" vertical="center"/>
    </xf>
    <xf numFmtId="0" fontId="23" fillId="0" borderId="10" xfId="10" applyFont="1" applyBorder="1" applyAlignment="1">
      <alignment horizontal="center" vertical="center" wrapText="1"/>
    </xf>
    <xf numFmtId="0" fontId="23" fillId="0" borderId="14" xfId="10" applyFont="1" applyBorder="1" applyAlignment="1">
      <alignment horizontal="center" vertical="center" wrapText="1"/>
    </xf>
    <xf numFmtId="0" fontId="23" fillId="0" borderId="11" xfId="10" applyFont="1" applyBorder="1" applyAlignment="1">
      <alignment horizontal="center" vertical="center" wrapText="1"/>
    </xf>
    <xf numFmtId="0" fontId="46" fillId="0" borderId="0" xfId="10" applyFont="1" applyAlignment="1">
      <alignment horizontal="left" vertical="center" wrapText="1"/>
    </xf>
    <xf numFmtId="0" fontId="23" fillId="0" borderId="10" xfId="10" applyFont="1" applyBorder="1" applyAlignment="1">
      <alignment horizontal="center" vertical="center"/>
    </xf>
    <xf numFmtId="0" fontId="23" fillId="0" borderId="14" xfId="10" applyFont="1" applyBorder="1" applyAlignment="1">
      <alignment horizontal="center" vertical="center"/>
    </xf>
    <xf numFmtId="0" fontId="23" fillId="0" borderId="11" xfId="10" applyFont="1" applyBorder="1" applyAlignment="1">
      <alignment horizontal="center" vertical="center"/>
    </xf>
    <xf numFmtId="0" fontId="46" fillId="0" borderId="0" xfId="10" applyFont="1" applyAlignment="1">
      <alignment horizontal="left" vertical="center"/>
    </xf>
    <xf numFmtId="0" fontId="22" fillId="0" borderId="0" xfId="11" applyFont="1" applyAlignment="1">
      <alignment horizontal="distributed" vertical="center" indent="1"/>
    </xf>
    <xf numFmtId="0" fontId="22" fillId="0" borderId="0" xfId="11" applyFont="1" applyAlignment="1">
      <alignment horizontal="left" vertical="center" shrinkToFit="1"/>
    </xf>
    <xf numFmtId="0" fontId="18" fillId="0" borderId="0" xfId="11" applyFont="1" applyAlignment="1">
      <alignment horizontal="left" vertical="center" shrinkToFit="1"/>
    </xf>
    <xf numFmtId="0" fontId="96" fillId="0" borderId="0" xfId="11" applyFont="1" applyAlignment="1">
      <alignment horizontal="distributed" vertical="center" indent="1"/>
    </xf>
    <xf numFmtId="0" fontId="97" fillId="0" borderId="0" xfId="11" applyFont="1" applyAlignment="1">
      <alignment horizontal="distributed" vertical="center" indent="1"/>
    </xf>
    <xf numFmtId="0" fontId="28" fillId="0" borderId="0" xfId="11" applyFont="1" applyAlignment="1">
      <alignment horizontal="distributed" vertical="center" indent="1"/>
    </xf>
    <xf numFmtId="0" fontId="94" fillId="0" borderId="0" xfId="11" applyFont="1" applyAlignment="1">
      <alignment horizontal="center" vertical="center"/>
    </xf>
    <xf numFmtId="0" fontId="18" fillId="0" borderId="0" xfId="11" applyFont="1" applyAlignment="1">
      <alignment horizontal="left" vertical="center" wrapText="1"/>
    </xf>
    <xf numFmtId="0" fontId="18" fillId="0" borderId="0" xfId="11" applyFont="1">
      <alignment vertical="center"/>
    </xf>
    <xf numFmtId="0" fontId="18" fillId="0" borderId="0" xfId="11" applyFont="1" applyAlignment="1">
      <alignment horizontal="center" vertical="center"/>
    </xf>
    <xf numFmtId="0" fontId="18" fillId="0" borderId="0" xfId="11" applyFont="1" applyAlignment="1">
      <alignment vertical="center" wrapText="1"/>
    </xf>
    <xf numFmtId="177" fontId="22" fillId="0" borderId="0" xfId="11" applyNumberFormat="1" applyFont="1" applyAlignment="1">
      <alignment horizontal="center" vertical="center"/>
    </xf>
    <xf numFmtId="49" fontId="21" fillId="0" borderId="16" xfId="9" quotePrefix="1" applyNumberFormat="1" applyFont="1" applyBorder="1" applyAlignment="1">
      <alignment horizontal="left" vertical="center"/>
    </xf>
    <xf numFmtId="0" fontId="44" fillId="0" borderId="0" xfId="10" applyFont="1" applyAlignment="1">
      <alignment vertical="center" wrapText="1"/>
    </xf>
    <xf numFmtId="0" fontId="34" fillId="0" borderId="0" xfId="10" applyFont="1" applyAlignment="1">
      <alignment horizontal="left" vertical="center" wrapText="1"/>
    </xf>
    <xf numFmtId="0" fontId="18" fillId="0" borderId="16" xfId="10" applyFont="1" applyBorder="1" applyAlignment="1">
      <alignment horizontal="justify" vertical="center" wrapText="1"/>
    </xf>
    <xf numFmtId="0" fontId="18" fillId="0" borderId="0" xfId="10" applyFont="1" applyAlignment="1">
      <alignment horizontal="justify" vertical="center" wrapText="1"/>
    </xf>
    <xf numFmtId="0" fontId="18" fillId="0" borderId="23" xfId="10" applyFont="1" applyBorder="1" applyAlignment="1">
      <alignment horizontal="justify" vertical="center" wrapText="1"/>
    </xf>
    <xf numFmtId="0" fontId="18" fillId="0" borderId="0" xfId="10" applyFont="1" applyAlignment="1">
      <alignment horizontal="left" vertical="center" wrapText="1"/>
    </xf>
    <xf numFmtId="0" fontId="16" fillId="0" borderId="0" xfId="10" applyFont="1" applyAlignment="1">
      <alignment horizontal="left" vertical="center" shrinkToFit="1"/>
    </xf>
    <xf numFmtId="0" fontId="18" fillId="0" borderId="24" xfId="10" applyFont="1" applyBorder="1" applyAlignment="1">
      <alignment horizontal="justify" vertical="center" wrapText="1"/>
    </xf>
    <xf numFmtId="0" fontId="18" fillId="0" borderId="26" xfId="10" applyFont="1" applyBorder="1" applyAlignment="1">
      <alignment horizontal="justify" vertical="center" wrapText="1"/>
    </xf>
    <xf numFmtId="0" fontId="18" fillId="0" borderId="25" xfId="10" applyFont="1" applyBorder="1" applyAlignment="1">
      <alignment horizontal="justify" vertical="center" wrapText="1"/>
    </xf>
    <xf numFmtId="0" fontId="18" fillId="0" borderId="0" xfId="10" applyFont="1" applyAlignment="1">
      <alignment horizontal="left" vertical="center"/>
    </xf>
    <xf numFmtId="0" fontId="35" fillId="0" borderId="33" xfId="10" applyFont="1" applyBorder="1" applyAlignment="1">
      <alignment horizontal="center" vertical="center" wrapText="1"/>
    </xf>
    <xf numFmtId="0" fontId="35" fillId="0" borderId="34" xfId="10" applyFont="1" applyBorder="1" applyAlignment="1">
      <alignment horizontal="center" vertical="center" wrapText="1"/>
    </xf>
    <xf numFmtId="0" fontId="35" fillId="0" borderId="35" xfId="10" applyFont="1" applyBorder="1" applyAlignment="1">
      <alignment horizontal="center" vertical="center" wrapText="1"/>
    </xf>
    <xf numFmtId="0" fontId="18" fillId="0" borderId="27" xfId="10" applyFont="1" applyBorder="1" applyAlignment="1">
      <alignment horizontal="center" vertical="center" wrapText="1"/>
    </xf>
    <xf numFmtId="0" fontId="18" fillId="0" borderId="28" xfId="10" applyFont="1" applyBorder="1" applyAlignment="1">
      <alignment horizontal="center" vertical="center" wrapText="1"/>
    </xf>
    <xf numFmtId="0" fontId="18" fillId="0" borderId="32" xfId="10" applyFont="1" applyBorder="1" applyAlignment="1">
      <alignment horizontal="center" vertical="center" wrapText="1"/>
    </xf>
    <xf numFmtId="0" fontId="33" fillId="0" borderId="50" xfId="10" applyFont="1" applyBorder="1" applyAlignment="1">
      <alignment horizontal="justify" vertical="center" wrapText="1"/>
    </xf>
    <xf numFmtId="0" fontId="33" fillId="0" borderId="51" xfId="10" applyFont="1" applyBorder="1" applyAlignment="1">
      <alignment horizontal="justify" vertical="center" wrapText="1"/>
    </xf>
    <xf numFmtId="0" fontId="33" fillId="0" borderId="52" xfId="10" applyFont="1" applyBorder="1" applyAlignment="1">
      <alignment horizontal="justify" vertical="center" wrapText="1"/>
    </xf>
    <xf numFmtId="0" fontId="33" fillId="0" borderId="28" xfId="10" applyFont="1" applyBorder="1" applyAlignment="1">
      <alignment horizontal="justify" vertical="center" wrapText="1"/>
    </xf>
    <xf numFmtId="0" fontId="33" fillId="0" borderId="32" xfId="10" applyFont="1" applyBorder="1" applyAlignment="1">
      <alignment horizontal="justify" vertical="center" wrapText="1"/>
    </xf>
    <xf numFmtId="0" fontId="33" fillId="0" borderId="29" xfId="10" applyFont="1" applyBorder="1" applyAlignment="1">
      <alignment horizontal="center" vertical="center" wrapText="1"/>
    </xf>
    <xf numFmtId="0" fontId="33" fillId="0" borderId="30" xfId="10" applyFont="1" applyBorder="1" applyAlignment="1">
      <alignment horizontal="center" vertical="center" wrapText="1"/>
    </xf>
    <xf numFmtId="0" fontId="33" fillId="0" borderId="24" xfId="10" applyFont="1" applyBorder="1" applyAlignment="1">
      <alignment horizontal="center" vertical="center" wrapText="1"/>
    </xf>
    <xf numFmtId="0" fontId="33" fillId="0" borderId="26" xfId="10" applyFont="1" applyBorder="1" applyAlignment="1">
      <alignment horizontal="center" vertical="center" wrapText="1"/>
    </xf>
    <xf numFmtId="0" fontId="35" fillId="0" borderId="30" xfId="10" applyFont="1" applyBorder="1" applyAlignment="1">
      <alignment horizontal="left" vertical="center" wrapText="1"/>
    </xf>
    <xf numFmtId="0" fontId="35" fillId="0" borderId="31" xfId="10" applyFont="1" applyBorder="1" applyAlignment="1">
      <alignment horizontal="left" vertical="center" wrapText="1"/>
    </xf>
    <xf numFmtId="0" fontId="18" fillId="0" borderId="26" xfId="10" applyFont="1" applyBorder="1" applyAlignment="1">
      <alignment horizontal="left" vertical="center" wrapText="1"/>
    </xf>
    <xf numFmtId="0" fontId="18" fillId="0" borderId="25" xfId="10" applyFont="1" applyBorder="1" applyAlignment="1">
      <alignment horizontal="left" vertical="center" wrapText="1"/>
    </xf>
    <xf numFmtId="0" fontId="33" fillId="0" borderId="33" xfId="10" applyFont="1" applyBorder="1" applyAlignment="1">
      <alignment horizontal="center" vertical="center" wrapText="1"/>
    </xf>
    <xf numFmtId="0" fontId="33" fillId="0" borderId="34" xfId="10" applyFont="1" applyBorder="1" applyAlignment="1">
      <alignment horizontal="center" vertical="center" wrapText="1"/>
    </xf>
    <xf numFmtId="0" fontId="33" fillId="0" borderId="35" xfId="10" applyFont="1" applyBorder="1" applyAlignment="1">
      <alignment horizontal="center" vertical="center" wrapText="1"/>
    </xf>
    <xf numFmtId="0" fontId="34" fillId="0" borderId="33" xfId="10" applyFont="1" applyBorder="1" applyAlignment="1">
      <alignment horizontal="center" vertical="center" wrapText="1"/>
    </xf>
    <xf numFmtId="0" fontId="34" fillId="0" borderId="35" xfId="10" applyFont="1" applyBorder="1" applyAlignment="1">
      <alignment horizontal="center" vertical="center" wrapText="1"/>
    </xf>
    <xf numFmtId="49" fontId="18" fillId="0" borderId="33" xfId="10" applyNumberFormat="1" applyFont="1" applyBorder="1" applyAlignment="1">
      <alignment horizontal="left" vertical="center" wrapText="1"/>
    </xf>
    <xf numFmtId="49" fontId="18" fillId="0" borderId="34" xfId="10" applyNumberFormat="1" applyFont="1" applyBorder="1" applyAlignment="1">
      <alignment horizontal="left" vertical="center" wrapText="1"/>
    </xf>
    <xf numFmtId="49" fontId="18" fillId="0" borderId="35" xfId="10" applyNumberFormat="1" applyFont="1" applyBorder="1" applyAlignment="1">
      <alignment horizontal="left" vertical="center" wrapText="1"/>
    </xf>
    <xf numFmtId="0" fontId="33" fillId="0" borderId="37" xfId="10" applyFont="1" applyBorder="1" applyAlignment="1">
      <alignment horizontal="justify" vertical="center" wrapText="1"/>
    </xf>
    <xf numFmtId="0" fontId="33" fillId="0" borderId="38" xfId="10" applyFont="1" applyBorder="1" applyAlignment="1">
      <alignment horizontal="justify" vertical="center" wrapText="1"/>
    </xf>
    <xf numFmtId="0" fontId="33" fillId="0" borderId="39" xfId="10" applyFont="1" applyBorder="1" applyAlignment="1">
      <alignment horizontal="justify" vertical="center" wrapText="1"/>
    </xf>
    <xf numFmtId="0" fontId="18" fillId="0" borderId="21" xfId="10" applyFont="1" applyBorder="1" applyAlignment="1">
      <alignment horizontal="justify" vertical="center" wrapText="1"/>
    </xf>
    <xf numFmtId="0" fontId="18" fillId="0" borderId="36" xfId="10" applyFont="1" applyBorder="1" applyAlignment="1">
      <alignment horizontal="justify" vertical="center" wrapText="1"/>
    </xf>
    <xf numFmtId="0" fontId="18" fillId="0" borderId="22" xfId="10" applyFont="1" applyBorder="1" applyAlignment="1">
      <alignment horizontal="justify" vertical="center" wrapText="1"/>
    </xf>
    <xf numFmtId="0" fontId="35" fillId="0" borderId="50" xfId="10" applyFont="1" applyBorder="1" applyAlignment="1">
      <alignment horizontal="left" vertical="center" shrinkToFit="1"/>
    </xf>
    <xf numFmtId="0" fontId="35" fillId="0" borderId="51" xfId="10" applyFont="1" applyBorder="1" applyAlignment="1">
      <alignment horizontal="left" vertical="center" shrinkToFit="1"/>
    </xf>
    <xf numFmtId="0" fontId="35" fillId="0" borderId="52" xfId="10" applyFont="1" applyBorder="1" applyAlignment="1">
      <alignment horizontal="left" vertical="center" shrinkToFit="1"/>
    </xf>
    <xf numFmtId="0" fontId="35" fillId="0" borderId="29" xfId="10" applyFont="1" applyBorder="1" applyAlignment="1">
      <alignment horizontal="justify" vertical="center"/>
    </xf>
    <xf numFmtId="0" fontId="35" fillId="0" borderId="30" xfId="10" applyFont="1" applyBorder="1" applyAlignment="1">
      <alignment horizontal="justify" vertical="center"/>
    </xf>
    <xf numFmtId="0" fontId="35" fillId="0" borderId="31" xfId="10" applyFont="1" applyBorder="1" applyAlignment="1">
      <alignment horizontal="justify" vertical="center"/>
    </xf>
    <xf numFmtId="0" fontId="35" fillId="0" borderId="24" xfId="10" applyFont="1" applyBorder="1" applyAlignment="1">
      <alignment horizontal="justify" vertical="center"/>
    </xf>
    <xf numFmtId="0" fontId="35" fillId="0" borderId="26" xfId="10" applyFont="1" applyBorder="1" applyAlignment="1">
      <alignment horizontal="justify" vertical="center"/>
    </xf>
    <xf numFmtId="0" fontId="35" fillId="0" borderId="25" xfId="10" applyFont="1" applyBorder="1" applyAlignment="1">
      <alignment horizontal="justify" vertical="center"/>
    </xf>
    <xf numFmtId="0" fontId="18" fillId="4" borderId="16" xfId="10" applyFont="1" applyFill="1" applyBorder="1" applyAlignment="1">
      <alignment horizontal="center" vertical="center" wrapText="1"/>
    </xf>
    <xf numFmtId="0" fontId="18" fillId="4" borderId="0" xfId="10" applyFont="1" applyFill="1" applyAlignment="1">
      <alignment horizontal="center" vertical="center" wrapText="1"/>
    </xf>
    <xf numFmtId="0" fontId="18" fillId="4" borderId="23" xfId="10" applyFont="1" applyFill="1" applyBorder="1" applyAlignment="1">
      <alignment horizontal="center" vertical="center" wrapText="1"/>
    </xf>
    <xf numFmtId="0" fontId="18" fillId="4" borderId="24" xfId="10" applyFont="1" applyFill="1" applyBorder="1" applyAlignment="1">
      <alignment horizontal="center" vertical="center" wrapText="1"/>
    </xf>
    <xf numFmtId="0" fontId="18" fillId="4" borderId="26" xfId="10" applyFont="1" applyFill="1" applyBorder="1" applyAlignment="1">
      <alignment horizontal="center" vertical="center" wrapText="1"/>
    </xf>
    <xf numFmtId="0" fontId="18" fillId="4" borderId="25" xfId="10" applyFont="1" applyFill="1" applyBorder="1" applyAlignment="1">
      <alignment horizontal="center" vertical="center" wrapText="1"/>
    </xf>
    <xf numFmtId="0" fontId="35" fillId="0" borderId="27" xfId="10" applyFont="1" applyBorder="1" applyAlignment="1">
      <alignment horizontal="left" vertical="center" wrapText="1"/>
    </xf>
    <xf numFmtId="0" fontId="35" fillId="0" borderId="28" xfId="10" applyFont="1" applyBorder="1" applyAlignment="1">
      <alignment horizontal="left" vertical="center" wrapText="1"/>
    </xf>
    <xf numFmtId="49" fontId="35" fillId="0" borderId="0" xfId="10" applyNumberFormat="1" applyFont="1" applyAlignment="1">
      <alignment horizontal="center" vertical="center" shrinkToFit="1"/>
    </xf>
    <xf numFmtId="0" fontId="35" fillId="0" borderId="0" xfId="10" applyFont="1" applyAlignment="1">
      <alignment horizontal="center" vertical="center" shrinkToFit="1"/>
    </xf>
    <xf numFmtId="0" fontId="35" fillId="0" borderId="26" xfId="10" applyFont="1" applyBorder="1" applyAlignment="1">
      <alignment horizontal="center" vertical="center" shrinkToFit="1"/>
    </xf>
    <xf numFmtId="0" fontId="35" fillId="0" borderId="0" xfId="10" applyFont="1" applyAlignment="1">
      <alignment horizontal="left" vertical="center" wrapText="1"/>
    </xf>
    <xf numFmtId="0" fontId="35" fillId="0" borderId="23" xfId="10" applyFont="1" applyBorder="1" applyAlignment="1">
      <alignment horizontal="left" vertical="center" wrapText="1"/>
    </xf>
    <xf numFmtId="0" fontId="35" fillId="4" borderId="47" xfId="10" applyFont="1" applyFill="1" applyBorder="1" applyAlignment="1">
      <alignment horizontal="center" vertical="center" shrinkToFit="1"/>
    </xf>
    <xf numFmtId="0" fontId="35" fillId="4" borderId="48" xfId="10" applyFont="1" applyFill="1" applyBorder="1" applyAlignment="1">
      <alignment horizontal="center" vertical="center" shrinkToFit="1"/>
    </xf>
    <xf numFmtId="49" fontId="20" fillId="0" borderId="119" xfId="10" applyNumberFormat="1" applyFont="1" applyBorder="1" applyAlignment="1">
      <alignment horizontal="center" vertical="center" shrinkToFit="1"/>
    </xf>
    <xf numFmtId="49" fontId="20" fillId="0" borderId="120" xfId="10" applyNumberFormat="1" applyFont="1" applyBorder="1" applyAlignment="1">
      <alignment horizontal="center" vertical="center" shrinkToFit="1"/>
    </xf>
    <xf numFmtId="49" fontId="20" fillId="0" borderId="24" xfId="10" applyNumberFormat="1" applyFont="1" applyBorder="1" applyAlignment="1">
      <alignment horizontal="center" vertical="center" shrinkToFit="1"/>
    </xf>
    <xf numFmtId="49" fontId="20" fillId="0" borderId="26" xfId="10" applyNumberFormat="1" applyFont="1" applyBorder="1" applyAlignment="1">
      <alignment horizontal="center" vertical="center" shrinkToFit="1"/>
    </xf>
    <xf numFmtId="0" fontId="16" fillId="4" borderId="21" xfId="10" applyFont="1" applyFill="1" applyBorder="1" applyAlignment="1">
      <alignment horizontal="center" vertical="center"/>
    </xf>
    <xf numFmtId="0" fontId="16" fillId="4" borderId="36" xfId="10" applyFont="1" applyFill="1" applyBorder="1" applyAlignment="1">
      <alignment horizontal="center" vertical="center"/>
    </xf>
    <xf numFmtId="0" fontId="16" fillId="4" borderId="22" xfId="10" applyFont="1" applyFill="1" applyBorder="1" applyAlignment="1">
      <alignment horizontal="center" vertical="center"/>
    </xf>
    <xf numFmtId="0" fontId="16" fillId="4" borderId="24" xfId="10" applyFont="1" applyFill="1" applyBorder="1" applyAlignment="1">
      <alignment horizontal="center" vertical="center"/>
    </xf>
    <xf numFmtId="0" fontId="16" fillId="4" borderId="26" xfId="10" applyFont="1" applyFill="1" applyBorder="1" applyAlignment="1">
      <alignment horizontal="center" vertical="center"/>
    </xf>
    <xf numFmtId="0" fontId="16" fillId="4" borderId="25" xfId="10" applyFont="1" applyFill="1" applyBorder="1" applyAlignment="1">
      <alignment horizontal="center" vertical="center"/>
    </xf>
    <xf numFmtId="0" fontId="35" fillId="0" borderId="32" xfId="10" applyFont="1" applyBorder="1" applyAlignment="1">
      <alignment horizontal="left" vertical="center" wrapText="1"/>
    </xf>
    <xf numFmtId="49" fontId="18" fillId="0" borderId="33" xfId="10" applyNumberFormat="1" applyFont="1" applyBorder="1" applyAlignment="1">
      <alignment horizontal="center" vertical="center" wrapText="1"/>
    </xf>
    <xf numFmtId="49" fontId="18" fillId="0" borderId="34" xfId="10" applyNumberFormat="1" applyFont="1" applyBorder="1" applyAlignment="1">
      <alignment horizontal="center" vertical="center" wrapText="1"/>
    </xf>
    <xf numFmtId="49" fontId="18" fillId="0" borderId="35" xfId="10" applyNumberFormat="1" applyFont="1" applyBorder="1" applyAlignment="1">
      <alignment horizontal="center" vertical="center" wrapText="1"/>
    </xf>
    <xf numFmtId="180" fontId="18" fillId="6" borderId="33" xfId="10" applyNumberFormat="1" applyFont="1" applyFill="1" applyBorder="1" applyAlignment="1">
      <alignment horizontal="center" vertical="center" wrapText="1"/>
    </xf>
    <xf numFmtId="180" fontId="18" fillId="6" borderId="34" xfId="10" applyNumberFormat="1" applyFont="1" applyFill="1" applyBorder="1" applyAlignment="1">
      <alignment horizontal="center" vertical="center" wrapText="1"/>
    </xf>
    <xf numFmtId="0" fontId="18" fillId="4" borderId="34" xfId="10" applyFont="1" applyFill="1" applyBorder="1" applyAlignment="1">
      <alignment horizontal="center" vertical="center" shrinkToFit="1"/>
    </xf>
    <xf numFmtId="0" fontId="18" fillId="4" borderId="35" xfId="10" applyFont="1" applyFill="1" applyBorder="1" applyAlignment="1">
      <alignment horizontal="center" vertical="center" shrinkToFit="1"/>
    </xf>
    <xf numFmtId="0" fontId="18" fillId="6" borderId="21" xfId="10" applyFont="1" applyFill="1" applyBorder="1" applyAlignment="1">
      <alignment horizontal="left" vertical="center" shrinkToFit="1"/>
    </xf>
    <xf numFmtId="0" fontId="18" fillId="6" borderId="36" xfId="10" applyFont="1" applyFill="1" applyBorder="1" applyAlignment="1">
      <alignment horizontal="left" vertical="center" shrinkToFit="1"/>
    </xf>
    <xf numFmtId="0" fontId="18" fillId="6" borderId="24" xfId="10" applyFont="1" applyFill="1" applyBorder="1" applyAlignment="1">
      <alignment horizontal="left" vertical="center" shrinkToFit="1"/>
    </xf>
    <xf numFmtId="0" fontId="18" fillId="6" borderId="26" xfId="10" applyFont="1" applyFill="1" applyBorder="1" applyAlignment="1">
      <alignment horizontal="left" vertical="center" shrinkToFit="1"/>
    </xf>
    <xf numFmtId="0" fontId="18" fillId="6" borderId="36" xfId="10" applyFont="1" applyFill="1" applyBorder="1" applyAlignment="1">
      <alignment horizontal="center" vertical="center" shrinkToFit="1"/>
    </xf>
    <xf numFmtId="0" fontId="18" fillId="6" borderId="26" xfId="10" applyFont="1" applyFill="1" applyBorder="1" applyAlignment="1">
      <alignment horizontal="center" vertical="center" shrinkToFit="1"/>
    </xf>
    <xf numFmtId="49" fontId="18" fillId="6" borderId="53" xfId="10" applyNumberFormat="1" applyFont="1" applyFill="1" applyBorder="1" applyAlignment="1">
      <alignment horizontal="left" vertical="center" wrapText="1"/>
    </xf>
    <xf numFmtId="0" fontId="18" fillId="6" borderId="53" xfId="10" applyFont="1" applyFill="1" applyBorder="1" applyAlignment="1">
      <alignment horizontal="left" vertical="center" wrapText="1"/>
    </xf>
    <xf numFmtId="0" fontId="18" fillId="6" borderId="54" xfId="10" applyFont="1" applyFill="1" applyBorder="1" applyAlignment="1">
      <alignment horizontal="left" vertical="center" wrapText="1"/>
    </xf>
    <xf numFmtId="0" fontId="18" fillId="6" borderId="71" xfId="10" applyFont="1" applyFill="1" applyBorder="1" applyAlignment="1">
      <alignment horizontal="left" vertical="center" wrapText="1"/>
    </xf>
    <xf numFmtId="0" fontId="18" fillId="6" borderId="72" xfId="10" applyFont="1" applyFill="1" applyBorder="1" applyAlignment="1">
      <alignment horizontal="left" vertical="center" wrapText="1"/>
    </xf>
    <xf numFmtId="0" fontId="18" fillId="4" borderId="21" xfId="10" applyFont="1" applyFill="1" applyBorder="1" applyAlignment="1">
      <alignment horizontal="left" vertical="center" shrinkToFit="1"/>
    </xf>
    <xf numFmtId="0" fontId="18" fillId="4" borderId="36" xfId="10" applyFont="1" applyFill="1" applyBorder="1" applyAlignment="1">
      <alignment horizontal="left" vertical="center" shrinkToFit="1"/>
    </xf>
    <xf numFmtId="0" fontId="18" fillId="0" borderId="10" xfId="10" applyFont="1" applyBorder="1" applyAlignment="1">
      <alignment horizontal="center" vertical="center"/>
    </xf>
    <xf numFmtId="0" fontId="18" fillId="0" borderId="14" xfId="10" applyFont="1" applyBorder="1" applyAlignment="1">
      <alignment horizontal="center" vertical="center"/>
    </xf>
    <xf numFmtId="0" fontId="18" fillId="0" borderId="11" xfId="10" applyFont="1" applyBorder="1" applyAlignment="1">
      <alignment horizontal="center" vertical="center"/>
    </xf>
    <xf numFmtId="0" fontId="42" fillId="0" borderId="0" xfId="10" applyFont="1" applyAlignment="1">
      <alignment horizontal="center" vertical="center"/>
    </xf>
    <xf numFmtId="0" fontId="35" fillId="0" borderId="0" xfId="10" applyFont="1" applyAlignment="1">
      <alignment horizontal="center" vertical="center"/>
    </xf>
    <xf numFmtId="0" fontId="18" fillId="6" borderId="27" xfId="10" applyFont="1" applyFill="1" applyBorder="1" applyAlignment="1">
      <alignment horizontal="center" vertical="center" wrapText="1"/>
    </xf>
    <xf numFmtId="0" fontId="18" fillId="6" borderId="28" xfId="10" applyFont="1" applyFill="1" applyBorder="1" applyAlignment="1">
      <alignment horizontal="center" vertical="center" wrapText="1"/>
    </xf>
    <xf numFmtId="0" fontId="18" fillId="6" borderId="32" xfId="10" applyFont="1" applyFill="1" applyBorder="1" applyAlignment="1">
      <alignment horizontal="center" vertical="center" wrapText="1"/>
    </xf>
    <xf numFmtId="0" fontId="35" fillId="4" borderId="47" xfId="10" applyFont="1" applyFill="1" applyBorder="1" applyAlignment="1">
      <alignment horizontal="justify" vertical="center" wrapText="1"/>
    </xf>
    <xf numFmtId="0" fontId="35" fillId="4" borderId="48" xfId="10" applyFont="1" applyFill="1" applyBorder="1" applyAlignment="1">
      <alignment horizontal="justify" vertical="center" wrapText="1"/>
    </xf>
    <xf numFmtId="0" fontId="35" fillId="4" borderId="49" xfId="10" applyFont="1" applyFill="1" applyBorder="1" applyAlignment="1">
      <alignment horizontal="justify" vertical="center" wrapText="1"/>
    </xf>
    <xf numFmtId="0" fontId="18" fillId="6" borderId="16" xfId="10" applyFont="1" applyFill="1" applyBorder="1" applyAlignment="1">
      <alignment horizontal="left" vertical="center" wrapText="1"/>
    </xf>
    <xf numFmtId="0" fontId="18" fillId="6" borderId="0" xfId="10" applyFont="1" applyFill="1" applyAlignment="1">
      <alignment horizontal="left" vertical="center" wrapText="1"/>
    </xf>
    <xf numFmtId="0" fontId="18" fillId="6" borderId="23" xfId="10" applyFont="1" applyFill="1" applyBorder="1" applyAlignment="1">
      <alignment horizontal="left" vertical="center" wrapText="1"/>
    </xf>
    <xf numFmtId="0" fontId="18" fillId="6" borderId="24" xfId="10" applyFont="1" applyFill="1" applyBorder="1" applyAlignment="1">
      <alignment horizontal="left" vertical="center" wrapText="1"/>
    </xf>
    <xf numFmtId="0" fontId="18" fillId="6" borderId="26" xfId="10" applyFont="1" applyFill="1" applyBorder="1" applyAlignment="1">
      <alignment horizontal="left" vertical="center" wrapText="1"/>
    </xf>
    <xf numFmtId="0" fontId="18" fillId="6" borderId="25" xfId="10" applyFont="1" applyFill="1" applyBorder="1" applyAlignment="1">
      <alignment horizontal="left" vertical="center" wrapText="1"/>
    </xf>
    <xf numFmtId="0" fontId="35" fillId="4" borderId="47" xfId="10" applyFont="1" applyFill="1" applyBorder="1" applyAlignment="1">
      <alignment horizontal="left" vertical="center" wrapText="1"/>
    </xf>
    <xf numFmtId="0" fontId="35" fillId="4" borderId="48" xfId="10" applyFont="1" applyFill="1" applyBorder="1" applyAlignment="1">
      <alignment horizontal="left" vertical="center" wrapText="1"/>
    </xf>
    <xf numFmtId="0" fontId="35" fillId="4" borderId="49" xfId="10" applyFont="1" applyFill="1" applyBorder="1" applyAlignment="1">
      <alignment horizontal="left" vertical="center" wrapText="1"/>
    </xf>
    <xf numFmtId="0" fontId="18" fillId="6" borderId="33" xfId="10" applyFont="1" applyFill="1" applyBorder="1" applyAlignment="1">
      <alignment horizontal="center" vertical="center" wrapText="1"/>
    </xf>
    <xf numFmtId="0" fontId="18" fillId="6" borderId="34" xfId="10" applyFont="1" applyFill="1" applyBorder="1" applyAlignment="1">
      <alignment horizontal="center" vertical="center" wrapText="1"/>
    </xf>
    <xf numFmtId="0" fontId="18" fillId="6" borderId="35" xfId="10" applyFont="1" applyFill="1" applyBorder="1" applyAlignment="1">
      <alignment horizontal="center" vertical="center" wrapText="1"/>
    </xf>
    <xf numFmtId="0" fontId="18" fillId="6" borderId="33" xfId="10" applyFont="1" applyFill="1" applyBorder="1" applyAlignment="1">
      <alignment horizontal="center" vertical="center" shrinkToFit="1"/>
    </xf>
    <xf numFmtId="0" fontId="18" fillId="6" borderId="35" xfId="10" applyFont="1" applyFill="1" applyBorder="1" applyAlignment="1">
      <alignment horizontal="center" vertical="center" shrinkToFit="1"/>
    </xf>
    <xf numFmtId="0" fontId="23" fillId="8" borderId="6" xfId="11" applyFont="1" applyFill="1" applyBorder="1" applyAlignment="1">
      <alignment horizontal="center" vertical="center" shrinkToFit="1"/>
    </xf>
    <xf numFmtId="0" fontId="23" fillId="4" borderId="10" xfId="11" applyFont="1" applyFill="1" applyBorder="1" applyAlignment="1" applyProtection="1">
      <alignment horizontal="left" vertical="center" indent="1" shrinkToFit="1"/>
      <protection locked="0"/>
    </xf>
    <xf numFmtId="0" fontId="23" fillId="4" borderId="14" xfId="11" applyFont="1" applyFill="1" applyBorder="1" applyAlignment="1" applyProtection="1">
      <alignment horizontal="left" vertical="center" indent="1" shrinkToFit="1"/>
      <protection locked="0"/>
    </xf>
    <xf numFmtId="0" fontId="23" fillId="4" borderId="11" xfId="11" applyFont="1" applyFill="1" applyBorder="1" applyAlignment="1" applyProtection="1">
      <alignment horizontal="left" vertical="center" indent="1" shrinkToFit="1"/>
      <protection locked="0"/>
    </xf>
    <xf numFmtId="0" fontId="23" fillId="4" borderId="6" xfId="11" applyFont="1" applyFill="1" applyBorder="1" applyAlignment="1" applyProtection="1">
      <alignment horizontal="center" vertical="center" shrinkToFit="1"/>
      <protection locked="0"/>
    </xf>
    <xf numFmtId="180" fontId="23" fillId="4" borderId="10" xfId="11" applyNumberFormat="1" applyFont="1" applyFill="1" applyBorder="1" applyAlignment="1" applyProtection="1">
      <alignment horizontal="left" vertical="center" indent="1" shrinkToFit="1"/>
      <protection locked="0"/>
    </xf>
    <xf numFmtId="180" fontId="23" fillId="4" borderId="11" xfId="11" applyNumberFormat="1" applyFont="1" applyFill="1" applyBorder="1" applyAlignment="1" applyProtection="1">
      <alignment horizontal="left" vertical="center" indent="1" shrinkToFit="1"/>
      <protection locked="0"/>
    </xf>
    <xf numFmtId="0" fontId="23" fillId="8" borderId="10" xfId="11" applyFont="1" applyFill="1" applyBorder="1" applyAlignment="1">
      <alignment horizontal="center" vertical="center" shrinkToFit="1"/>
    </xf>
    <xf numFmtId="0" fontId="23" fillId="8" borderId="11" xfId="11" applyFont="1" applyFill="1" applyBorder="1" applyAlignment="1">
      <alignment horizontal="center" vertical="center" shrinkToFit="1"/>
    </xf>
    <xf numFmtId="0" fontId="13" fillId="4" borderId="10" xfId="3" applyFill="1" applyBorder="1" applyAlignment="1" applyProtection="1">
      <alignment horizontal="left" vertical="center" indent="1" shrinkToFit="1"/>
      <protection locked="0"/>
    </xf>
    <xf numFmtId="0" fontId="24" fillId="0" borderId="0" xfId="11" applyFont="1">
      <alignment vertical="center"/>
    </xf>
    <xf numFmtId="0" fontId="67" fillId="0" borderId="0" xfId="11" applyFont="1" applyAlignment="1">
      <alignment horizontal="center" vertical="center"/>
    </xf>
    <xf numFmtId="0" fontId="23" fillId="0" borderId="0" xfId="11" applyFont="1" applyAlignment="1">
      <alignment horizontal="left" vertical="center"/>
    </xf>
    <xf numFmtId="0" fontId="23" fillId="9" borderId="6" xfId="11" applyFont="1" applyFill="1" applyBorder="1" applyAlignment="1">
      <alignment horizontal="center" vertical="center" shrinkToFit="1"/>
    </xf>
    <xf numFmtId="0" fontId="23" fillId="9" borderId="10" xfId="11" applyFont="1" applyFill="1" applyBorder="1" applyAlignment="1">
      <alignment horizontal="center" vertical="center" shrinkToFit="1"/>
    </xf>
    <xf numFmtId="0" fontId="23" fillId="9" borderId="11" xfId="11" applyFont="1" applyFill="1" applyBorder="1" applyAlignment="1">
      <alignment horizontal="center" vertical="center" shrinkToFit="1"/>
    </xf>
    <xf numFmtId="0" fontId="73" fillId="8" borderId="6" xfId="11" applyFont="1" applyFill="1" applyBorder="1" applyAlignment="1">
      <alignment horizontal="center" vertical="center" shrinkToFit="1"/>
    </xf>
    <xf numFmtId="0" fontId="23" fillId="4" borderId="10" xfId="11" applyFont="1" applyFill="1" applyBorder="1" applyAlignment="1" applyProtection="1">
      <alignment horizontal="center" vertical="center" shrinkToFit="1"/>
      <protection locked="0"/>
    </xf>
    <xf numFmtId="0" fontId="23" fillId="4" borderId="11" xfId="11" applyFont="1" applyFill="1" applyBorder="1" applyAlignment="1" applyProtection="1">
      <alignment horizontal="center" vertical="center" shrinkToFit="1"/>
      <protection locked="0"/>
    </xf>
    <xf numFmtId="0" fontId="23" fillId="0" borderId="0" xfId="11" applyFont="1" applyAlignment="1">
      <alignment horizontal="left" vertical="center" shrinkToFit="1"/>
    </xf>
    <xf numFmtId="0" fontId="23" fillId="8" borderId="56" xfId="11" applyFont="1" applyFill="1" applyBorder="1" applyAlignment="1">
      <alignment horizontal="center" vertical="center"/>
    </xf>
    <xf numFmtId="0" fontId="23" fillId="8" borderId="46" xfId="11" applyFont="1" applyFill="1" applyBorder="1" applyAlignment="1">
      <alignment horizontal="center" vertical="center"/>
    </xf>
    <xf numFmtId="0" fontId="23" fillId="8" borderId="18" xfId="11" applyFont="1" applyFill="1" applyBorder="1" applyAlignment="1">
      <alignment horizontal="center" vertical="center"/>
    </xf>
    <xf numFmtId="38" fontId="23" fillId="8" borderId="46" xfId="17" applyFont="1" applyFill="1" applyBorder="1" applyAlignment="1">
      <alignment horizontal="center" vertical="center"/>
    </xf>
    <xf numFmtId="38" fontId="23" fillId="8" borderId="18" xfId="17" applyFont="1" applyFill="1" applyBorder="1" applyAlignment="1">
      <alignment horizontal="center" vertical="center"/>
    </xf>
    <xf numFmtId="0" fontId="23" fillId="8" borderId="59" xfId="11" applyFont="1" applyFill="1" applyBorder="1" applyAlignment="1">
      <alignment horizontal="center" vertical="center"/>
    </xf>
    <xf numFmtId="0" fontId="23" fillId="8" borderId="66" xfId="11" applyFont="1" applyFill="1" applyBorder="1" applyAlignment="1">
      <alignment horizontal="center" vertical="center"/>
    </xf>
    <xf numFmtId="38" fontId="23" fillId="8" borderId="15" xfId="17" applyFont="1" applyFill="1" applyBorder="1" applyAlignment="1">
      <alignment horizontal="center" vertical="center" shrinkToFit="1"/>
    </xf>
    <xf numFmtId="38" fontId="23" fillId="8" borderId="19" xfId="17" applyFont="1" applyFill="1" applyBorder="1" applyAlignment="1">
      <alignment horizontal="center" vertical="center" shrinkToFit="1"/>
    </xf>
    <xf numFmtId="0" fontId="23" fillId="0" borderId="68" xfId="11" applyFont="1" applyBorder="1" applyAlignment="1">
      <alignment horizontal="center" vertical="center"/>
    </xf>
    <xf numFmtId="0" fontId="23" fillId="0" borderId="62" xfId="11" applyFont="1" applyBorder="1" applyAlignment="1">
      <alignment horizontal="center" vertical="center"/>
    </xf>
    <xf numFmtId="0" fontId="23" fillId="0" borderId="67" xfId="11" applyFont="1" applyBorder="1" applyAlignment="1">
      <alignment horizontal="center" vertical="center"/>
    </xf>
    <xf numFmtId="0" fontId="23" fillId="8" borderId="57" xfId="11" applyFont="1" applyFill="1" applyBorder="1" applyAlignment="1">
      <alignment horizontal="center" vertical="center"/>
    </xf>
    <xf numFmtId="0" fontId="23" fillId="0" borderId="56" xfId="11" applyFont="1" applyBorder="1" applyAlignment="1">
      <alignment horizontal="center" vertical="center"/>
    </xf>
    <xf numFmtId="0" fontId="23" fillId="0" borderId="46" xfId="11" applyFont="1" applyBorder="1" applyAlignment="1">
      <alignment horizontal="center" vertical="center"/>
    </xf>
    <xf numFmtId="0" fontId="23" fillId="0" borderId="4" xfId="11" applyFont="1" applyBorder="1" applyAlignment="1">
      <alignment horizontal="center" vertical="center"/>
    </xf>
    <xf numFmtId="0" fontId="23" fillId="0" borderId="61" xfId="11" applyFont="1" applyBorder="1" applyAlignment="1">
      <alignment horizontal="center" vertical="center"/>
    </xf>
    <xf numFmtId="0" fontId="23" fillId="0" borderId="6" xfId="11" applyFont="1" applyBorder="1" applyAlignment="1">
      <alignment horizontal="center" vertical="center"/>
    </xf>
    <xf numFmtId="0" fontId="23" fillId="0" borderId="83" xfId="11" applyFont="1" applyBorder="1" applyAlignment="1">
      <alignment horizontal="center" vertical="center"/>
    </xf>
    <xf numFmtId="0" fontId="23" fillId="0" borderId="60" xfId="11" applyFont="1" applyBorder="1" applyAlignment="1">
      <alignment horizontal="center" vertical="center"/>
    </xf>
    <xf numFmtId="0" fontId="23" fillId="0" borderId="84" xfId="11" applyFont="1" applyBorder="1" applyAlignment="1">
      <alignment horizontal="center" vertical="center"/>
    </xf>
    <xf numFmtId="0" fontId="23" fillId="0" borderId="85" xfId="11" applyFont="1" applyBorder="1" applyAlignment="1">
      <alignment horizontal="center" vertical="center"/>
    </xf>
    <xf numFmtId="0" fontId="23" fillId="0" borderId="24" xfId="11" applyFont="1" applyBorder="1" applyAlignment="1">
      <alignment horizontal="center" vertical="center"/>
    </xf>
    <xf numFmtId="0" fontId="23" fillId="0" borderId="26" xfId="11" applyFont="1" applyBorder="1" applyAlignment="1">
      <alignment horizontal="center" vertical="center"/>
    </xf>
    <xf numFmtId="0" fontId="23" fillId="0" borderId="90" xfId="11" applyFont="1" applyBorder="1" applyAlignment="1">
      <alignment horizontal="center" vertical="center"/>
    </xf>
    <xf numFmtId="0" fontId="23" fillId="0" borderId="91" xfId="11" applyFont="1" applyBorder="1" applyAlignment="1">
      <alignment horizontal="center" vertical="center"/>
    </xf>
    <xf numFmtId="0" fontId="23" fillId="0" borderId="92" xfId="11" applyFont="1" applyBorder="1" applyAlignment="1">
      <alignment horizontal="center" vertical="center"/>
    </xf>
    <xf numFmtId="0" fontId="23" fillId="0" borderId="93" xfId="11" applyFont="1" applyBorder="1" applyAlignment="1">
      <alignment horizontal="center" vertical="center"/>
    </xf>
    <xf numFmtId="0" fontId="23" fillId="8" borderId="88" xfId="11" applyFont="1" applyFill="1" applyBorder="1" applyAlignment="1">
      <alignment horizontal="center" vertical="center"/>
    </xf>
    <xf numFmtId="0" fontId="23" fillId="8" borderId="44" xfId="11" applyFont="1" applyFill="1" applyBorder="1" applyAlignment="1">
      <alignment horizontal="center" vertical="center"/>
    </xf>
    <xf numFmtId="38" fontId="23" fillId="8" borderId="59" xfId="17" applyFont="1" applyFill="1" applyBorder="1" applyAlignment="1">
      <alignment horizontal="center" vertical="center"/>
    </xf>
    <xf numFmtId="38" fontId="23" fillId="8" borderId="66" xfId="17" applyFont="1" applyFill="1" applyBorder="1" applyAlignment="1">
      <alignment horizontal="center" vertical="center"/>
    </xf>
    <xf numFmtId="0" fontId="75" fillId="6" borderId="10" xfId="11" applyFont="1" applyFill="1" applyBorder="1" applyAlignment="1">
      <alignment horizontal="left" vertical="center" indent="1" shrinkToFit="1"/>
    </xf>
    <xf numFmtId="0" fontId="75" fillId="6" borderId="14" xfId="11" applyFont="1" applyFill="1" applyBorder="1" applyAlignment="1">
      <alignment horizontal="left" vertical="center" indent="1" shrinkToFit="1"/>
    </xf>
    <xf numFmtId="0" fontId="75" fillId="6" borderId="11" xfId="11" applyFont="1" applyFill="1" applyBorder="1" applyAlignment="1">
      <alignment horizontal="left" vertical="center" indent="1" shrinkToFit="1"/>
    </xf>
    <xf numFmtId="0" fontId="75" fillId="6" borderId="10" xfId="11" applyFont="1" applyFill="1" applyBorder="1" applyAlignment="1">
      <alignment horizontal="center" vertical="center" shrinkToFit="1"/>
    </xf>
    <xf numFmtId="0" fontId="75" fillId="6" borderId="11" xfId="11" applyFont="1" applyFill="1" applyBorder="1" applyAlignment="1">
      <alignment horizontal="center" vertical="center" shrinkToFit="1"/>
    </xf>
    <xf numFmtId="179" fontId="75" fillId="6" borderId="10" xfId="11" applyNumberFormat="1" applyFont="1" applyFill="1" applyBorder="1" applyAlignment="1">
      <alignment horizontal="left" vertical="center" shrinkToFit="1"/>
    </xf>
    <xf numFmtId="179" fontId="75" fillId="6" borderId="11" xfId="11" applyNumberFormat="1" applyFont="1" applyFill="1" applyBorder="1" applyAlignment="1">
      <alignment horizontal="left" vertical="center" shrinkToFit="1"/>
    </xf>
    <xf numFmtId="0" fontId="75" fillId="6" borderId="10" xfId="11" applyFont="1" applyFill="1" applyBorder="1" applyAlignment="1">
      <alignment horizontal="left" vertical="center" shrinkToFit="1"/>
    </xf>
    <xf numFmtId="0" fontId="75" fillId="6" borderId="11" xfId="11" applyFont="1" applyFill="1" applyBorder="1" applyAlignment="1">
      <alignment horizontal="left" vertical="center" shrinkToFit="1"/>
    </xf>
    <xf numFmtId="179" fontId="75" fillId="6" borderId="10" xfId="11" applyNumberFormat="1" applyFont="1" applyFill="1" applyBorder="1" applyAlignment="1">
      <alignment horizontal="left" vertical="center" indent="1" shrinkToFit="1"/>
    </xf>
    <xf numFmtId="179" fontId="75" fillId="6" borderId="11" xfId="11" applyNumberFormat="1" applyFont="1" applyFill="1" applyBorder="1" applyAlignment="1">
      <alignment horizontal="left" vertical="center" indent="1" shrinkToFit="1"/>
    </xf>
    <xf numFmtId="0" fontId="75" fillId="6" borderId="6" xfId="11" applyFont="1" applyFill="1" applyBorder="1" applyAlignment="1">
      <alignment horizontal="center" vertical="center" shrinkToFit="1"/>
    </xf>
    <xf numFmtId="0" fontId="76" fillId="6" borderId="10" xfId="11" applyFont="1" applyFill="1" applyBorder="1" applyAlignment="1">
      <alignment horizontal="left" vertical="center" shrinkToFit="1"/>
    </xf>
    <xf numFmtId="0" fontId="76" fillId="6" borderId="11" xfId="11" applyFont="1" applyFill="1" applyBorder="1" applyAlignment="1">
      <alignment horizontal="left" vertical="center" shrinkToFit="1"/>
    </xf>
    <xf numFmtId="0" fontId="76" fillId="6" borderId="10" xfId="11" applyFont="1" applyFill="1" applyBorder="1" applyAlignment="1">
      <alignment horizontal="center" vertical="center" shrinkToFit="1"/>
    </xf>
    <xf numFmtId="0" fontId="76" fillId="6" borderId="11" xfId="11" applyFont="1" applyFill="1" applyBorder="1" applyAlignment="1">
      <alignment horizontal="center" vertical="center" shrinkToFit="1"/>
    </xf>
    <xf numFmtId="0" fontId="76" fillId="6" borderId="10" xfId="11" applyFont="1" applyFill="1" applyBorder="1" applyAlignment="1">
      <alignment horizontal="left" vertical="center" indent="1" shrinkToFit="1"/>
    </xf>
    <xf numFmtId="0" fontId="76" fillId="6" borderId="11" xfId="11" applyFont="1" applyFill="1" applyBorder="1" applyAlignment="1">
      <alignment horizontal="left" vertical="center" indent="1" shrinkToFit="1"/>
    </xf>
    <xf numFmtId="0" fontId="76" fillId="6" borderId="14" xfId="11" applyFont="1" applyFill="1" applyBorder="1" applyAlignment="1">
      <alignment horizontal="left" vertical="center" indent="1" shrinkToFit="1"/>
    </xf>
    <xf numFmtId="0" fontId="50" fillId="0" borderId="0" xfId="2" applyFont="1" applyAlignment="1">
      <alignment horizontal="center" vertical="center" shrinkToFit="1"/>
    </xf>
    <xf numFmtId="0" fontId="0" fillId="0" borderId="21" xfId="2" applyFont="1" applyBorder="1" applyAlignment="1">
      <alignment horizontal="center" vertical="center" wrapText="1" shrinkToFit="1"/>
    </xf>
    <xf numFmtId="0" fontId="0" fillId="0" borderId="41" xfId="2" applyFont="1" applyBorder="1" applyAlignment="1">
      <alignment horizontal="center" vertical="center" wrapText="1" shrinkToFit="1"/>
    </xf>
    <xf numFmtId="0" fontId="0" fillId="0" borderId="121" xfId="2" applyFont="1" applyBorder="1" applyAlignment="1">
      <alignment horizontal="center" vertical="center" wrapText="1" shrinkToFit="1"/>
    </xf>
    <xf numFmtId="0" fontId="0" fillId="0" borderId="13" xfId="2" applyFont="1" applyBorder="1" applyAlignment="1">
      <alignment horizontal="center" vertical="center" wrapText="1" shrinkToFit="1"/>
    </xf>
    <xf numFmtId="0" fontId="65" fillId="0" borderId="105" xfId="0" applyFont="1" applyBorder="1" applyAlignment="1">
      <alignment horizontal="left" vertical="center" wrapText="1"/>
    </xf>
    <xf numFmtId="0" fontId="65" fillId="0" borderId="118" xfId="0" applyFont="1" applyBorder="1" applyAlignment="1">
      <alignment horizontal="left" vertical="center" wrapText="1"/>
    </xf>
    <xf numFmtId="58" fontId="21" fillId="0" borderId="0" xfId="9" applyNumberFormat="1" applyFont="1" applyAlignment="1">
      <alignment horizontal="center" vertical="center"/>
    </xf>
    <xf numFmtId="49" fontId="21" fillId="0" borderId="0" xfId="9" quotePrefix="1" applyNumberFormat="1" applyFont="1" applyAlignment="1">
      <alignment horizontal="center" vertical="center"/>
    </xf>
    <xf numFmtId="177" fontId="21" fillId="0" borderId="0" xfId="9" applyNumberFormat="1" applyFont="1" applyAlignment="1">
      <alignment horizontal="left" vertical="center" wrapText="1"/>
    </xf>
    <xf numFmtId="0" fontId="23" fillId="0" borderId="9" xfId="10" applyFont="1" applyBorder="1" applyAlignment="1">
      <alignment horizontal="center" vertical="center" wrapText="1"/>
    </xf>
    <xf numFmtId="0" fontId="23" fillId="0" borderId="69" xfId="10" applyFont="1" applyBorder="1" applyAlignment="1">
      <alignment horizontal="center" vertical="center" wrapText="1"/>
    </xf>
    <xf numFmtId="0" fontId="23" fillId="0" borderId="13" xfId="10" applyFont="1" applyBorder="1" applyAlignment="1">
      <alignment horizontal="center" vertical="center" wrapText="1"/>
    </xf>
    <xf numFmtId="0" fontId="23" fillId="0" borderId="70" xfId="10" applyFont="1" applyBorder="1" applyAlignment="1">
      <alignment horizontal="center" vertical="center" wrapText="1"/>
    </xf>
    <xf numFmtId="0" fontId="23" fillId="0" borderId="1" xfId="10" applyFont="1" applyBorder="1" applyAlignment="1">
      <alignment horizontal="center" vertical="center" wrapText="1"/>
    </xf>
    <xf numFmtId="0" fontId="23" fillId="0" borderId="12" xfId="10" applyFont="1" applyBorder="1" applyAlignment="1">
      <alignment horizontal="center" vertical="center" wrapText="1"/>
    </xf>
    <xf numFmtId="0" fontId="23" fillId="0" borderId="9" xfId="10" applyFont="1" applyBorder="1" applyAlignment="1">
      <alignment horizontal="center" vertical="center"/>
    </xf>
    <xf numFmtId="0" fontId="23" fillId="0" borderId="69" xfId="10" applyFont="1" applyBorder="1" applyAlignment="1">
      <alignment horizontal="center" vertical="center"/>
    </xf>
    <xf numFmtId="0" fontId="23" fillId="0" borderId="13" xfId="10" applyFont="1" applyBorder="1" applyAlignment="1">
      <alignment horizontal="center" vertical="center"/>
    </xf>
    <xf numFmtId="0" fontId="23" fillId="0" borderId="70" xfId="10" applyFont="1" applyBorder="1" applyAlignment="1">
      <alignment horizontal="center" vertical="center"/>
    </xf>
    <xf numFmtId="0" fontId="23" fillId="0" borderId="1" xfId="10" applyFont="1" applyBorder="1" applyAlignment="1">
      <alignment horizontal="center" vertical="center"/>
    </xf>
    <xf numFmtId="0" fontId="23" fillId="0" borderId="12" xfId="10" applyFont="1" applyBorder="1" applyAlignment="1">
      <alignment horizontal="center" vertical="center"/>
    </xf>
    <xf numFmtId="38" fontId="23" fillId="0" borderId="69" xfId="1" applyFont="1" applyFill="1" applyBorder="1" applyAlignment="1">
      <alignment horizontal="right" vertical="center"/>
    </xf>
    <xf numFmtId="178" fontId="23" fillId="0" borderId="12" xfId="10" applyNumberFormat="1" applyFont="1" applyBorder="1" applyAlignment="1">
      <alignment horizontal="right" vertical="center"/>
    </xf>
    <xf numFmtId="178" fontId="23" fillId="0" borderId="4" xfId="10" applyNumberFormat="1" applyFont="1" applyBorder="1" applyAlignment="1">
      <alignment horizontal="right" vertical="center"/>
    </xf>
    <xf numFmtId="178" fontId="23" fillId="0" borderId="70" xfId="10" applyNumberFormat="1" applyFont="1" applyBorder="1" applyAlignment="1">
      <alignment horizontal="right" vertical="center"/>
    </xf>
    <xf numFmtId="178" fontId="23" fillId="0" borderId="13" xfId="10" applyNumberFormat="1" applyFont="1" applyBorder="1">
      <alignment vertical="center"/>
    </xf>
    <xf numFmtId="178" fontId="23" fillId="0" borderId="60" xfId="10" applyNumberFormat="1" applyFont="1" applyBorder="1">
      <alignment vertical="center"/>
    </xf>
    <xf numFmtId="178" fontId="23" fillId="0" borderId="9" xfId="10" applyNumberFormat="1" applyFont="1" applyBorder="1">
      <alignment vertical="center"/>
    </xf>
    <xf numFmtId="38" fontId="23" fillId="0" borderId="12" xfId="1" applyFont="1" applyFill="1" applyBorder="1" applyAlignment="1">
      <alignment horizontal="right" vertical="center"/>
    </xf>
    <xf numFmtId="38" fontId="23" fillId="0" borderId="4" xfId="1" applyFont="1" applyFill="1" applyBorder="1" applyAlignment="1">
      <alignment horizontal="right" vertical="center"/>
    </xf>
    <xf numFmtId="38" fontId="23" fillId="0" borderId="70" xfId="1" applyFont="1" applyFill="1" applyBorder="1" applyAlignment="1">
      <alignment horizontal="right" vertical="center"/>
    </xf>
    <xf numFmtId="178" fontId="23" fillId="0" borderId="69" xfId="10" applyNumberFormat="1" applyFont="1" applyBorder="1" applyAlignment="1">
      <alignment horizontal="right" vertical="center"/>
    </xf>
    <xf numFmtId="178" fontId="23" fillId="4" borderId="13" xfId="10" applyNumberFormat="1" applyFont="1" applyFill="1" applyBorder="1" applyAlignment="1">
      <alignment horizontal="right" vertical="center"/>
    </xf>
    <xf numFmtId="178" fontId="23" fillId="4" borderId="60" xfId="10" applyNumberFormat="1" applyFont="1" applyFill="1" applyBorder="1" applyAlignment="1">
      <alignment horizontal="right" vertical="center"/>
    </xf>
    <xf numFmtId="178" fontId="23" fillId="4" borderId="9" xfId="10" applyNumberFormat="1" applyFont="1" applyFill="1" applyBorder="1" applyAlignment="1">
      <alignment horizontal="right" vertical="center"/>
    </xf>
    <xf numFmtId="178" fontId="23" fillId="0" borderId="13" xfId="10" applyNumberFormat="1" applyFont="1" applyBorder="1" applyAlignment="1">
      <alignment horizontal="right" vertical="center"/>
    </xf>
    <xf numFmtId="178" fontId="23" fillId="0" borderId="60" xfId="10" applyNumberFormat="1" applyFont="1" applyBorder="1" applyAlignment="1">
      <alignment horizontal="right" vertical="center"/>
    </xf>
    <xf numFmtId="178" fontId="23" fillId="0" borderId="9" xfId="10" applyNumberFormat="1" applyFont="1" applyBorder="1" applyAlignment="1">
      <alignment horizontal="right" vertical="center"/>
    </xf>
    <xf numFmtId="0" fontId="23" fillId="0" borderId="69" xfId="10" applyFont="1" applyBorder="1" applyAlignment="1">
      <alignment horizontal="left" vertical="center"/>
    </xf>
    <xf numFmtId="0" fontId="6" fillId="0" borderId="0" xfId="10" applyFont="1" applyAlignment="1">
      <alignment horizontal="left" vertical="center"/>
    </xf>
    <xf numFmtId="0" fontId="24" fillId="0" borderId="9" xfId="10" applyFont="1" applyBorder="1" applyAlignment="1">
      <alignment horizontal="center" vertical="center" wrapText="1"/>
    </xf>
    <xf numFmtId="0" fontId="24" fillId="0" borderId="69" xfId="10" applyFont="1" applyBorder="1" applyAlignment="1">
      <alignment horizontal="center" vertical="center" wrapText="1"/>
    </xf>
    <xf numFmtId="0" fontId="24" fillId="0" borderId="13" xfId="10" applyFont="1" applyBorder="1" applyAlignment="1">
      <alignment horizontal="center" vertical="center" wrapText="1"/>
    </xf>
    <xf numFmtId="0" fontId="24" fillId="0" borderId="70" xfId="10" applyFont="1" applyBorder="1" applyAlignment="1">
      <alignment horizontal="center" vertical="center" wrapText="1"/>
    </xf>
    <xf numFmtId="0" fontId="24" fillId="0" borderId="1" xfId="10" applyFont="1" applyBorder="1" applyAlignment="1">
      <alignment horizontal="center" vertical="center" wrapText="1"/>
    </xf>
    <xf numFmtId="0" fontId="24" fillId="0" borderId="12" xfId="10" applyFont="1" applyBorder="1" applyAlignment="1">
      <alignment horizontal="center" vertical="center" wrapText="1"/>
    </xf>
    <xf numFmtId="38" fontId="23" fillId="0" borderId="69" xfId="1" applyFont="1" applyBorder="1" applyAlignment="1">
      <alignment horizontal="right" vertical="center"/>
    </xf>
    <xf numFmtId="38" fontId="23" fillId="0" borderId="13" xfId="1" applyFont="1" applyFill="1" applyBorder="1" applyAlignment="1">
      <alignment horizontal="right" vertical="center"/>
    </xf>
    <xf numFmtId="38" fontId="23" fillId="0" borderId="60" xfId="1" applyFont="1" applyFill="1" applyBorder="1" applyAlignment="1">
      <alignment horizontal="right" vertical="center"/>
    </xf>
    <xf numFmtId="38" fontId="23" fillId="0" borderId="9" xfId="1" applyFont="1" applyFill="1" applyBorder="1" applyAlignment="1">
      <alignment horizontal="right" vertical="center"/>
    </xf>
    <xf numFmtId="0" fontId="15" fillId="0" borderId="0" xfId="14" applyFont="1" applyAlignment="1">
      <alignment horizontal="distributed" vertical="center"/>
    </xf>
    <xf numFmtId="38" fontId="15" fillId="0" borderId="0" xfId="15" applyFont="1" applyFill="1" applyAlignment="1">
      <alignment horizontal="right" vertical="center"/>
    </xf>
    <xf numFmtId="0" fontId="39" fillId="0" borderId="0" xfId="9" applyFont="1" applyAlignment="1">
      <alignment horizontal="center" vertical="center"/>
    </xf>
    <xf numFmtId="0" fontId="48" fillId="0" borderId="0" xfId="9" applyFont="1" applyAlignment="1">
      <alignment horizontal="center" vertical="center"/>
    </xf>
    <xf numFmtId="0" fontId="52" fillId="0" borderId="0" xfId="14" applyFont="1" applyAlignment="1">
      <alignment horizontal="center" vertical="center" wrapText="1"/>
    </xf>
    <xf numFmtId="38" fontId="15" fillId="0" borderId="0" xfId="6" applyFont="1" applyFill="1" applyAlignment="1">
      <alignment horizontal="right" vertical="center"/>
    </xf>
    <xf numFmtId="0" fontId="15" fillId="0" borderId="0" xfId="14" applyFont="1" applyAlignment="1">
      <alignment horizontal="left" vertical="center"/>
    </xf>
    <xf numFmtId="58" fontId="15" fillId="0" borderId="0" xfId="9" applyNumberFormat="1" applyFont="1" applyAlignment="1">
      <alignment horizontal="distributed" vertical="center"/>
    </xf>
    <xf numFmtId="0" fontId="15" fillId="0" borderId="0" xfId="9" applyFont="1" applyAlignment="1">
      <alignment horizontal="left" vertical="center"/>
    </xf>
    <xf numFmtId="0" fontId="17" fillId="0" borderId="0" xfId="9" applyFont="1" applyAlignment="1">
      <alignment horizontal="left" vertical="center" shrinkToFit="1"/>
    </xf>
    <xf numFmtId="0" fontId="15" fillId="0" borderId="0" xfId="10" applyFont="1" applyAlignment="1">
      <alignment horizontal="left" vertical="center"/>
    </xf>
    <xf numFmtId="49" fontId="15" fillId="0" borderId="0" xfId="10" applyNumberFormat="1" applyFont="1" applyAlignment="1">
      <alignment horizontal="center" vertical="center"/>
    </xf>
    <xf numFmtId="0" fontId="15" fillId="4" borderId="0" xfId="10" applyFont="1" applyFill="1" applyAlignment="1" applyProtection="1">
      <alignment horizontal="left" vertical="center" shrinkToFit="1"/>
      <protection locked="0"/>
    </xf>
    <xf numFmtId="0" fontId="15" fillId="0" borderId="0" xfId="9" applyFont="1" applyAlignment="1">
      <alignment horizontal="distributed" vertical="top"/>
    </xf>
    <xf numFmtId="0" fontId="15" fillId="0" borderId="0" xfId="14" applyFont="1" applyAlignment="1">
      <alignment horizontal="center" vertical="distributed" wrapText="1"/>
    </xf>
    <xf numFmtId="0" fontId="15" fillId="0" borderId="0" xfId="10" applyFont="1" applyAlignment="1">
      <alignment horizontal="distributed" vertical="center"/>
    </xf>
    <xf numFmtId="0" fontId="15" fillId="0" borderId="0" xfId="9" applyFont="1" applyAlignment="1">
      <alignment horizontal="left" vertical="center" wrapText="1"/>
    </xf>
    <xf numFmtId="0" fontId="15" fillId="0" borderId="0" xfId="14" applyFont="1" applyAlignment="1">
      <alignment horizontal="left" vertical="top" wrapText="1"/>
    </xf>
    <xf numFmtId="0" fontId="15" fillId="0" borderId="0" xfId="9" applyFont="1" applyAlignment="1">
      <alignment horizontal="distributed" vertical="center"/>
    </xf>
    <xf numFmtId="0" fontId="15" fillId="0" borderId="0" xfId="10" applyFont="1" applyAlignment="1">
      <alignment horizontal="left" vertical="center" shrinkToFit="1"/>
    </xf>
    <xf numFmtId="0" fontId="15" fillId="0" borderId="0" xfId="9" applyFont="1" applyAlignment="1">
      <alignment horizontal="distributed" vertical="top" shrinkToFit="1"/>
    </xf>
    <xf numFmtId="0" fontId="15" fillId="0" borderId="0" xfId="10" applyFont="1" applyAlignment="1">
      <alignment vertical="center" shrinkToFit="1"/>
    </xf>
    <xf numFmtId="58" fontId="22" fillId="0" borderId="0" xfId="11" applyNumberFormat="1" applyFont="1" applyAlignment="1">
      <alignment horizontal="center" vertical="center"/>
    </xf>
    <xf numFmtId="0" fontId="22" fillId="0" borderId="0" xfId="11" applyFont="1" applyAlignment="1">
      <alignment horizontal="center" vertical="center"/>
    </xf>
    <xf numFmtId="0" fontId="21" fillId="0" borderId="0" xfId="11" applyFont="1" applyAlignment="1">
      <alignment horizontal="left" vertical="center" shrinkToFit="1"/>
    </xf>
    <xf numFmtId="0" fontId="52" fillId="0" borderId="0" xfId="11" applyFont="1" applyAlignment="1">
      <alignment horizontal="center" vertical="center"/>
    </xf>
    <xf numFmtId="9" fontId="28" fillId="0" borderId="0" xfId="11" applyNumberFormat="1" applyFont="1" applyAlignment="1">
      <alignment horizontal="left" vertical="center" wrapText="1"/>
    </xf>
    <xf numFmtId="0" fontId="27" fillId="0" borderId="0" xfId="11" applyFont="1" applyAlignment="1">
      <alignment horizontal="center" vertical="center"/>
    </xf>
    <xf numFmtId="0" fontId="68" fillId="0" borderId="0" xfId="11" applyFont="1" applyAlignment="1">
      <alignment horizontal="center" vertical="center"/>
    </xf>
    <xf numFmtId="0" fontId="24" fillId="0" borderId="0" xfId="11" applyFont="1" applyAlignment="1">
      <alignment horizontal="left" vertical="center"/>
    </xf>
    <xf numFmtId="0" fontId="24" fillId="8" borderId="6" xfId="11" applyFont="1" applyFill="1" applyBorder="1" applyAlignment="1">
      <alignment horizontal="center" vertical="center"/>
    </xf>
    <xf numFmtId="0" fontId="86" fillId="4" borderId="10" xfId="11" applyFont="1" applyFill="1" applyBorder="1" applyAlignment="1" applyProtection="1">
      <alignment horizontal="center" vertical="center" shrinkToFit="1"/>
      <protection locked="0"/>
    </xf>
    <xf numFmtId="0" fontId="86" fillId="4" borderId="11" xfId="11" applyFont="1" applyFill="1" applyBorder="1" applyAlignment="1" applyProtection="1">
      <alignment horizontal="center" vertical="center" shrinkToFit="1"/>
      <protection locked="0"/>
    </xf>
    <xf numFmtId="0" fontId="86" fillId="4" borderId="10" xfId="11" applyFont="1" applyFill="1" applyBorder="1" applyAlignment="1" applyProtection="1">
      <alignment horizontal="left" vertical="center" indent="1" shrinkToFit="1"/>
      <protection locked="0"/>
    </xf>
    <xf numFmtId="0" fontId="86" fillId="4" borderId="11" xfId="11" applyFont="1" applyFill="1" applyBorder="1" applyAlignment="1" applyProtection="1">
      <alignment horizontal="left" vertical="center" indent="1" shrinkToFit="1"/>
      <protection locked="0"/>
    </xf>
    <xf numFmtId="0" fontId="86" fillId="4" borderId="14" xfId="11" applyFont="1" applyFill="1" applyBorder="1" applyAlignment="1" applyProtection="1">
      <alignment horizontal="left" vertical="center" indent="1" shrinkToFit="1"/>
      <protection locked="0"/>
    </xf>
    <xf numFmtId="57" fontId="86" fillId="4" borderId="10" xfId="11" applyNumberFormat="1" applyFont="1" applyFill="1" applyBorder="1" applyAlignment="1" applyProtection="1">
      <alignment horizontal="left" vertical="center" indent="1" shrinkToFit="1"/>
      <protection locked="0"/>
    </xf>
    <xf numFmtId="57" fontId="86" fillId="4" borderId="11" xfId="11" applyNumberFormat="1" applyFont="1" applyFill="1" applyBorder="1" applyAlignment="1" applyProtection="1">
      <alignment horizontal="left" vertical="center" indent="1" shrinkToFit="1"/>
      <protection locked="0"/>
    </xf>
    <xf numFmtId="0" fontId="79" fillId="0" borderId="0" xfId="11" applyFont="1" applyAlignment="1">
      <alignment horizontal="left" vertical="center"/>
    </xf>
    <xf numFmtId="0" fontId="1" fillId="4" borderId="1" xfId="11" applyFill="1" applyBorder="1" applyProtection="1">
      <alignment vertical="center"/>
      <protection locked="0"/>
    </xf>
    <xf numFmtId="0" fontId="24" fillId="8" borderId="56" xfId="11" applyFont="1" applyFill="1" applyBorder="1" applyAlignment="1">
      <alignment horizontal="center" vertical="center"/>
    </xf>
    <xf numFmtId="0" fontId="24" fillId="8" borderId="46" xfId="11" applyFont="1" applyFill="1" applyBorder="1" applyAlignment="1">
      <alignment horizontal="center" vertical="center"/>
    </xf>
    <xf numFmtId="0" fontId="83" fillId="8" borderId="46" xfId="11" applyFont="1" applyFill="1" applyBorder="1" applyAlignment="1">
      <alignment horizontal="center" vertical="center"/>
    </xf>
    <xf numFmtId="0" fontId="83" fillId="8" borderId="18" xfId="11" applyFont="1" applyFill="1" applyBorder="1" applyAlignment="1">
      <alignment horizontal="center" vertical="center"/>
    </xf>
    <xf numFmtId="0" fontId="83" fillId="8" borderId="55" xfId="11" applyFont="1" applyFill="1" applyBorder="1" applyAlignment="1">
      <alignment horizontal="center" vertical="center"/>
    </xf>
    <xf numFmtId="0" fontId="1" fillId="0" borderId="22" xfId="11" applyBorder="1">
      <alignment vertical="center"/>
    </xf>
    <xf numFmtId="0" fontId="1" fillId="0" borderId="42" xfId="11" applyBorder="1">
      <alignment vertical="center"/>
    </xf>
    <xf numFmtId="0" fontId="1" fillId="0" borderId="25" xfId="11" applyBorder="1">
      <alignment vertical="center"/>
    </xf>
    <xf numFmtId="0" fontId="24" fillId="8" borderId="57" xfId="11" applyFont="1" applyFill="1" applyBorder="1" applyAlignment="1">
      <alignment horizontal="center" vertical="center"/>
    </xf>
    <xf numFmtId="0" fontId="24" fillId="8" borderId="18" xfId="11" applyFont="1" applyFill="1" applyBorder="1" applyAlignment="1">
      <alignment horizontal="center" vertical="center"/>
    </xf>
    <xf numFmtId="0" fontId="24" fillId="0" borderId="56" xfId="11" applyFont="1" applyBorder="1" applyAlignment="1">
      <alignment horizontal="center" vertical="center"/>
    </xf>
    <xf numFmtId="0" fontId="24" fillId="0" borderId="46" xfId="11" applyFont="1" applyBorder="1" applyAlignment="1">
      <alignment horizontal="center" vertical="center"/>
    </xf>
    <xf numFmtId="0" fontId="24" fillId="0" borderId="67" xfId="11" applyFont="1" applyBorder="1" applyAlignment="1">
      <alignment horizontal="center" vertical="center"/>
    </xf>
    <xf numFmtId="0" fontId="24" fillId="0" borderId="4" xfId="11" applyFont="1" applyBorder="1" applyAlignment="1">
      <alignment horizontal="center" vertical="center"/>
    </xf>
    <xf numFmtId="0" fontId="24" fillId="0" borderId="61" xfId="11" applyFont="1" applyBorder="1" applyAlignment="1">
      <alignment horizontal="center" vertical="center"/>
    </xf>
    <xf numFmtId="0" fontId="24" fillId="0" borderId="6" xfId="11" applyFont="1" applyBorder="1" applyAlignment="1">
      <alignment horizontal="center" vertical="center"/>
    </xf>
    <xf numFmtId="38" fontId="83" fillId="0" borderId="79" xfId="17" applyFont="1" applyBorder="1" applyAlignment="1">
      <alignment horizontal="right" vertical="center"/>
    </xf>
    <xf numFmtId="38" fontId="83" fillId="0" borderId="94" xfId="17" applyFont="1" applyBorder="1" applyAlignment="1">
      <alignment vertical="center"/>
    </xf>
    <xf numFmtId="38" fontId="0" fillId="0" borderId="95" xfId="17" applyFont="1" applyBorder="1" applyAlignment="1">
      <alignment vertical="center"/>
    </xf>
    <xf numFmtId="38" fontId="83" fillId="0" borderId="96" xfId="17" applyFont="1" applyBorder="1" applyAlignment="1">
      <alignment horizontal="right" vertical="center"/>
    </xf>
    <xf numFmtId="38" fontId="83" fillId="0" borderId="97" xfId="17" applyFont="1" applyBorder="1" applyAlignment="1">
      <alignment horizontal="right" vertical="center"/>
    </xf>
    <xf numFmtId="38" fontId="83" fillId="0" borderId="98" xfId="17" applyFont="1" applyBorder="1" applyAlignment="1">
      <alignment horizontal="right" vertical="center"/>
    </xf>
    <xf numFmtId="38" fontId="83" fillId="0" borderId="96" xfId="17" applyFont="1" applyBorder="1" applyAlignment="1">
      <alignment vertical="center"/>
    </xf>
    <xf numFmtId="38" fontId="83" fillId="0" borderId="99" xfId="17" applyFont="1" applyBorder="1" applyAlignment="1">
      <alignment vertical="center"/>
    </xf>
    <xf numFmtId="38" fontId="83" fillId="0" borderId="70" xfId="17" applyFont="1" applyBorder="1" applyAlignment="1">
      <alignment horizontal="right" vertical="center"/>
    </xf>
    <xf numFmtId="38" fontId="83" fillId="0" borderId="1" xfId="17" applyFont="1" applyBorder="1" applyAlignment="1">
      <alignment horizontal="right" vertical="center"/>
    </xf>
    <xf numFmtId="38" fontId="83" fillId="0" borderId="12" xfId="17" applyFont="1" applyBorder="1" applyAlignment="1">
      <alignment horizontal="right" vertical="center"/>
    </xf>
    <xf numFmtId="38" fontId="83" fillId="0" borderId="70" xfId="17" applyFont="1" applyBorder="1" applyAlignment="1">
      <alignment vertical="center"/>
    </xf>
    <xf numFmtId="38" fontId="83" fillId="0" borderId="100" xfId="17" applyFont="1" applyBorder="1" applyAlignment="1">
      <alignment vertical="center"/>
    </xf>
    <xf numFmtId="0" fontId="24" fillId="0" borderId="83" xfId="11" applyFont="1" applyBorder="1" applyAlignment="1">
      <alignment horizontal="center" vertical="center"/>
    </xf>
    <xf numFmtId="0" fontId="24" fillId="0" borderId="60" xfId="11" applyFont="1" applyBorder="1" applyAlignment="1">
      <alignment horizontal="center" vertical="center"/>
    </xf>
    <xf numFmtId="38" fontId="83" fillId="0" borderId="101" xfId="17" applyFont="1" applyBorder="1" applyAlignment="1">
      <alignment horizontal="right" vertical="center"/>
    </xf>
    <xf numFmtId="38" fontId="83" fillId="0" borderId="102" xfId="17" applyFont="1" applyBorder="1" applyAlignment="1">
      <alignment horizontal="right" vertical="center"/>
    </xf>
    <xf numFmtId="38" fontId="83" fillId="0" borderId="103" xfId="17" applyFont="1" applyBorder="1" applyAlignment="1">
      <alignment horizontal="right" vertical="center"/>
    </xf>
    <xf numFmtId="38" fontId="83" fillId="0" borderId="101" xfId="17" applyFont="1" applyBorder="1" applyAlignment="1">
      <alignment vertical="center"/>
    </xf>
    <xf numFmtId="38" fontId="0" fillId="0" borderId="104" xfId="17" applyFont="1" applyBorder="1" applyAlignment="1">
      <alignment vertical="center"/>
    </xf>
    <xf numFmtId="38" fontId="83" fillId="0" borderId="106" xfId="17" applyFont="1" applyBorder="1" applyAlignment="1">
      <alignment horizontal="right" vertical="center"/>
    </xf>
    <xf numFmtId="38" fontId="83" fillId="0" borderId="107" xfId="17" applyFont="1" applyBorder="1" applyAlignment="1">
      <alignment horizontal="right" vertical="center"/>
    </xf>
    <xf numFmtId="38" fontId="83" fillId="0" borderId="108" xfId="17" applyFont="1" applyBorder="1" applyAlignment="1">
      <alignment horizontal="right" vertical="center"/>
    </xf>
    <xf numFmtId="38" fontId="83" fillId="0" borderId="106" xfId="17" applyFont="1" applyBorder="1" applyAlignment="1">
      <alignment vertical="center"/>
    </xf>
    <xf numFmtId="38" fontId="83" fillId="0" borderId="109" xfId="17" applyFont="1" applyBorder="1" applyAlignment="1">
      <alignment vertical="center"/>
    </xf>
    <xf numFmtId="38" fontId="0" fillId="0" borderId="100" xfId="17" applyFont="1" applyBorder="1" applyAlignment="1">
      <alignment vertical="center"/>
    </xf>
    <xf numFmtId="0" fontId="84" fillId="0" borderId="67" xfId="11" applyFont="1" applyBorder="1" applyAlignment="1">
      <alignment horizontal="center" vertical="center" wrapText="1"/>
    </xf>
    <xf numFmtId="0" fontId="84" fillId="0" borderId="61" xfId="11" applyFont="1" applyBorder="1" applyAlignment="1">
      <alignment horizontal="center" vertical="center" wrapText="1"/>
    </xf>
    <xf numFmtId="0" fontId="84" fillId="0" borderId="83" xfId="11" applyFont="1" applyBorder="1" applyAlignment="1">
      <alignment horizontal="center" vertical="center" wrapText="1"/>
    </xf>
    <xf numFmtId="0" fontId="84" fillId="0" borderId="56" xfId="11" applyFont="1" applyBorder="1" applyAlignment="1">
      <alignment horizontal="center" vertical="center" wrapText="1"/>
    </xf>
    <xf numFmtId="0" fontId="84" fillId="0" borderId="57" xfId="11" applyFont="1" applyBorder="1" applyAlignment="1">
      <alignment horizontal="center" vertical="center" wrapText="1"/>
    </xf>
    <xf numFmtId="0" fontId="24" fillId="0" borderId="84" xfId="11" applyFont="1" applyBorder="1" applyAlignment="1">
      <alignment horizontal="center" vertical="center"/>
    </xf>
    <xf numFmtId="0" fontId="24" fillId="0" borderId="85" xfId="11" applyFont="1" applyBorder="1" applyAlignment="1">
      <alignment horizontal="center" vertical="center"/>
    </xf>
    <xf numFmtId="38" fontId="83" fillId="0" borderId="86" xfId="17" applyFont="1" applyBorder="1" applyAlignment="1">
      <alignment horizontal="right" vertical="center"/>
    </xf>
    <xf numFmtId="0" fontId="24" fillId="0" borderId="24" xfId="11" applyFont="1" applyBorder="1" applyAlignment="1">
      <alignment horizontal="center" vertical="center"/>
    </xf>
    <xf numFmtId="0" fontId="24" fillId="0" borderId="26" xfId="11" applyFont="1" applyBorder="1" applyAlignment="1">
      <alignment horizontal="center" vertical="center"/>
    </xf>
    <xf numFmtId="38" fontId="83" fillId="0" borderId="66" xfId="17" applyFont="1" applyBorder="1" applyAlignment="1">
      <alignment horizontal="right" vertical="center"/>
    </xf>
    <xf numFmtId="38" fontId="83" fillId="0" borderId="110" xfId="17" applyFont="1" applyBorder="1" applyAlignment="1">
      <alignment vertical="center"/>
    </xf>
    <xf numFmtId="38" fontId="0" fillId="0" borderId="111" xfId="17" applyFont="1" applyBorder="1" applyAlignment="1">
      <alignment vertical="center"/>
    </xf>
    <xf numFmtId="0" fontId="84" fillId="0" borderId="33" xfId="11" applyFont="1" applyBorder="1" applyAlignment="1">
      <alignment horizontal="center" vertical="center"/>
    </xf>
    <xf numFmtId="0" fontId="84" fillId="0" borderId="74" xfId="11" applyFont="1" applyBorder="1" applyAlignment="1">
      <alignment horizontal="center" vertical="center"/>
    </xf>
    <xf numFmtId="0" fontId="1" fillId="4" borderId="1" xfId="11" applyFill="1" applyBorder="1">
      <alignment vertical="center"/>
    </xf>
    <xf numFmtId="0" fontId="55" fillId="2" borderId="27" xfId="2" applyFont="1" applyFill="1" applyBorder="1" applyAlignment="1">
      <alignment horizontal="center" vertical="center"/>
    </xf>
    <xf numFmtId="0" fontId="55" fillId="2" borderId="32" xfId="2" applyFont="1" applyFill="1" applyBorder="1" applyAlignment="1">
      <alignment horizontal="center" vertical="center"/>
    </xf>
    <xf numFmtId="0" fontId="56" fillId="2" borderId="0" xfId="2" applyFont="1" applyFill="1" applyAlignment="1">
      <alignment horizontal="distributed" vertical="top"/>
    </xf>
    <xf numFmtId="0" fontId="6" fillId="2" borderId="0" xfId="2" applyFont="1" applyFill="1" applyAlignment="1">
      <alignment horizontal="distributed" vertical="top"/>
    </xf>
    <xf numFmtId="0" fontId="55" fillId="2" borderId="28" xfId="2" applyFont="1" applyFill="1" applyBorder="1" applyAlignment="1">
      <alignment horizontal="center" vertical="center"/>
    </xf>
    <xf numFmtId="0" fontId="55" fillId="2" borderId="75" xfId="2" applyFont="1" applyFill="1" applyBorder="1" applyAlignment="1">
      <alignment horizontal="center" vertical="center"/>
    </xf>
    <xf numFmtId="0" fontId="55" fillId="2" borderId="117" xfId="2" applyFont="1" applyFill="1" applyBorder="1" applyAlignment="1">
      <alignment horizontal="center" vertical="center"/>
    </xf>
  </cellXfs>
  <cellStyles count="18">
    <cellStyle name="パーセント 2" xfId="4" xr:uid="{00000000-0005-0000-0000-000000000000}"/>
    <cellStyle name="ハイパーリンク" xfId="3" builtinId="8"/>
    <cellStyle name="ハイパーリンク 2" xfId="16" xr:uid="{F56D3FF3-C113-4E3B-B61F-4A5A3E1BF44E}"/>
    <cellStyle name="桁区切り" xfId="1" builtinId="6"/>
    <cellStyle name="桁区切り 2" xfId="5" xr:uid="{00000000-0005-0000-0000-000003000000}"/>
    <cellStyle name="桁区切り 2 2" xfId="6" xr:uid="{00000000-0005-0000-0000-000004000000}"/>
    <cellStyle name="桁区切り 2 2 2" xfId="15" xr:uid="{479EEBA8-4B1E-4E4C-9DA6-6B61D063AEAA}"/>
    <cellStyle name="桁区切り 2 3" xfId="7" xr:uid="{00000000-0005-0000-0000-000005000000}"/>
    <cellStyle name="桁区切り 3" xfId="8" xr:uid="{00000000-0005-0000-0000-000006000000}"/>
    <cellStyle name="桁区切り 4" xfId="17" xr:uid="{DAFA2A5D-9619-4960-AF80-30DFF45C44E9}"/>
    <cellStyle name="標準" xfId="0" builtinId="0"/>
    <cellStyle name="標準 2" xfId="2" xr:uid="{00000000-0005-0000-0000-000008000000}"/>
    <cellStyle name="標準 2 2" xfId="9" xr:uid="{00000000-0005-0000-0000-000009000000}"/>
    <cellStyle name="標準 2 3" xfId="14" xr:uid="{AD14A256-07E7-4153-B260-D14FD1E607FE}"/>
    <cellStyle name="標準 3" xfId="10" xr:uid="{00000000-0005-0000-0000-00000A000000}"/>
    <cellStyle name="標準 3 2" xfId="11" xr:uid="{00000000-0005-0000-0000-00000B000000}"/>
    <cellStyle name="標準 4" xfId="12" xr:uid="{00000000-0005-0000-0000-00000C000000}"/>
    <cellStyle name="未定義" xfId="13" xr:uid="{00000000-0005-0000-0000-00000D000000}"/>
  </cellStyles>
  <dxfs count="0"/>
  <tableStyles count="0" defaultTableStyle="TableStyleMedium2" defaultPivotStyle="PivotStyleLight16"/>
  <colors>
    <mruColors>
      <color rgb="FFFFFFCC"/>
      <color rgb="FFFF00FF"/>
      <color rgb="FFD68BE3"/>
      <color rgb="FFFF5050"/>
      <color rgb="FF66FF33"/>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66674</xdr:colOff>
      <xdr:row>0</xdr:row>
      <xdr:rowOff>67340</xdr:rowOff>
    </xdr:from>
    <xdr:to>
      <xdr:col>5</xdr:col>
      <xdr:colOff>1390650</xdr:colOff>
      <xdr:row>0</xdr:row>
      <xdr:rowOff>2562412</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6674" y="67340"/>
          <a:ext cx="9915152" cy="2495072"/>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FF00"/>
              </a:solidFill>
              <a:latin typeface="ＭＳ ゴシック" panose="020B0609070205080204" pitchFamily="49" charset="-128"/>
              <a:ea typeface="ＭＳ ゴシック" panose="020B0609070205080204" pitchFamily="49" charset="-128"/>
            </a:rPr>
            <a:t>※</a:t>
          </a:r>
          <a:r>
            <a:rPr kumimoji="1" lang="ja-JP" altLang="en-US" sz="1600" b="1">
              <a:solidFill>
                <a:srgbClr val="FFFF00"/>
              </a:solidFill>
              <a:latin typeface="ＭＳ ゴシック" panose="020B0609070205080204" pitchFamily="49" charset="-128"/>
              <a:ea typeface="ＭＳ ゴシック" panose="020B0609070205080204" pitchFamily="49" charset="-128"/>
            </a:rPr>
            <a:t>本シートと１～６について、</a:t>
          </a:r>
          <a:r>
            <a:rPr kumimoji="1" lang="ja-JP" altLang="en-US" sz="1600" b="1" u="sng">
              <a:solidFill>
                <a:srgbClr val="FFFF00"/>
              </a:solidFill>
              <a:latin typeface="ＭＳ ゴシック" panose="020B0609070205080204" pitchFamily="49" charset="-128"/>
              <a:ea typeface="ＭＳ ゴシック" panose="020B0609070205080204" pitchFamily="49" charset="-128"/>
            </a:rPr>
            <a:t>交付申請時に入力した内容を再度入力してください。</a:t>
          </a:r>
          <a:endParaRPr kumimoji="1" lang="en-US" altLang="ja-JP" sz="1600" b="1" u="sng">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0000"/>
              </a:solidFill>
              <a:latin typeface="ＭＳ ゴシック" panose="020B0609070205080204" pitchFamily="49" charset="-128"/>
              <a:ea typeface="ＭＳ ゴシック" panose="020B0609070205080204" pitchFamily="49" charset="-128"/>
            </a:rPr>
            <a:t>①本ページの</a:t>
          </a:r>
          <a:r>
            <a:rPr kumimoji="1" lang="ja-JP" altLang="en-US" sz="2000" b="1">
              <a:solidFill>
                <a:srgbClr val="FFFF00"/>
              </a:solidFill>
              <a:latin typeface="ＭＳ ゴシック" panose="020B0609070205080204" pitchFamily="49" charset="-128"/>
              <a:ea typeface="ＭＳ ゴシック" panose="020B0609070205080204" pitchFamily="49" charset="-128"/>
            </a:rPr>
            <a:t>着色セル</a:t>
          </a:r>
          <a:r>
            <a:rPr kumimoji="1" lang="ja-JP" altLang="en-US" sz="2000" b="1" u="none">
              <a:solidFill>
                <a:srgbClr val="FFFF00"/>
              </a:solidFill>
              <a:latin typeface="ＭＳ ゴシック" panose="020B0609070205080204" pitchFamily="49" charset="-128"/>
              <a:ea typeface="ＭＳ ゴシック" panose="020B0609070205080204" pitchFamily="49" charset="-128"/>
            </a:rPr>
            <a:t>に</a:t>
          </a:r>
          <a:r>
            <a:rPr kumimoji="1" lang="ja-JP" altLang="en-US" sz="2000" b="1">
              <a:solidFill>
                <a:srgbClr val="FFFF00"/>
              </a:solidFill>
              <a:latin typeface="ＭＳ ゴシック" panose="020B0609070205080204" pitchFamily="49" charset="-128"/>
              <a:ea typeface="ＭＳ ゴシック" panose="020B0609070205080204" pitchFamily="49" charset="-128"/>
            </a:rPr>
            <a:t>必要事項を入力</a:t>
          </a:r>
          <a:r>
            <a:rPr kumimoji="1" lang="ja-JP" altLang="en-US" sz="20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20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FF00"/>
              </a:solidFill>
              <a:latin typeface="ＭＳ ゴシック" panose="020B0609070205080204" pitchFamily="49" charset="-128"/>
              <a:ea typeface="ＭＳ ゴシック" panose="020B0609070205080204" pitchFamily="49" charset="-128"/>
            </a:rPr>
            <a:t>　</a:t>
          </a:r>
          <a:r>
            <a:rPr kumimoji="1" lang="ja-JP" altLang="en-US" sz="2000" b="1">
              <a:solidFill>
                <a:srgbClr val="FF0000"/>
              </a:solidFill>
              <a:latin typeface="ＭＳ ゴシック" panose="020B0609070205080204" pitchFamily="49" charset="-128"/>
              <a:ea typeface="ＭＳ ゴシック" panose="020B0609070205080204" pitchFamily="49" charset="-128"/>
            </a:rPr>
            <a:t>（入力した情報が別のシートに自動転記されます）</a:t>
          </a:r>
          <a:endParaRPr kumimoji="1" lang="en-US" altLang="ja-JP" sz="20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0000"/>
              </a:solidFill>
              <a:latin typeface="ＭＳ ゴシック" panose="020B0609070205080204" pitchFamily="49" charset="-128"/>
              <a:ea typeface="ＭＳ ゴシック" panose="020B0609070205080204" pitchFamily="49" charset="-128"/>
            </a:rPr>
            <a:t>②</a:t>
          </a:r>
          <a:r>
            <a:rPr kumimoji="1" lang="ja-JP" altLang="en-US" sz="2000" b="1">
              <a:solidFill>
                <a:srgbClr val="FFFF00"/>
              </a:solidFill>
              <a:latin typeface="ＭＳ ゴシック" panose="020B0609070205080204" pitchFamily="49" charset="-128"/>
              <a:ea typeface="ＭＳ ゴシック" panose="020B0609070205080204" pitchFamily="49" charset="-128"/>
            </a:rPr>
            <a:t>「５．債権者登録」の着色セルに必要事項を入力</a:t>
          </a:r>
          <a:r>
            <a:rPr kumimoji="1" lang="ja-JP" altLang="en-US" sz="20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20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0000"/>
              </a:solidFill>
              <a:latin typeface="ＭＳ ゴシック" panose="020B0609070205080204" pitchFamily="49" charset="-128"/>
              <a:ea typeface="ＭＳ ゴシック" panose="020B0609070205080204" pitchFamily="49" charset="-128"/>
            </a:rPr>
            <a:t>③</a:t>
          </a:r>
          <a:r>
            <a:rPr kumimoji="1" lang="ja-JP" altLang="en-US" sz="2000" b="1">
              <a:solidFill>
                <a:srgbClr val="FFFF00"/>
              </a:solidFill>
              <a:latin typeface="ＭＳ ゴシック" panose="020B0609070205080204" pitchFamily="49" charset="-128"/>
              <a:ea typeface="ＭＳ ゴシック" panose="020B0609070205080204" pitchFamily="49" charset="-128"/>
            </a:rPr>
            <a:t>「６．様式１（計画書）」</a:t>
          </a:r>
          <a:r>
            <a:rPr kumimoji="1" lang="ja-JP" altLang="ja-JP" sz="2000" b="1">
              <a:solidFill>
                <a:srgbClr val="FFFF00"/>
              </a:solidFill>
              <a:effectLst/>
              <a:latin typeface="+mn-lt"/>
              <a:ea typeface="+mn-ea"/>
              <a:cs typeface="+mn-cs"/>
            </a:rPr>
            <a:t>に必要事項を入力</a:t>
          </a:r>
          <a:r>
            <a:rPr kumimoji="1" lang="ja-JP" altLang="ja-JP" sz="2000" b="1">
              <a:solidFill>
                <a:srgbClr val="FF0000"/>
              </a:solidFill>
              <a:effectLst/>
              <a:latin typeface="+mn-lt"/>
              <a:ea typeface="+mn-ea"/>
              <a:cs typeface="+mn-cs"/>
            </a:rPr>
            <a:t>してください。</a:t>
          </a:r>
          <a:endParaRPr kumimoji="1" lang="en-US" altLang="ja-JP" sz="2000" b="1">
            <a:solidFill>
              <a:srgbClr val="FF0000"/>
            </a:solidFill>
            <a:effectLst/>
            <a:latin typeface="+mn-lt"/>
            <a:ea typeface="+mn-ea"/>
            <a:cs typeface="+mn-cs"/>
          </a:endParaRPr>
        </a:p>
      </xdr:txBody>
    </xdr:sp>
    <xdr:clientData/>
  </xdr:twoCellAnchor>
  <xdr:twoCellAnchor>
    <xdr:from>
      <xdr:col>4</xdr:col>
      <xdr:colOff>1825625</xdr:colOff>
      <xdr:row>0</xdr:row>
      <xdr:rowOff>196851</xdr:rowOff>
    </xdr:from>
    <xdr:to>
      <xdr:col>5</xdr:col>
      <xdr:colOff>5312410</xdr:colOff>
      <xdr:row>0</xdr:row>
      <xdr:rowOff>1073151</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8455025" y="196851"/>
          <a:ext cx="5448935" cy="87630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　各シートには複雑な計算式が入っているので、誤って計算式を削除した場合は、メールに添付の未入力の状態から再度入力いただくのが確実です。また、シートを追加したり削除したりしないでください。</a:t>
          </a:r>
          <a:endParaRPr lang="ja-JP" altLang="ja-JP" sz="2400">
            <a:effectLst/>
          </a:endParaRPr>
        </a:p>
        <a:p>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190500</xdr:colOff>
      <xdr:row>1</xdr:row>
      <xdr:rowOff>541020</xdr:rowOff>
    </xdr:from>
    <xdr:to>
      <xdr:col>13</xdr:col>
      <xdr:colOff>312420</xdr:colOff>
      <xdr:row>7</xdr:row>
      <xdr:rowOff>38100</xdr:rowOff>
    </xdr:to>
    <xdr:sp macro="" textlink="">
      <xdr:nvSpPr>
        <xdr:cNvPr id="2" name="右大かっこ 1">
          <a:extLst>
            <a:ext uri="{FF2B5EF4-FFF2-40B4-BE49-F238E27FC236}">
              <a16:creationId xmlns:a16="http://schemas.microsoft.com/office/drawing/2014/main" id="{00000000-0008-0000-0900-000002000000}"/>
            </a:ext>
          </a:extLst>
        </xdr:cNvPr>
        <xdr:cNvSpPr/>
      </xdr:nvSpPr>
      <xdr:spPr>
        <a:xfrm>
          <a:off x="6827520" y="1249680"/>
          <a:ext cx="121920" cy="149352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447675</xdr:colOff>
      <xdr:row>0</xdr:row>
      <xdr:rowOff>93345</xdr:rowOff>
    </xdr:from>
    <xdr:to>
      <xdr:col>21</xdr:col>
      <xdr:colOff>234315</xdr:colOff>
      <xdr:row>1</xdr:row>
      <xdr:rowOff>121921</xdr:rowOff>
    </xdr:to>
    <xdr:sp macro="" textlink="">
      <xdr:nvSpPr>
        <xdr:cNvPr id="4" name="吹き出し: 角を丸めた四角形 3">
          <a:extLst>
            <a:ext uri="{FF2B5EF4-FFF2-40B4-BE49-F238E27FC236}">
              <a16:creationId xmlns:a16="http://schemas.microsoft.com/office/drawing/2014/main" id="{00000000-0008-0000-0900-000004000000}"/>
            </a:ext>
          </a:extLst>
        </xdr:cNvPr>
        <xdr:cNvSpPr/>
      </xdr:nvSpPr>
      <xdr:spPr>
        <a:xfrm>
          <a:off x="7848600" y="93345"/>
          <a:ext cx="3596640" cy="742951"/>
        </a:xfrm>
        <a:prstGeom prst="wedgeRoundRectCallout">
          <a:avLst>
            <a:gd name="adj1" fmla="val -52798"/>
            <a:gd name="adj2" fmla="val 11872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自動で転記されるので入力不要です。</a:t>
          </a:r>
          <a:endParaRPr kumimoji="1" lang="en-US" altLang="ja-JP" sz="1100">
            <a:solidFill>
              <a:schemeClr val="tx1"/>
            </a:solidFill>
          </a:endParaRPr>
        </a:p>
      </xdr:txBody>
    </xdr:sp>
    <xdr:clientData/>
  </xdr:twoCellAnchor>
  <xdr:twoCellAnchor>
    <xdr:from>
      <xdr:col>14</xdr:col>
      <xdr:colOff>92710</xdr:colOff>
      <xdr:row>6</xdr:row>
      <xdr:rowOff>134471</xdr:rowOff>
    </xdr:from>
    <xdr:to>
      <xdr:col>26</xdr:col>
      <xdr:colOff>39370</xdr:colOff>
      <xdr:row>13</xdr:row>
      <xdr:rowOff>123825</xdr:rowOff>
    </xdr:to>
    <xdr:sp macro="" textlink="">
      <xdr:nvSpPr>
        <xdr:cNvPr id="6" name="吹き出し: 角を丸めた四角形 5">
          <a:extLst>
            <a:ext uri="{FF2B5EF4-FFF2-40B4-BE49-F238E27FC236}">
              <a16:creationId xmlns:a16="http://schemas.microsoft.com/office/drawing/2014/main" id="{00000000-0008-0000-0900-000006000000}"/>
            </a:ext>
          </a:extLst>
        </xdr:cNvPr>
        <xdr:cNvSpPr/>
      </xdr:nvSpPr>
      <xdr:spPr>
        <a:xfrm>
          <a:off x="7298092" y="2566147"/>
          <a:ext cx="5191013" cy="2835649"/>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600" b="0">
              <a:solidFill>
                <a:srgbClr val="FF0000"/>
              </a:solidFill>
              <a:effectLst/>
              <a:latin typeface="+mn-lt"/>
              <a:ea typeface="+mn-ea"/>
              <a:cs typeface="+mn-cs"/>
            </a:rPr>
            <a:t>【</a:t>
          </a:r>
          <a:r>
            <a:rPr kumimoji="1" lang="ja-JP" altLang="ja-JP" sz="1600" b="1" u="sng">
              <a:solidFill>
                <a:srgbClr val="FF0000"/>
              </a:solidFill>
              <a:effectLst/>
              <a:latin typeface="+mn-lt"/>
              <a:ea typeface="+mn-ea"/>
              <a:cs typeface="+mn-cs"/>
            </a:rPr>
            <a:t>実績報告</a:t>
          </a:r>
          <a:r>
            <a:rPr kumimoji="1" lang="ja-JP" altLang="ja-JP" sz="1600" b="0">
              <a:solidFill>
                <a:srgbClr val="FF0000"/>
              </a:solidFill>
              <a:effectLst/>
              <a:latin typeface="+mn-lt"/>
              <a:ea typeface="+mn-ea"/>
              <a:cs typeface="+mn-cs"/>
            </a:rPr>
            <a:t>提出書類一覧</a:t>
          </a:r>
          <a:r>
            <a:rPr kumimoji="1" lang="en-US" altLang="ja-JP" sz="1600" b="0">
              <a:solidFill>
                <a:srgbClr val="FF0000"/>
              </a:solidFill>
              <a:effectLst/>
              <a:latin typeface="+mn-lt"/>
              <a:ea typeface="+mn-ea"/>
              <a:cs typeface="+mn-cs"/>
            </a:rPr>
            <a:t>】</a:t>
          </a:r>
        </a:p>
        <a:p>
          <a:r>
            <a:rPr kumimoji="1" lang="ja-JP" altLang="ja-JP" sz="1600" b="0">
              <a:solidFill>
                <a:srgbClr val="FFFF00"/>
              </a:solidFill>
              <a:effectLst/>
              <a:latin typeface="+mn-lt"/>
              <a:ea typeface="+mn-ea"/>
              <a:cs typeface="+mn-cs"/>
            </a:rPr>
            <a:t>（</a:t>
          </a:r>
          <a:r>
            <a:rPr kumimoji="1" lang="ja-JP" altLang="ja-JP" sz="1600" b="1" u="sng">
              <a:solidFill>
                <a:srgbClr val="FFFF00"/>
              </a:solidFill>
              <a:effectLst/>
              <a:latin typeface="+mn-lt"/>
              <a:ea typeface="+mn-ea"/>
              <a:cs typeface="+mn-cs"/>
            </a:rPr>
            <a:t>令和</a:t>
          </a:r>
          <a:r>
            <a:rPr kumimoji="1" lang="ja-JP" altLang="en-US" sz="1600" b="1" u="sng">
              <a:solidFill>
                <a:srgbClr val="FFFF00"/>
              </a:solidFill>
              <a:effectLst/>
              <a:latin typeface="+mn-lt"/>
              <a:ea typeface="+mn-ea"/>
              <a:cs typeface="+mn-cs"/>
            </a:rPr>
            <a:t>７</a:t>
          </a:r>
          <a:r>
            <a:rPr kumimoji="1" lang="ja-JP" altLang="ja-JP" sz="1600" b="1" u="sng">
              <a:solidFill>
                <a:srgbClr val="FFFF00"/>
              </a:solidFill>
              <a:effectLst/>
              <a:latin typeface="+mn-lt"/>
              <a:ea typeface="+mn-ea"/>
              <a:cs typeface="+mn-cs"/>
            </a:rPr>
            <a:t>年</a:t>
          </a:r>
          <a:r>
            <a:rPr kumimoji="1" lang="ja-JP" altLang="en-US" sz="1600" b="1" u="sng">
              <a:solidFill>
                <a:srgbClr val="FFFF00"/>
              </a:solidFill>
              <a:effectLst/>
              <a:latin typeface="+mn-lt"/>
              <a:ea typeface="+mn-ea"/>
              <a:cs typeface="+mn-cs"/>
            </a:rPr>
            <a:t>４</a:t>
          </a:r>
          <a:r>
            <a:rPr kumimoji="1" lang="ja-JP" altLang="ja-JP" sz="1600" b="1" u="sng">
              <a:solidFill>
                <a:srgbClr val="FFFF00"/>
              </a:solidFill>
              <a:effectLst/>
              <a:latin typeface="+mn-lt"/>
              <a:ea typeface="+mn-ea"/>
              <a:cs typeface="+mn-cs"/>
            </a:rPr>
            <a:t>月</a:t>
          </a:r>
          <a:r>
            <a:rPr kumimoji="1" lang="ja-JP" altLang="en-US" sz="1600" b="1" u="sng">
              <a:solidFill>
                <a:srgbClr val="FFFF00"/>
              </a:solidFill>
              <a:effectLst/>
              <a:latin typeface="+mn-lt"/>
              <a:ea typeface="+mn-ea"/>
              <a:cs typeface="+mn-cs"/>
            </a:rPr>
            <a:t>２</a:t>
          </a:r>
          <a:r>
            <a:rPr kumimoji="1" lang="ja-JP" altLang="ja-JP" sz="1600" b="1" u="sng">
              <a:solidFill>
                <a:srgbClr val="FFFF00"/>
              </a:solidFill>
              <a:effectLst/>
              <a:latin typeface="+mn-lt"/>
              <a:ea typeface="+mn-ea"/>
              <a:cs typeface="+mn-cs"/>
            </a:rPr>
            <a:t>日</a:t>
          </a:r>
          <a:r>
            <a:rPr kumimoji="1" lang="ja-JP" altLang="en-US" sz="1600" b="0">
              <a:solidFill>
                <a:srgbClr val="FFFF00"/>
              </a:solidFill>
              <a:effectLst/>
              <a:latin typeface="+mn-lt"/>
              <a:ea typeface="+mn-ea"/>
              <a:cs typeface="+mn-cs"/>
            </a:rPr>
            <a:t>〆切</a:t>
          </a:r>
          <a:r>
            <a:rPr kumimoji="1" lang="ja-JP" altLang="ja-JP" sz="1600" b="0">
              <a:solidFill>
                <a:srgbClr val="FFFF00"/>
              </a:solidFill>
              <a:effectLst/>
              <a:latin typeface="+mn-lt"/>
              <a:ea typeface="+mn-ea"/>
              <a:cs typeface="+mn-cs"/>
            </a:rPr>
            <a:t>）</a:t>
          </a:r>
          <a:endParaRPr lang="ja-JP" altLang="ja-JP" sz="1600">
            <a:solidFill>
              <a:srgbClr val="FFFF00"/>
            </a:solidFill>
            <a:effectLst/>
          </a:endParaRPr>
        </a:p>
        <a:p>
          <a:r>
            <a:rPr kumimoji="1" lang="ja-JP" altLang="ja-JP" sz="1600" b="0">
              <a:solidFill>
                <a:srgbClr val="FF0000"/>
              </a:solidFill>
              <a:effectLst/>
              <a:latin typeface="+mn-lt"/>
              <a:ea typeface="+mn-ea"/>
              <a:cs typeface="+mn-cs"/>
            </a:rPr>
            <a:t>左記の</a:t>
          </a:r>
          <a:r>
            <a:rPr kumimoji="1" lang="ja-JP" altLang="ja-JP" sz="1600" b="0" u="sng">
              <a:solidFill>
                <a:srgbClr val="FFFF00"/>
              </a:solidFill>
              <a:effectLst/>
              <a:latin typeface="+mn-lt"/>
              <a:ea typeface="+mn-ea"/>
              <a:cs typeface="+mn-cs"/>
            </a:rPr>
            <a:t>番号</a:t>
          </a:r>
          <a:r>
            <a:rPr kumimoji="1" lang="ja-JP" altLang="ja-JP" sz="1600" b="1" u="sng">
              <a:solidFill>
                <a:srgbClr val="FFFF00"/>
              </a:solidFill>
              <a:effectLst/>
              <a:latin typeface="+mn-lt"/>
              <a:ea typeface="+mn-ea"/>
              <a:cs typeface="+mn-cs"/>
            </a:rPr>
            <a:t>７～</a:t>
          </a:r>
          <a:r>
            <a:rPr kumimoji="1" lang="ja-JP" altLang="en-US" sz="1600" b="1" u="sng">
              <a:solidFill>
                <a:srgbClr val="FFFF00"/>
              </a:solidFill>
              <a:effectLst/>
              <a:latin typeface="+mn-lt"/>
              <a:ea typeface="+mn-ea"/>
              <a:cs typeface="+mn-cs"/>
            </a:rPr>
            <a:t>１３</a:t>
          </a:r>
          <a:r>
            <a:rPr kumimoji="1" lang="ja-JP" altLang="ja-JP" sz="1600" b="0">
              <a:solidFill>
                <a:srgbClr val="FF0000"/>
              </a:solidFill>
              <a:effectLst/>
              <a:latin typeface="+mn-lt"/>
              <a:ea typeface="+mn-ea"/>
              <a:cs typeface="+mn-cs"/>
            </a:rPr>
            <a:t>がそろっているか、</a:t>
          </a:r>
          <a:r>
            <a:rPr kumimoji="1" lang="ja-JP" altLang="en-US" sz="1600" b="0">
              <a:solidFill>
                <a:srgbClr val="FFFF00"/>
              </a:solidFill>
              <a:effectLst/>
              <a:latin typeface="+mn-lt"/>
              <a:ea typeface="+mn-ea"/>
              <a:cs typeface="+mn-cs"/>
            </a:rPr>
            <a:t>チェック欄のプルダウンでご確認</a:t>
          </a:r>
          <a:r>
            <a:rPr kumimoji="1" lang="ja-JP" altLang="en-US" sz="1600" b="0">
              <a:solidFill>
                <a:srgbClr val="FF0000"/>
              </a:solidFill>
              <a:effectLst/>
              <a:latin typeface="+mn-lt"/>
              <a:ea typeface="+mn-ea"/>
              <a:cs typeface="+mn-cs"/>
            </a:rPr>
            <a:t>の上、このページも印刷し、</a:t>
          </a:r>
          <a:r>
            <a:rPr kumimoji="1" lang="ja-JP" altLang="en-US" sz="1600" b="0">
              <a:solidFill>
                <a:srgbClr val="FFFF00"/>
              </a:solidFill>
              <a:effectLst/>
              <a:latin typeface="+mn-lt"/>
              <a:ea typeface="+mn-ea"/>
              <a:cs typeface="+mn-cs"/>
            </a:rPr>
            <a:t>郵送</a:t>
          </a:r>
          <a:r>
            <a:rPr kumimoji="1" lang="ja-JP" altLang="en-US" sz="1600" b="0">
              <a:solidFill>
                <a:srgbClr val="FF0000"/>
              </a:solidFill>
              <a:effectLst/>
              <a:latin typeface="+mn-lt"/>
              <a:ea typeface="+mn-ea"/>
              <a:cs typeface="+mn-cs"/>
            </a:rPr>
            <a:t>してください</a:t>
          </a:r>
          <a:r>
            <a:rPr kumimoji="1" lang="ja-JP" altLang="ja-JP" sz="1600" b="0">
              <a:solidFill>
                <a:srgbClr val="FF0000"/>
              </a:solidFill>
              <a:effectLst/>
              <a:latin typeface="+mn-lt"/>
              <a:ea typeface="+mn-ea"/>
              <a:cs typeface="+mn-cs"/>
            </a:rPr>
            <a:t>。</a:t>
          </a:r>
          <a:endParaRPr lang="ja-JP" altLang="ja-JP" sz="1600">
            <a:solidFill>
              <a:srgbClr val="FF0000"/>
            </a:solidFill>
            <a:effectLst/>
          </a:endParaRPr>
        </a:p>
        <a:p>
          <a:r>
            <a:rPr kumimoji="1" lang="ja-JP" altLang="ja-JP" sz="1600" b="0">
              <a:solidFill>
                <a:srgbClr val="FF0000"/>
              </a:solidFill>
              <a:effectLst/>
              <a:latin typeface="+mn-lt"/>
              <a:ea typeface="+mn-ea"/>
              <a:cs typeface="+mn-cs"/>
            </a:rPr>
            <a:t>（</a:t>
          </a:r>
          <a:r>
            <a:rPr kumimoji="1" lang="en-US" altLang="ja-JP" sz="1600" b="0">
              <a:solidFill>
                <a:srgbClr val="FFFF00"/>
              </a:solidFill>
              <a:effectLst/>
              <a:latin typeface="+mn-lt"/>
              <a:ea typeface="+mn-ea"/>
              <a:cs typeface="+mn-cs"/>
            </a:rPr>
            <a:t>13</a:t>
          </a:r>
          <a:r>
            <a:rPr kumimoji="1" lang="ja-JP" altLang="ja-JP" sz="1600" b="0">
              <a:solidFill>
                <a:srgbClr val="FF0000"/>
              </a:solidFill>
              <a:effectLst/>
              <a:latin typeface="+mn-lt"/>
              <a:ea typeface="+mn-ea"/>
              <a:cs typeface="+mn-cs"/>
            </a:rPr>
            <a:t>は</a:t>
          </a:r>
          <a:r>
            <a:rPr kumimoji="1" lang="ja-JP" altLang="en-US" sz="1600" b="0">
              <a:solidFill>
                <a:srgbClr val="FF0000"/>
              </a:solidFill>
              <a:effectLst/>
              <a:latin typeface="+mn-lt"/>
              <a:ea typeface="+mn-ea"/>
              <a:cs typeface="+mn-cs"/>
            </a:rPr>
            <a:t>保険者１～</a:t>
          </a:r>
          <a:r>
            <a:rPr kumimoji="1" lang="en-US" altLang="ja-JP" sz="1600" b="0">
              <a:solidFill>
                <a:srgbClr val="FF0000"/>
              </a:solidFill>
              <a:effectLst/>
              <a:latin typeface="+mn-lt"/>
              <a:ea typeface="+mn-ea"/>
              <a:cs typeface="+mn-cs"/>
            </a:rPr>
            <a:t>10</a:t>
          </a:r>
          <a:r>
            <a:rPr kumimoji="1" lang="ja-JP" altLang="en-US" sz="1600" b="0">
              <a:solidFill>
                <a:srgbClr val="FF0000"/>
              </a:solidFill>
              <a:effectLst/>
              <a:latin typeface="+mn-lt"/>
              <a:ea typeface="+mn-ea"/>
              <a:cs typeface="+mn-cs"/>
            </a:rPr>
            <a:t>に記載している訪問看護の</a:t>
          </a:r>
          <a:r>
            <a:rPr kumimoji="1" lang="ja-JP" altLang="ja-JP" sz="1600" b="0">
              <a:solidFill>
                <a:srgbClr val="FF0000"/>
              </a:solidFill>
              <a:effectLst/>
              <a:latin typeface="+mn-lt"/>
              <a:ea typeface="+mn-ea"/>
              <a:cs typeface="+mn-cs"/>
            </a:rPr>
            <a:t>全利用者の写しが全て揃っているかを確認の上、添付してください</a:t>
          </a:r>
          <a:r>
            <a:rPr kumimoji="1" lang="ja-JP" altLang="en-US" sz="1600" b="0">
              <a:solidFill>
                <a:srgbClr val="FF0000"/>
              </a:solidFill>
              <a:effectLst/>
              <a:latin typeface="+mn-lt"/>
              <a:ea typeface="+mn-ea"/>
              <a:cs typeface="+mn-cs"/>
            </a:rPr>
            <a:t>。</a:t>
          </a:r>
          <a:r>
            <a:rPr kumimoji="1" lang="ja-JP" altLang="en-US" sz="1600" b="0">
              <a:solidFill>
                <a:srgbClr val="FFFF00"/>
              </a:solidFill>
              <a:effectLst/>
              <a:latin typeface="+mn-lt"/>
              <a:ea typeface="+mn-ea"/>
              <a:cs typeface="+mn-cs"/>
            </a:rPr>
            <a:t>下記の留意事項もご確認ください</a:t>
          </a:r>
          <a:r>
            <a:rPr kumimoji="1" lang="ja-JP" altLang="en-US" sz="1600" b="0">
              <a:solidFill>
                <a:srgbClr val="FF0000"/>
              </a:solidFill>
              <a:effectLst/>
              <a:latin typeface="+mn-lt"/>
              <a:ea typeface="+mn-ea"/>
              <a:cs typeface="+mn-cs"/>
            </a:rPr>
            <a:t>。</a:t>
          </a:r>
          <a:r>
            <a:rPr kumimoji="1" lang="ja-JP" altLang="ja-JP" sz="1600" b="0">
              <a:solidFill>
                <a:srgbClr val="FF0000"/>
              </a:solidFill>
              <a:effectLst/>
              <a:latin typeface="+mn-lt"/>
              <a:ea typeface="+mn-ea"/>
              <a:cs typeface="+mn-cs"/>
            </a:rPr>
            <a:t>）　</a:t>
          </a:r>
          <a:endParaRPr kumimoji="1" lang="ja-JP" altLang="en-US" sz="18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144780</xdr:colOff>
      <xdr:row>10</xdr:row>
      <xdr:rowOff>7620</xdr:rowOff>
    </xdr:from>
    <xdr:to>
      <xdr:col>14</xdr:col>
      <xdr:colOff>38312</xdr:colOff>
      <xdr:row>16</xdr:row>
      <xdr:rowOff>525780</xdr:rowOff>
    </xdr:to>
    <xdr:sp macro="" textlink="">
      <xdr:nvSpPr>
        <xdr:cNvPr id="7" name="右中かっこ 6">
          <a:extLst>
            <a:ext uri="{FF2B5EF4-FFF2-40B4-BE49-F238E27FC236}">
              <a16:creationId xmlns:a16="http://schemas.microsoft.com/office/drawing/2014/main" id="{00000000-0008-0000-0900-000007000000}"/>
            </a:ext>
          </a:extLst>
        </xdr:cNvPr>
        <xdr:cNvSpPr/>
      </xdr:nvSpPr>
      <xdr:spPr>
        <a:xfrm>
          <a:off x="6781800" y="3550920"/>
          <a:ext cx="320252" cy="3931920"/>
        </a:xfrm>
        <a:prstGeom prst="rightBrace">
          <a:avLst>
            <a:gd name="adj1" fmla="val 8333"/>
            <a:gd name="adj2" fmla="val 20721"/>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161925</xdr:colOff>
      <xdr:row>13</xdr:row>
      <xdr:rowOff>190500</xdr:rowOff>
    </xdr:from>
    <xdr:to>
      <xdr:col>24</xdr:col>
      <xdr:colOff>316941</xdr:colOff>
      <xdr:row>18</xdr:row>
      <xdr:rowOff>0</xdr:rowOff>
    </xdr:to>
    <xdr:sp macro="" textlink="">
      <xdr:nvSpPr>
        <xdr:cNvPr id="8" name="吹き出し: 角を丸めた四角形 7">
          <a:extLst>
            <a:ext uri="{FF2B5EF4-FFF2-40B4-BE49-F238E27FC236}">
              <a16:creationId xmlns:a16="http://schemas.microsoft.com/office/drawing/2014/main" id="{00000000-0008-0000-0900-000008000000}"/>
            </a:ext>
          </a:extLst>
        </xdr:cNvPr>
        <xdr:cNvSpPr/>
      </xdr:nvSpPr>
      <xdr:spPr>
        <a:xfrm>
          <a:off x="7367307" y="5468471"/>
          <a:ext cx="4525310" cy="2398058"/>
        </a:xfrm>
        <a:prstGeom prst="wedgeRoundRectCallout">
          <a:avLst>
            <a:gd name="adj1" fmla="val -61958"/>
            <a:gd name="adj2" fmla="val 24054"/>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訪問看護計画書（写し）の留意事項</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①保険者１～</a:t>
          </a:r>
          <a:r>
            <a:rPr kumimoji="1" lang="en-US" altLang="ja-JP" sz="1100" b="0">
              <a:solidFill>
                <a:schemeClr val="tx1"/>
              </a:solidFill>
              <a:latin typeface="ＭＳ ゴシック" panose="020B0609070205080204" pitchFamily="49" charset="-128"/>
              <a:ea typeface="ＭＳ ゴシック" panose="020B0609070205080204" pitchFamily="49" charset="-128"/>
            </a:rPr>
            <a:t>10</a:t>
          </a:r>
          <a:r>
            <a:rPr kumimoji="1" lang="ja-JP" altLang="en-US" sz="1100" b="0">
              <a:solidFill>
                <a:schemeClr val="tx1"/>
              </a:solidFill>
              <a:latin typeface="ＭＳ ゴシック" panose="020B0609070205080204" pitchFamily="49" charset="-128"/>
              <a:ea typeface="ＭＳ ゴシック" panose="020B0609070205080204" pitchFamily="49" charset="-128"/>
            </a:rPr>
            <a:t>に記載した利用者の</a:t>
          </a:r>
          <a:r>
            <a:rPr kumimoji="1" lang="ja-JP" altLang="en-US" sz="1100" b="1" u="sng">
              <a:solidFill>
                <a:srgbClr val="FF0000"/>
              </a:solidFill>
              <a:latin typeface="ＭＳ ゴシック" panose="020B0609070205080204" pitchFamily="49" charset="-128"/>
              <a:ea typeface="ＭＳ ゴシック" panose="020B0609070205080204" pitchFamily="49" charset="-128"/>
            </a:rPr>
            <a:t>記載順に並べて提出</a:t>
          </a:r>
          <a:endParaRPr kumimoji="1" lang="en-US" altLang="ja-JP" sz="1100" b="1" u="sng">
            <a:solidFill>
              <a:srgbClr val="FF0000"/>
            </a:solidFill>
            <a:latin typeface="ＭＳ ゴシック" panose="020B0609070205080204" pitchFamily="49" charset="-128"/>
            <a:ea typeface="ＭＳ ゴシック" panose="020B0609070205080204" pitchFamily="49" charset="-128"/>
          </a:endParaRPr>
        </a:p>
        <a:p>
          <a:r>
            <a:rPr kumimoji="1" lang="ja-JP" altLang="en-US" sz="1100" b="1" u="sng">
              <a:solidFill>
                <a:srgbClr val="FF0000"/>
              </a:solidFill>
              <a:latin typeface="ＭＳ ゴシック" panose="020B0609070205080204" pitchFamily="49" charset="-128"/>
              <a:ea typeface="ＭＳ ゴシック" panose="020B0609070205080204" pitchFamily="49" charset="-128"/>
            </a:rPr>
            <a:t>してください</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en-US" altLang="ja-JP" sz="1050" b="0">
              <a:solidFill>
                <a:schemeClr val="tx1"/>
              </a:solidFill>
              <a:latin typeface="ＭＳ ゴシック" panose="020B0609070205080204" pitchFamily="49" charset="-128"/>
              <a:ea typeface="ＭＳ ゴシック" panose="020B0609070205080204" pitchFamily="49" charset="-128"/>
            </a:rPr>
            <a:t>※</a:t>
          </a:r>
          <a:r>
            <a:rPr kumimoji="1" lang="ja-JP" altLang="en-US" sz="1050" b="0">
              <a:solidFill>
                <a:schemeClr val="tx1"/>
              </a:solidFill>
              <a:latin typeface="ＭＳ ゴシック" panose="020B0609070205080204" pitchFamily="49" charset="-128"/>
              <a:ea typeface="ＭＳ ゴシック" panose="020B0609070205080204" pitchFamily="49" charset="-128"/>
            </a:rPr>
            <a:t>介護度に変更がない場合</a:t>
          </a:r>
          <a:r>
            <a:rPr kumimoji="1" lang="en-US" altLang="ja-JP" sz="1050" b="0">
              <a:solidFill>
                <a:schemeClr val="tx1"/>
              </a:solidFill>
              <a:latin typeface="ＭＳ ゴシック" panose="020B0609070205080204" pitchFamily="49" charset="-128"/>
              <a:ea typeface="ＭＳ ゴシック" panose="020B0609070205080204" pitchFamily="49" charset="-128"/>
            </a:rPr>
            <a:t>…</a:t>
          </a:r>
          <a:r>
            <a:rPr kumimoji="1" lang="ja-JP" altLang="en-US" sz="1050" b="0">
              <a:solidFill>
                <a:schemeClr val="tx1"/>
              </a:solidFill>
              <a:latin typeface="ＭＳ ゴシック" panose="020B0609070205080204" pitchFamily="49" charset="-128"/>
              <a:ea typeface="ＭＳ ゴシック" panose="020B0609070205080204" pitchFamily="49" charset="-128"/>
            </a:rPr>
            <a:t>直近計画書を１部提出</a:t>
          </a:r>
        </a:p>
        <a:p>
          <a:r>
            <a:rPr kumimoji="1" lang="en-US" altLang="ja-JP" sz="1050" b="0">
              <a:solidFill>
                <a:schemeClr val="tx1"/>
              </a:solidFill>
              <a:latin typeface="ＭＳ ゴシック" panose="020B0609070205080204" pitchFamily="49" charset="-128"/>
              <a:ea typeface="ＭＳ ゴシック" panose="020B0609070205080204" pitchFamily="49" charset="-128"/>
            </a:rPr>
            <a:t>※</a:t>
          </a:r>
          <a:r>
            <a:rPr kumimoji="1" lang="ja-JP" altLang="en-US" sz="1050" b="0">
              <a:solidFill>
                <a:schemeClr val="tx1"/>
              </a:solidFill>
              <a:latin typeface="ＭＳ ゴシック" panose="020B0609070205080204" pitchFamily="49" charset="-128"/>
              <a:ea typeface="ＭＳ ゴシック" panose="020B0609070205080204" pitchFamily="49" charset="-128"/>
            </a:rPr>
            <a:t>介護度に変更がある場合</a:t>
          </a:r>
          <a:r>
            <a:rPr kumimoji="1" lang="en-US" altLang="ja-JP" sz="1050" b="0">
              <a:solidFill>
                <a:schemeClr val="tx1"/>
              </a:solidFill>
              <a:latin typeface="ＭＳ ゴシック" panose="020B0609070205080204" pitchFamily="49" charset="-128"/>
              <a:ea typeface="ＭＳ ゴシック" panose="020B0609070205080204" pitchFamily="49" charset="-128"/>
            </a:rPr>
            <a:t>…</a:t>
          </a:r>
          <a:r>
            <a:rPr kumimoji="1" lang="ja-JP" altLang="en-US" sz="1050" b="0">
              <a:solidFill>
                <a:schemeClr val="tx1"/>
              </a:solidFill>
              <a:latin typeface="ＭＳ ゴシック" panose="020B0609070205080204" pitchFamily="49" charset="-128"/>
              <a:ea typeface="ＭＳ ゴシック" panose="020B0609070205080204" pitchFamily="49" charset="-128"/>
            </a:rPr>
            <a:t>変更前と変更後の計画書を各１部提出　</a:t>
          </a:r>
          <a:endParaRPr kumimoji="1" lang="en-US" altLang="ja-JP" sz="105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②提出前に、保険者</a:t>
          </a:r>
          <a:r>
            <a:rPr kumimoji="1" lang="en-US" altLang="ja-JP" sz="1100" b="0">
              <a:solidFill>
                <a:schemeClr val="tx1"/>
              </a:solidFill>
              <a:latin typeface="ＭＳ ゴシック" panose="020B0609070205080204" pitchFamily="49" charset="-128"/>
              <a:ea typeface="ＭＳ ゴシック" panose="020B0609070205080204" pitchFamily="49" charset="-128"/>
            </a:rPr>
            <a:t>1</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kumimoji="1" lang="en-US" altLang="ja-JP" sz="1100" b="0">
              <a:solidFill>
                <a:schemeClr val="tx1"/>
              </a:solidFill>
              <a:latin typeface="ＭＳ ゴシック" panose="020B0609070205080204" pitchFamily="49" charset="-128"/>
              <a:ea typeface="ＭＳ ゴシック" panose="020B0609070205080204" pitchFamily="49" charset="-128"/>
            </a:rPr>
            <a:t>10</a:t>
          </a:r>
          <a:r>
            <a:rPr kumimoji="1" lang="ja-JP" altLang="en-US" sz="1100" b="0">
              <a:solidFill>
                <a:schemeClr val="tx1"/>
              </a:solidFill>
              <a:latin typeface="ＭＳ ゴシック" panose="020B0609070205080204" pitchFamily="49" charset="-128"/>
              <a:ea typeface="ＭＳ ゴシック" panose="020B0609070205080204" pitchFamily="49" charset="-128"/>
            </a:rPr>
            <a:t>に記載した介護度と訪問看護計</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画書に記載されている</a:t>
          </a:r>
          <a:r>
            <a:rPr kumimoji="1" lang="ja-JP" altLang="en-US" sz="1100" b="1" u="sng">
              <a:solidFill>
                <a:srgbClr val="FF0000"/>
              </a:solidFill>
              <a:latin typeface="ＭＳ ゴシック" panose="020B0609070205080204" pitchFamily="49" charset="-128"/>
              <a:ea typeface="ＭＳ ゴシック" panose="020B0609070205080204" pitchFamily="49" charset="-128"/>
            </a:rPr>
            <a:t>介護度が一致しているか今一度ご</a:t>
          </a:r>
          <a:endParaRPr kumimoji="1" lang="en-US" altLang="ja-JP" sz="1100" b="1" u="sng">
            <a:solidFill>
              <a:srgbClr val="FF0000"/>
            </a:solidFill>
            <a:latin typeface="ＭＳ ゴシック" panose="020B0609070205080204" pitchFamily="49" charset="-128"/>
            <a:ea typeface="ＭＳ ゴシック" panose="020B0609070205080204" pitchFamily="49" charset="-128"/>
          </a:endParaRPr>
        </a:p>
        <a:p>
          <a:r>
            <a:rPr kumimoji="1" lang="ja-JP" altLang="en-US" sz="1100" b="1" u="sng">
              <a:solidFill>
                <a:srgbClr val="FF0000"/>
              </a:solidFill>
              <a:latin typeface="ＭＳ ゴシック" panose="020B0609070205080204" pitchFamily="49" charset="-128"/>
              <a:ea typeface="ＭＳ ゴシック" panose="020B0609070205080204" pitchFamily="49" charset="-128"/>
            </a:rPr>
            <a:t>確認ください</a:t>
          </a:r>
          <a:r>
            <a:rPr kumimoji="1" lang="ja-JP" altLang="en-US" sz="1100" b="0">
              <a:solidFill>
                <a:schemeClr val="tx1"/>
              </a:solidFill>
              <a:latin typeface="ＭＳ ゴシック" panose="020B0609070205080204" pitchFamily="49" charset="-128"/>
              <a:ea typeface="ＭＳ ゴシック" panose="020B0609070205080204" pitchFamily="49" charset="-128"/>
            </a:rPr>
            <a:t>（一致しない場合は証拠書類として使用で</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きません）。</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③計画書に毎月の訪問看護の訪問回数の記載がない場合は、訪問回数（実績）がわかる書類も追加で提出してください。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285749</xdr:colOff>
      <xdr:row>12</xdr:row>
      <xdr:rowOff>276224</xdr:rowOff>
    </xdr:from>
    <xdr:to>
      <xdr:col>21</xdr:col>
      <xdr:colOff>495300</xdr:colOff>
      <xdr:row>14</xdr:row>
      <xdr:rowOff>295275</xdr:rowOff>
    </xdr:to>
    <xdr:sp macro="" textlink="">
      <xdr:nvSpPr>
        <xdr:cNvPr id="2" name="吹き出し: 角を丸めた四角形 1">
          <a:extLst>
            <a:ext uri="{FF2B5EF4-FFF2-40B4-BE49-F238E27FC236}">
              <a16:creationId xmlns:a16="http://schemas.microsoft.com/office/drawing/2014/main" id="{00000000-0008-0000-0A00-000002000000}"/>
            </a:ext>
          </a:extLst>
        </xdr:cNvPr>
        <xdr:cNvSpPr/>
      </xdr:nvSpPr>
      <xdr:spPr>
        <a:xfrm>
          <a:off x="7543799" y="4000499"/>
          <a:ext cx="3638551" cy="781051"/>
        </a:xfrm>
        <a:prstGeom prst="wedgeRoundRectCallout">
          <a:avLst>
            <a:gd name="adj1" fmla="val -58427"/>
            <a:gd name="adj2" fmla="val -5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自動で転記されるので入力不要です。</a:t>
          </a:r>
          <a:endParaRPr kumimoji="1" lang="en-US" altLang="ja-JP" sz="1100">
            <a:solidFill>
              <a:schemeClr val="tx1"/>
            </a:solidFill>
          </a:endParaRPr>
        </a:p>
      </xdr:txBody>
    </xdr:sp>
    <xdr:clientData/>
  </xdr:twoCellAnchor>
  <xdr:twoCellAnchor>
    <xdr:from>
      <xdr:col>15</xdr:col>
      <xdr:colOff>104776</xdr:colOff>
      <xdr:row>11</xdr:row>
      <xdr:rowOff>1</xdr:rowOff>
    </xdr:from>
    <xdr:to>
      <xdr:col>15</xdr:col>
      <xdr:colOff>228600</xdr:colOff>
      <xdr:row>16</xdr:row>
      <xdr:rowOff>476251</xdr:rowOff>
    </xdr:to>
    <xdr:sp macro="" textlink="">
      <xdr:nvSpPr>
        <xdr:cNvPr id="3" name="右大かっこ 2">
          <a:extLst>
            <a:ext uri="{FF2B5EF4-FFF2-40B4-BE49-F238E27FC236}">
              <a16:creationId xmlns:a16="http://schemas.microsoft.com/office/drawing/2014/main" id="{00000000-0008-0000-0A00-000003000000}"/>
            </a:ext>
          </a:extLst>
        </xdr:cNvPr>
        <xdr:cNvSpPr/>
      </xdr:nvSpPr>
      <xdr:spPr>
        <a:xfrm>
          <a:off x="7029451" y="3343276"/>
          <a:ext cx="123824" cy="238125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161924</xdr:colOff>
      <xdr:row>0</xdr:row>
      <xdr:rowOff>190498</xdr:rowOff>
    </xdr:from>
    <xdr:to>
      <xdr:col>30</xdr:col>
      <xdr:colOff>222249</xdr:colOff>
      <xdr:row>7</xdr:row>
      <xdr:rowOff>200025</xdr:rowOff>
    </xdr:to>
    <xdr:sp macro="" textlink="">
      <xdr:nvSpPr>
        <xdr:cNvPr id="5" name="吹き出し: 角を丸めた四角形 4">
          <a:extLst>
            <a:ext uri="{FF2B5EF4-FFF2-40B4-BE49-F238E27FC236}">
              <a16:creationId xmlns:a16="http://schemas.microsoft.com/office/drawing/2014/main" id="{00000000-0008-0000-0A00-000005000000}"/>
            </a:ext>
          </a:extLst>
        </xdr:cNvPr>
        <xdr:cNvSpPr/>
      </xdr:nvSpPr>
      <xdr:spPr>
        <a:xfrm>
          <a:off x="6505574" y="190498"/>
          <a:ext cx="9166225" cy="2209802"/>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内容を確認し、印刷してください。</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保険者が認識しやすいよう、正本には「正」、副本には「副」と実績報告書（様式第８号）の右端に記載願います。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a:t>
          </a:r>
          <a:r>
            <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rPr>
            <a:t>【</a:t>
          </a: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例</a:t>
          </a:r>
          <a:r>
            <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rPr>
            <a:t>】</a:t>
          </a: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定巡事業所の所在地が神戸市で、利用者が神戸市民と明石市民の場合、正本を神戸市、副本を神戸市と明石市へ郵送）</a:t>
          </a:r>
        </a:p>
      </xdr:txBody>
    </xdr:sp>
    <xdr:clientData/>
  </xdr:twoCellAnchor>
  <xdr:twoCellAnchor>
    <xdr:from>
      <xdr:col>16</xdr:col>
      <xdr:colOff>350520</xdr:colOff>
      <xdr:row>25</xdr:row>
      <xdr:rowOff>289560</xdr:rowOff>
    </xdr:from>
    <xdr:to>
      <xdr:col>22</xdr:col>
      <xdr:colOff>398146</xdr:colOff>
      <xdr:row>27</xdr:row>
      <xdr:rowOff>213360</xdr:rowOff>
    </xdr:to>
    <xdr:sp macro="" textlink="">
      <xdr:nvSpPr>
        <xdr:cNvPr id="7" name="吹き出し: 角を丸めた四角形 6">
          <a:extLst>
            <a:ext uri="{FF2B5EF4-FFF2-40B4-BE49-F238E27FC236}">
              <a16:creationId xmlns:a16="http://schemas.microsoft.com/office/drawing/2014/main" id="{00000000-0008-0000-0A00-000007000000}"/>
            </a:ext>
          </a:extLst>
        </xdr:cNvPr>
        <xdr:cNvSpPr/>
      </xdr:nvSpPr>
      <xdr:spPr>
        <a:xfrm>
          <a:off x="6858000" y="8999220"/>
          <a:ext cx="3750946" cy="807720"/>
        </a:xfrm>
        <a:prstGeom prst="wedgeRoundRectCallout">
          <a:avLst>
            <a:gd name="adj1" fmla="val -57311"/>
            <a:gd name="adj2" fmla="val -399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着手年月日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en-US" altLang="ja-JP" sz="11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完了年月日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r>
            <a:rPr kumimoji="1" lang="ja-JP" altLang="en-US" sz="1100" b="0">
              <a:solidFill>
                <a:srgbClr val="FF0000"/>
              </a:solidFill>
              <a:latin typeface="ＭＳ ゴシック" panose="020B0609070205080204" pitchFamily="49" charset="-128"/>
              <a:ea typeface="ＭＳ ゴシック" panose="020B0609070205080204" pitchFamily="49" charset="-128"/>
            </a:rPr>
            <a:t>事務処理の都合上、日付を指定</a:t>
          </a:r>
          <a:r>
            <a:rPr kumimoji="1" lang="ja-JP" altLang="en-US" sz="1100" b="0">
              <a:solidFill>
                <a:schemeClr val="tx1"/>
              </a:solidFill>
              <a:latin typeface="ＭＳ ゴシック" panose="020B0609070205080204" pitchFamily="49" charset="-128"/>
              <a:ea typeface="ＭＳ ゴシック" panose="020B0609070205080204" pitchFamily="49" charset="-128"/>
            </a:rPr>
            <a:t>しています。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15240</xdr:colOff>
      <xdr:row>9</xdr:row>
      <xdr:rowOff>156210</xdr:rowOff>
    </xdr:from>
    <xdr:to>
      <xdr:col>22</xdr:col>
      <xdr:colOff>62866</xdr:colOff>
      <xdr:row>11</xdr:row>
      <xdr:rowOff>95250</xdr:rowOff>
    </xdr:to>
    <xdr:sp macro="" textlink="">
      <xdr:nvSpPr>
        <xdr:cNvPr id="8" name="吹き出し: 角を丸めた四角形 7">
          <a:extLst>
            <a:ext uri="{FF2B5EF4-FFF2-40B4-BE49-F238E27FC236}">
              <a16:creationId xmlns:a16="http://schemas.microsoft.com/office/drawing/2014/main" id="{00000000-0008-0000-0A00-000008000000}"/>
            </a:ext>
          </a:extLst>
        </xdr:cNvPr>
        <xdr:cNvSpPr/>
      </xdr:nvSpPr>
      <xdr:spPr>
        <a:xfrm>
          <a:off x="7273290" y="2785110"/>
          <a:ext cx="4162426" cy="653415"/>
        </a:xfrm>
        <a:prstGeom prst="wedgeRoundRectCallout">
          <a:avLst>
            <a:gd name="adj1" fmla="val -57389"/>
            <a:gd name="adj2" fmla="val -12491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実績報告</a:t>
          </a:r>
          <a:r>
            <a:rPr kumimoji="1" lang="ja-JP" altLang="en-US" sz="1100" b="0">
              <a:solidFill>
                <a:schemeClr val="tx1"/>
              </a:solidFill>
              <a:latin typeface="ＭＳ ゴシック" panose="020B0609070205080204" pitchFamily="49" charset="-128"/>
              <a:ea typeface="ＭＳ ゴシック" panose="020B0609070205080204" pitchFamily="49" charset="-128"/>
            </a:rPr>
            <a:t>書提出年月日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r>
            <a:rPr kumimoji="1" lang="ja-JP" altLang="en-US" sz="1100" b="0">
              <a:solidFill>
                <a:srgbClr val="FF0000"/>
              </a:solidFill>
              <a:latin typeface="ＭＳ ゴシック" panose="020B0609070205080204" pitchFamily="49" charset="-128"/>
              <a:ea typeface="ＭＳ ゴシック" panose="020B0609070205080204" pitchFamily="49" charset="-128"/>
            </a:rPr>
            <a:t>事務処理の都合上、日付を指定</a:t>
          </a:r>
          <a:r>
            <a:rPr kumimoji="1" lang="ja-JP" altLang="en-US" sz="1100" b="0">
              <a:solidFill>
                <a:schemeClr val="tx1"/>
              </a:solidFill>
              <a:latin typeface="ＭＳ ゴシック" panose="020B0609070205080204" pitchFamily="49" charset="-128"/>
              <a:ea typeface="ＭＳ ゴシック" panose="020B0609070205080204" pitchFamily="49" charset="-128"/>
            </a:rPr>
            <a:t>しています。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28575</xdr:colOff>
      <xdr:row>18</xdr:row>
      <xdr:rowOff>142875</xdr:rowOff>
    </xdr:from>
    <xdr:to>
      <xdr:col>22</xdr:col>
      <xdr:colOff>76201</xdr:colOff>
      <xdr:row>20</xdr:row>
      <xdr:rowOff>180975</xdr:rowOff>
    </xdr:to>
    <xdr:sp macro="" textlink="">
      <xdr:nvSpPr>
        <xdr:cNvPr id="9" name="吹き出し: 角を丸めた四角形 8">
          <a:extLst>
            <a:ext uri="{FF2B5EF4-FFF2-40B4-BE49-F238E27FC236}">
              <a16:creationId xmlns:a16="http://schemas.microsoft.com/office/drawing/2014/main" id="{00000000-0008-0000-0A00-000009000000}"/>
            </a:ext>
          </a:extLst>
        </xdr:cNvPr>
        <xdr:cNvSpPr/>
      </xdr:nvSpPr>
      <xdr:spPr>
        <a:xfrm>
          <a:off x="7286625" y="6162675"/>
          <a:ext cx="4162426" cy="800100"/>
        </a:xfrm>
        <a:prstGeom prst="wedgeRoundRectCallout">
          <a:avLst>
            <a:gd name="adj1" fmla="val -57540"/>
            <a:gd name="adj2" fmla="val -1351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0">
              <a:solidFill>
                <a:schemeClr val="tx1"/>
              </a:solidFill>
              <a:latin typeface="ＭＳ ゴシック" panose="020B0609070205080204" pitchFamily="49" charset="-128"/>
              <a:ea typeface="ＭＳ ゴシック" panose="020B0609070205080204" pitchFamily="49" charset="-128"/>
            </a:rPr>
            <a:t>交付決定通知日・番号が正しく入力されているか確認してください（「実績報告基本情報」で入力した情報が転記されます）。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207065</xdr:colOff>
      <xdr:row>11</xdr:row>
      <xdr:rowOff>74540</xdr:rowOff>
    </xdr:from>
    <xdr:to>
      <xdr:col>19</xdr:col>
      <xdr:colOff>188014</xdr:colOff>
      <xdr:row>13</xdr:row>
      <xdr:rowOff>215347</xdr:rowOff>
    </xdr:to>
    <xdr:sp macro="" textlink="">
      <xdr:nvSpPr>
        <xdr:cNvPr id="4" name="吹き出し: 角を丸めた四角形 3">
          <a:extLst>
            <a:ext uri="{FF2B5EF4-FFF2-40B4-BE49-F238E27FC236}">
              <a16:creationId xmlns:a16="http://schemas.microsoft.com/office/drawing/2014/main" id="{00000000-0008-0000-0B00-000004000000}"/>
            </a:ext>
          </a:extLst>
        </xdr:cNvPr>
        <xdr:cNvSpPr/>
      </xdr:nvSpPr>
      <xdr:spPr>
        <a:xfrm>
          <a:off x="6717195" y="2898910"/>
          <a:ext cx="3128341" cy="770285"/>
        </a:xfrm>
        <a:prstGeom prst="wedgeRoundRectCallout">
          <a:avLst>
            <a:gd name="adj1" fmla="val -67080"/>
            <a:gd name="adj2" fmla="val -56430"/>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下段に実績報告時の金額が転記されているかを確認してください。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32</xdr:col>
      <xdr:colOff>88900</xdr:colOff>
      <xdr:row>0</xdr:row>
      <xdr:rowOff>244021</xdr:rowOff>
    </xdr:from>
    <xdr:to>
      <xdr:col>45</xdr:col>
      <xdr:colOff>431800</xdr:colOff>
      <xdr:row>14</xdr:row>
      <xdr:rowOff>88900</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9664700" y="244021"/>
          <a:ext cx="7683500" cy="3934279"/>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effectLst/>
              <a:latin typeface="ＭＳ ゴシック" panose="020B0609070205080204" pitchFamily="49" charset="-128"/>
              <a:ea typeface="ＭＳ ゴシック" panose="020B0609070205080204" pitchFamily="49" charset="-128"/>
              <a:cs typeface="+mn-cs"/>
            </a:rPr>
            <a:t>内容を確認し、印刷してください。</a:t>
          </a:r>
          <a:endParaRPr kumimoji="1" lang="en-US" altLang="ja-JP" sz="24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実績報告時に使用するので、交付申請時は提出</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不要です。</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127000</xdr:colOff>
      <xdr:row>25</xdr:row>
      <xdr:rowOff>38100</xdr:rowOff>
    </xdr:from>
    <xdr:to>
      <xdr:col>33</xdr:col>
      <xdr:colOff>12700</xdr:colOff>
      <xdr:row>31</xdr:row>
      <xdr:rowOff>63500</xdr:rowOff>
    </xdr:to>
    <xdr:sp macro="" textlink="">
      <xdr:nvSpPr>
        <xdr:cNvPr id="3" name="右大かっこ 2">
          <a:extLst>
            <a:ext uri="{FF2B5EF4-FFF2-40B4-BE49-F238E27FC236}">
              <a16:creationId xmlns:a16="http://schemas.microsoft.com/office/drawing/2014/main" id="{00000000-0008-0000-0C00-000003000000}"/>
            </a:ext>
          </a:extLst>
        </xdr:cNvPr>
        <xdr:cNvSpPr/>
      </xdr:nvSpPr>
      <xdr:spPr>
        <a:xfrm>
          <a:off x="9410700" y="6756400"/>
          <a:ext cx="177800" cy="135890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50800</xdr:colOff>
      <xdr:row>27</xdr:row>
      <xdr:rowOff>121920</xdr:rowOff>
    </xdr:from>
    <xdr:to>
      <xdr:col>43</xdr:col>
      <xdr:colOff>114300</xdr:colOff>
      <xdr:row>30</xdr:row>
      <xdr:rowOff>71120</xdr:rowOff>
    </xdr:to>
    <xdr:sp macro="" textlink="">
      <xdr:nvSpPr>
        <xdr:cNvPr id="4" name="吹き出し: 角を丸めた四角形 3">
          <a:extLst>
            <a:ext uri="{FF2B5EF4-FFF2-40B4-BE49-F238E27FC236}">
              <a16:creationId xmlns:a16="http://schemas.microsoft.com/office/drawing/2014/main" id="{00000000-0008-0000-0C00-000004000000}"/>
            </a:ext>
          </a:extLst>
        </xdr:cNvPr>
        <xdr:cNvSpPr/>
      </xdr:nvSpPr>
      <xdr:spPr>
        <a:xfrm>
          <a:off x="9763760" y="7010400"/>
          <a:ext cx="4401820" cy="589280"/>
        </a:xfrm>
        <a:prstGeom prst="wedgeRoundRectCallout">
          <a:avLst>
            <a:gd name="adj1" fmla="val -65855"/>
            <a:gd name="adj2" fmla="val -23073"/>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入力しないでください。</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35</xdr:col>
      <xdr:colOff>158750</xdr:colOff>
      <xdr:row>15</xdr:row>
      <xdr:rowOff>57150</xdr:rowOff>
    </xdr:from>
    <xdr:to>
      <xdr:col>42</xdr:col>
      <xdr:colOff>571501</xdr:colOff>
      <xdr:row>19</xdr:row>
      <xdr:rowOff>63499</xdr:rowOff>
    </xdr:to>
    <xdr:sp macro="" textlink="">
      <xdr:nvSpPr>
        <xdr:cNvPr id="5" name="吹き出し: 角を丸めた四角形 4">
          <a:extLst>
            <a:ext uri="{FF2B5EF4-FFF2-40B4-BE49-F238E27FC236}">
              <a16:creationId xmlns:a16="http://schemas.microsoft.com/office/drawing/2014/main" id="{00000000-0008-0000-0C00-000005000000}"/>
            </a:ext>
          </a:extLst>
        </xdr:cNvPr>
        <xdr:cNvSpPr/>
      </xdr:nvSpPr>
      <xdr:spPr>
        <a:xfrm>
          <a:off x="9721850" y="4343401"/>
          <a:ext cx="4527551" cy="768349"/>
        </a:xfrm>
        <a:prstGeom prst="wedgeRoundRectCallout">
          <a:avLst>
            <a:gd name="adj1" fmla="val -63085"/>
            <a:gd name="adj2" fmla="val -283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「事業完了後に補助金支払いを行う「精算払い」となります。</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32</xdr:col>
      <xdr:colOff>165100</xdr:colOff>
      <xdr:row>14</xdr:row>
      <xdr:rowOff>0</xdr:rowOff>
    </xdr:from>
    <xdr:to>
      <xdr:col>33</xdr:col>
      <xdr:colOff>50800</xdr:colOff>
      <xdr:row>20</xdr:row>
      <xdr:rowOff>177800</xdr:rowOff>
    </xdr:to>
    <xdr:sp macro="" textlink="">
      <xdr:nvSpPr>
        <xdr:cNvPr id="6" name="右大かっこ 5">
          <a:extLst>
            <a:ext uri="{FF2B5EF4-FFF2-40B4-BE49-F238E27FC236}">
              <a16:creationId xmlns:a16="http://schemas.microsoft.com/office/drawing/2014/main" id="{00000000-0008-0000-0C00-000006000000}"/>
            </a:ext>
          </a:extLst>
        </xdr:cNvPr>
        <xdr:cNvSpPr/>
      </xdr:nvSpPr>
      <xdr:spPr>
        <a:xfrm>
          <a:off x="9448800" y="4089400"/>
          <a:ext cx="177800" cy="135890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48260</xdr:colOff>
      <xdr:row>35</xdr:row>
      <xdr:rowOff>127000</xdr:rowOff>
    </xdr:from>
    <xdr:to>
      <xdr:col>43</xdr:col>
      <xdr:colOff>111760</xdr:colOff>
      <xdr:row>39</xdr:row>
      <xdr:rowOff>342900</xdr:rowOff>
    </xdr:to>
    <xdr:sp macro="" textlink="">
      <xdr:nvSpPr>
        <xdr:cNvPr id="7" name="吹き出し: 角を丸めた四角形 6">
          <a:extLst>
            <a:ext uri="{FF2B5EF4-FFF2-40B4-BE49-F238E27FC236}">
              <a16:creationId xmlns:a16="http://schemas.microsoft.com/office/drawing/2014/main" id="{00000000-0008-0000-0C00-000007000000}"/>
            </a:ext>
          </a:extLst>
        </xdr:cNvPr>
        <xdr:cNvSpPr/>
      </xdr:nvSpPr>
      <xdr:spPr>
        <a:xfrm>
          <a:off x="9761220" y="9077960"/>
          <a:ext cx="4401820" cy="1353820"/>
        </a:xfrm>
        <a:prstGeom prst="wedgeRoundRectCallout">
          <a:avLst>
            <a:gd name="adj1" fmla="val -69779"/>
            <a:gd name="adj2" fmla="val -808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経理処理の都合上、</a:t>
          </a:r>
          <a:r>
            <a:rPr kumimoji="1" lang="ja-JP" altLang="en-US" sz="1400" b="1" u="sng" baseline="0">
              <a:solidFill>
                <a:srgbClr val="FF0000"/>
              </a:solidFill>
              <a:effectLst/>
              <a:latin typeface="ＭＳ ゴシック" panose="020B0609070205080204" pitchFamily="49" charset="-128"/>
              <a:ea typeface="ＭＳ ゴシック" panose="020B0609070205080204" pitchFamily="49" charset="-128"/>
              <a:cs typeface="+mn-cs"/>
            </a:rPr>
            <a:t>日付は当課で入力するので、入力しないでください。</a:t>
          </a:r>
          <a:endParaRPr kumimoji="1" lang="en-US" altLang="ja-JP" sz="1400" b="1" u="sng" baseline="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32</xdr:col>
      <xdr:colOff>254000</xdr:colOff>
      <xdr:row>42</xdr:row>
      <xdr:rowOff>50800</xdr:rowOff>
    </xdr:from>
    <xdr:to>
      <xdr:col>33</xdr:col>
      <xdr:colOff>190500</xdr:colOff>
      <xdr:row>52</xdr:row>
      <xdr:rowOff>254000</xdr:rowOff>
    </xdr:to>
    <xdr:sp macro="" textlink="">
      <xdr:nvSpPr>
        <xdr:cNvPr id="8" name="右大かっこ 7">
          <a:extLst>
            <a:ext uri="{FF2B5EF4-FFF2-40B4-BE49-F238E27FC236}">
              <a16:creationId xmlns:a16="http://schemas.microsoft.com/office/drawing/2014/main" id="{00000000-0008-0000-0C00-000008000000}"/>
            </a:ext>
          </a:extLst>
        </xdr:cNvPr>
        <xdr:cNvSpPr/>
      </xdr:nvSpPr>
      <xdr:spPr>
        <a:xfrm>
          <a:off x="9537700" y="11569700"/>
          <a:ext cx="228600" cy="312420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88900</xdr:colOff>
      <xdr:row>44</xdr:row>
      <xdr:rowOff>228600</xdr:rowOff>
    </xdr:from>
    <xdr:to>
      <xdr:col>43</xdr:col>
      <xdr:colOff>152400</xdr:colOff>
      <xdr:row>49</xdr:row>
      <xdr:rowOff>152400</xdr:rowOff>
    </xdr:to>
    <xdr:sp macro="" textlink="">
      <xdr:nvSpPr>
        <xdr:cNvPr id="9" name="吹き出し: 角を丸めた四角形 8">
          <a:extLst>
            <a:ext uri="{FF2B5EF4-FFF2-40B4-BE49-F238E27FC236}">
              <a16:creationId xmlns:a16="http://schemas.microsoft.com/office/drawing/2014/main" id="{00000000-0008-0000-0C00-000009000000}"/>
            </a:ext>
          </a:extLst>
        </xdr:cNvPr>
        <xdr:cNvSpPr/>
      </xdr:nvSpPr>
      <xdr:spPr>
        <a:xfrm>
          <a:off x="10541000" y="12331700"/>
          <a:ext cx="4864100" cy="1384300"/>
        </a:xfrm>
        <a:prstGeom prst="wedgeRoundRectCallout">
          <a:avLst>
            <a:gd name="adj1" fmla="val -63085"/>
            <a:gd name="adj2" fmla="val -283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自動で転記されるので入力不要です。</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発行責任者と担当者が異なる場合は、</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直接入力してください。</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95249</xdr:colOff>
      <xdr:row>10</xdr:row>
      <xdr:rowOff>342900</xdr:rowOff>
    </xdr:from>
    <xdr:to>
      <xdr:col>17</xdr:col>
      <xdr:colOff>447675</xdr:colOff>
      <xdr:row>12</xdr:row>
      <xdr:rowOff>276225</xdr:rowOff>
    </xdr:to>
    <xdr:sp macro="" textlink="">
      <xdr:nvSpPr>
        <xdr:cNvPr id="2" name="吹き出し: 角を丸めた四角形 1">
          <a:extLst>
            <a:ext uri="{FF2B5EF4-FFF2-40B4-BE49-F238E27FC236}">
              <a16:creationId xmlns:a16="http://schemas.microsoft.com/office/drawing/2014/main" id="{00000000-0008-0000-0D00-000002000000}"/>
            </a:ext>
          </a:extLst>
        </xdr:cNvPr>
        <xdr:cNvSpPr/>
      </xdr:nvSpPr>
      <xdr:spPr>
        <a:xfrm>
          <a:off x="7639049" y="5562600"/>
          <a:ext cx="3781426" cy="762000"/>
        </a:xfrm>
        <a:prstGeom prst="wedgeRoundRectCallout">
          <a:avLst>
            <a:gd name="adj1" fmla="val -66606"/>
            <a:gd name="adj2" fmla="val -3375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日付は支払い処理時に</a:t>
          </a:r>
          <a:r>
            <a:rPr kumimoji="1" lang="ja-JP" altLang="en-US" sz="1100" b="1" u="sng">
              <a:solidFill>
                <a:srgbClr val="FF0000"/>
              </a:solidFill>
              <a:effectLst/>
              <a:latin typeface="+mn-lt"/>
              <a:ea typeface="+mn-ea"/>
              <a:cs typeface="+mn-cs"/>
            </a:rPr>
            <a:t>当課で記入しますので、空欄のままにしてください。</a:t>
          </a:r>
          <a:endParaRPr kumimoji="1" lang="en-US" altLang="ja-JP" sz="1100" b="1" u="sng">
            <a:solidFill>
              <a:srgbClr val="FF0000"/>
            </a:solidFill>
            <a:effectLst/>
            <a:latin typeface="+mn-lt"/>
            <a:ea typeface="+mn-ea"/>
            <a:cs typeface="+mn-cs"/>
          </a:endParaRPr>
        </a:p>
      </xdr:txBody>
    </xdr:sp>
    <xdr:clientData/>
  </xdr:twoCellAnchor>
  <xdr:twoCellAnchor>
    <xdr:from>
      <xdr:col>12</xdr:col>
      <xdr:colOff>28573</xdr:colOff>
      <xdr:row>13</xdr:row>
      <xdr:rowOff>0</xdr:rowOff>
    </xdr:from>
    <xdr:to>
      <xdr:col>17</xdr:col>
      <xdr:colOff>457200</xdr:colOff>
      <xdr:row>21</xdr:row>
      <xdr:rowOff>114301</xdr:rowOff>
    </xdr:to>
    <xdr:sp macro="" textlink="">
      <xdr:nvSpPr>
        <xdr:cNvPr id="3" name="吹き出し: 角を丸めた四角形 2">
          <a:extLst>
            <a:ext uri="{FF2B5EF4-FFF2-40B4-BE49-F238E27FC236}">
              <a16:creationId xmlns:a16="http://schemas.microsoft.com/office/drawing/2014/main" id="{00000000-0008-0000-0D00-000003000000}"/>
            </a:ext>
          </a:extLst>
        </xdr:cNvPr>
        <xdr:cNvSpPr/>
      </xdr:nvSpPr>
      <xdr:spPr>
        <a:xfrm>
          <a:off x="7572373" y="6372225"/>
          <a:ext cx="3857627" cy="2676526"/>
        </a:xfrm>
        <a:prstGeom prst="wedgeRoundRectCallout">
          <a:avLst>
            <a:gd name="adj1" fmla="val -63526"/>
            <a:gd name="adj2" fmla="val -14167"/>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住所</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団体名・代表者</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は自動で転記されるので入力不要です。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ja-JP" altLang="en-US" sz="1400">
              <a:solidFill>
                <a:schemeClr val="tx1"/>
              </a:solidFill>
              <a:effectLst/>
              <a:latin typeface="ＭＳ ゴシック" panose="020B0609070205080204" pitchFamily="49" charset="-128"/>
              <a:ea typeface="ＭＳ ゴシック" panose="020B0609070205080204" pitchFamily="49" charset="-128"/>
              <a:cs typeface="+mn-cs"/>
            </a:rPr>
            <a:t>ただし、</a:t>
          </a:r>
          <a:r>
            <a:rPr kumimoji="1" lang="ja-JP" altLang="en-US" sz="1400" b="1" u="sng">
              <a:solidFill>
                <a:srgbClr val="FF0000"/>
              </a:solidFill>
              <a:effectLst/>
              <a:latin typeface="ＭＳ ゴシック" panose="020B0609070205080204" pitchFamily="49" charset="-128"/>
              <a:ea typeface="ＭＳ ゴシック" panose="020B0609070205080204" pitchFamily="49" charset="-128"/>
              <a:cs typeface="+mn-cs"/>
            </a:rPr>
            <a:t>代表者印の押印が必要</a:t>
          </a:r>
          <a:r>
            <a:rPr kumimoji="1" lang="ja-JP" altLang="en-US" sz="1400" b="0" u="none">
              <a:solidFill>
                <a:schemeClr val="tx1"/>
              </a:solidFill>
              <a:effectLst/>
              <a:latin typeface="ＭＳ ゴシック" panose="020B0609070205080204" pitchFamily="49" charset="-128"/>
              <a:ea typeface="ＭＳ ゴシック" panose="020B0609070205080204" pitchFamily="49" charset="-128"/>
              <a:cs typeface="+mn-cs"/>
            </a:rPr>
            <a:t>です。原本を提出してください。</a:t>
          </a:r>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400" b="0" u="none">
              <a:solidFill>
                <a:schemeClr val="tx1"/>
              </a:solidFill>
              <a:effectLst/>
              <a:latin typeface="ＭＳ ゴシック" panose="020B0609070205080204" pitchFamily="49" charset="-128"/>
              <a:ea typeface="ＭＳ ゴシック" panose="020B0609070205080204" pitchFamily="49" charset="-128"/>
              <a:cs typeface="+mn-cs"/>
            </a:rPr>
            <a:t>補助金交付申請時は提出不要です。</a:t>
          </a:r>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ja-JP" altLang="en-US" sz="1400" b="0" u="none">
              <a:solidFill>
                <a:schemeClr val="tx1"/>
              </a:solidFill>
              <a:effectLst/>
              <a:latin typeface="ＭＳ ゴシック" panose="020B0609070205080204" pitchFamily="49" charset="-128"/>
              <a:ea typeface="ＭＳ ゴシック" panose="020B0609070205080204" pitchFamily="49" charset="-128"/>
              <a:cs typeface="+mn-cs"/>
            </a:rPr>
            <a:t>　実績報告時に該当する場合に提出し　</a:t>
          </a:r>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ja-JP" altLang="en-US" sz="1400" b="0" u="none">
              <a:solidFill>
                <a:schemeClr val="tx1"/>
              </a:solidFill>
              <a:effectLst/>
              <a:latin typeface="ＭＳ ゴシック" panose="020B0609070205080204" pitchFamily="49" charset="-128"/>
              <a:ea typeface="ＭＳ ゴシック" panose="020B0609070205080204" pitchFamily="49" charset="-128"/>
              <a:cs typeface="+mn-cs"/>
            </a:rPr>
            <a:t>　てください。</a:t>
          </a:r>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xdr:col>
      <xdr:colOff>165099</xdr:colOff>
      <xdr:row>0</xdr:row>
      <xdr:rowOff>129539</xdr:rowOff>
    </xdr:from>
    <xdr:to>
      <xdr:col>18</xdr:col>
      <xdr:colOff>95250</xdr:colOff>
      <xdr:row>9</xdr:row>
      <xdr:rowOff>47625</xdr:rowOff>
    </xdr:to>
    <xdr:sp macro="" textlink="">
      <xdr:nvSpPr>
        <xdr:cNvPr id="5" name="吹き出し: 角を丸めた四角形 4">
          <a:extLst>
            <a:ext uri="{FF2B5EF4-FFF2-40B4-BE49-F238E27FC236}">
              <a16:creationId xmlns:a16="http://schemas.microsoft.com/office/drawing/2014/main" id="{00000000-0008-0000-0D00-000005000000}"/>
            </a:ext>
          </a:extLst>
        </xdr:cNvPr>
        <xdr:cNvSpPr/>
      </xdr:nvSpPr>
      <xdr:spPr>
        <a:xfrm>
          <a:off x="7023099" y="129539"/>
          <a:ext cx="4730751" cy="4423411"/>
        </a:xfrm>
        <a:prstGeom prst="wedgeRoundRectCallout">
          <a:avLst>
            <a:gd name="adj1" fmla="val -44794"/>
            <a:gd name="adj2" fmla="val 17916"/>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このシートは自動転記されるので入力不要ですが</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u="sng">
              <a:solidFill>
                <a:srgbClr val="FFFF00"/>
              </a:solidFill>
              <a:effectLst/>
              <a:latin typeface="ＭＳ ゴシック" panose="020B0609070205080204" pitchFamily="49" charset="-128"/>
              <a:ea typeface="ＭＳ ゴシック" panose="020B0609070205080204" pitchFamily="49" charset="-128"/>
              <a:cs typeface="+mn-cs"/>
            </a:rPr>
            <a:t>押印が必要</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口座名義について</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口座名義は原則として下記のパターンのものを指定してください。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①法人名のみ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②法人名 ＋ 代表者職名 ＋ 代表者氏名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上記以外（事業所の名称が含まれる場合等）は委任状が必要です。</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200" b="1">
              <a:solidFill>
                <a:srgbClr val="FFFF00"/>
              </a:solidFill>
              <a:effectLst/>
              <a:latin typeface="ＭＳ ゴシック" panose="020B0609070205080204" pitchFamily="49" charset="-128"/>
              <a:ea typeface="ＭＳ ゴシック" panose="020B0609070205080204" pitchFamily="49" charset="-128"/>
              <a:cs typeface="+mn-cs"/>
            </a:rPr>
            <a:t>口座名義の情報は「交付申請基本情報」のシートに入力</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してください。</a:t>
          </a:r>
          <a:endParaRPr kumimoji="1" lang="en-US" altLang="ja-JP" sz="10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85724</xdr:colOff>
      <xdr:row>9</xdr:row>
      <xdr:rowOff>276225</xdr:rowOff>
    </xdr:from>
    <xdr:to>
      <xdr:col>17</xdr:col>
      <xdr:colOff>419099</xdr:colOff>
      <xdr:row>10</xdr:row>
      <xdr:rowOff>247650</xdr:rowOff>
    </xdr:to>
    <xdr:sp macro="" textlink="">
      <xdr:nvSpPr>
        <xdr:cNvPr id="6" name="吹き出し: 角を丸めた四角形 5">
          <a:extLst>
            <a:ext uri="{FF2B5EF4-FFF2-40B4-BE49-F238E27FC236}">
              <a16:creationId xmlns:a16="http://schemas.microsoft.com/office/drawing/2014/main" id="{00000000-0008-0000-0D00-000006000000}"/>
            </a:ext>
          </a:extLst>
        </xdr:cNvPr>
        <xdr:cNvSpPr/>
      </xdr:nvSpPr>
      <xdr:spPr>
        <a:xfrm>
          <a:off x="7629524" y="4781550"/>
          <a:ext cx="3762375" cy="685800"/>
        </a:xfrm>
        <a:prstGeom prst="wedgeRoundRectCallout">
          <a:avLst>
            <a:gd name="adj1" fmla="val -67165"/>
            <a:gd name="adj2" fmla="val -84339"/>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「受任者」欄に振込先の口座名義が入力されているか確認してください。</a:t>
          </a:r>
          <a:endParaRPr kumimoji="1" lang="en-US" altLang="ja-JP" sz="1100">
            <a:solidFill>
              <a:schemeClr val="tx1"/>
            </a:solidFill>
            <a:effectLst/>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569328</xdr:colOff>
      <xdr:row>26</xdr:row>
      <xdr:rowOff>33866</xdr:rowOff>
    </xdr:from>
    <xdr:to>
      <xdr:col>18</xdr:col>
      <xdr:colOff>525780</xdr:colOff>
      <xdr:row>37</xdr:row>
      <xdr:rowOff>198120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8834911" y="5166783"/>
          <a:ext cx="6391119" cy="2725420"/>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i="0">
              <a:solidFill>
                <a:schemeClr val="dk1"/>
              </a:solidFill>
              <a:effectLst/>
              <a:latin typeface="+mn-lt"/>
              <a:ea typeface="+mn-ea"/>
              <a:cs typeface="+mn-cs"/>
            </a:rPr>
            <a:t>◎</a:t>
          </a:r>
          <a:r>
            <a:rPr kumimoji="1" lang="ja-JP" altLang="en-US" sz="1200" i="0">
              <a:solidFill>
                <a:schemeClr val="dk1"/>
              </a:solidFill>
              <a:effectLst/>
              <a:latin typeface="+mn-lt"/>
              <a:ea typeface="+mn-ea"/>
              <a:cs typeface="+mn-cs"/>
            </a:rPr>
            <a:t>保険者１～１０のシートに記入すると</a:t>
          </a:r>
          <a:r>
            <a:rPr kumimoji="1" lang="ja-JP" altLang="en-US" sz="1200" i="0">
              <a:solidFill>
                <a:srgbClr val="FF0000"/>
              </a:solidFill>
              <a:effectLst/>
              <a:latin typeface="+mn-lt"/>
              <a:ea typeface="+mn-ea"/>
              <a:cs typeface="+mn-cs"/>
            </a:rPr>
            <a:t>自動入力</a:t>
          </a:r>
          <a:r>
            <a:rPr kumimoji="1" lang="ja-JP" altLang="en-US" sz="1200" i="0">
              <a:solidFill>
                <a:schemeClr val="dk1"/>
              </a:solidFill>
              <a:effectLst/>
              <a:latin typeface="+mn-lt"/>
              <a:ea typeface="+mn-ea"/>
              <a:cs typeface="+mn-cs"/>
            </a:rPr>
            <a:t>されます。</a:t>
          </a:r>
          <a:endParaRPr kumimoji="1" lang="en-US" altLang="ja-JP" sz="1200" i="0">
            <a:solidFill>
              <a:schemeClr val="dk1"/>
            </a:solidFill>
            <a:effectLst/>
            <a:latin typeface="+mn-lt"/>
            <a:ea typeface="+mn-ea"/>
            <a:cs typeface="+mn-cs"/>
          </a:endParaRPr>
        </a:p>
        <a:p>
          <a:endParaRPr kumimoji="1" lang="en-US" altLang="ja-JP" sz="1200" i="0">
            <a:solidFill>
              <a:schemeClr val="dk1"/>
            </a:solidFill>
            <a:effectLst/>
            <a:latin typeface="+mn-lt"/>
            <a:ea typeface="+mn-ea"/>
            <a:cs typeface="+mn-cs"/>
          </a:endParaRPr>
        </a:p>
        <a:p>
          <a:r>
            <a:rPr kumimoji="1" lang="ja-JP" altLang="en-US" sz="1200" i="0">
              <a:solidFill>
                <a:schemeClr val="dk1"/>
              </a:solidFill>
              <a:effectLst/>
              <a:latin typeface="+mn-lt"/>
              <a:ea typeface="+mn-ea"/>
              <a:cs typeface="+mn-cs"/>
            </a:rPr>
            <a:t>◎</a:t>
          </a:r>
          <a:r>
            <a:rPr kumimoji="1" lang="ja-JP" altLang="en-US" sz="1200" i="0">
              <a:solidFill>
                <a:srgbClr val="002060"/>
              </a:solidFill>
            </a:rPr>
            <a:t>サービス利用者の</a:t>
          </a:r>
          <a:r>
            <a:rPr kumimoji="1" lang="ja-JP" altLang="en-US" sz="1200" b="1" i="0" u="sng">
              <a:solidFill>
                <a:srgbClr val="FF0000"/>
              </a:solidFill>
            </a:rPr>
            <a:t>保険者ごとにシート</a:t>
          </a:r>
          <a:r>
            <a:rPr kumimoji="1" lang="ja-JP" altLang="en-US" sz="1200" i="0">
              <a:solidFill>
                <a:srgbClr val="002060"/>
              </a:solidFill>
            </a:rPr>
            <a:t>を作成してください。</a:t>
          </a:r>
          <a:endParaRPr kumimoji="1" lang="en-US" altLang="ja-JP" sz="1200" i="0">
            <a:solidFill>
              <a:srgbClr val="00206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i="0">
              <a:solidFill>
                <a:sysClr val="windowText" lastClr="000000"/>
              </a:solidFill>
            </a:rPr>
            <a:t>※</a:t>
          </a:r>
          <a:r>
            <a:rPr kumimoji="1" lang="ja-JP" altLang="en-US" sz="1200" i="0" u="sng">
              <a:solidFill>
                <a:sysClr val="windowText" lastClr="000000"/>
              </a:solidFill>
            </a:rPr>
            <a:t>他府県保険者については、補助金の対象外</a:t>
          </a:r>
          <a:r>
            <a:rPr kumimoji="1" lang="ja-JP" altLang="en-US" sz="1200" i="0">
              <a:solidFill>
                <a:sysClr val="windowText" lastClr="000000"/>
              </a:solidFill>
            </a:rPr>
            <a:t>となりますので、記載は不要です。</a:t>
          </a:r>
          <a:endParaRPr kumimoji="1" lang="en-US" altLang="ja-JP" sz="1200" i="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i="0">
              <a:solidFill>
                <a:schemeClr val="dk1"/>
              </a:solidFill>
              <a:effectLst/>
              <a:latin typeface="+mn-lt"/>
              <a:ea typeface="+mn-ea"/>
              <a:cs typeface="+mn-cs"/>
            </a:rPr>
            <a:t>※</a:t>
          </a:r>
          <a:r>
            <a:rPr kumimoji="1" lang="ja-JP" altLang="ja-JP" sz="1200" i="0" u="sng">
              <a:solidFill>
                <a:schemeClr val="dk1"/>
              </a:solidFill>
              <a:effectLst/>
              <a:latin typeface="+mn-lt"/>
              <a:ea typeface="+mn-ea"/>
              <a:cs typeface="+mn-cs"/>
            </a:rPr>
            <a:t>定期巡回サービスではない訪問看護</a:t>
          </a:r>
          <a:r>
            <a:rPr kumimoji="1" lang="ja-JP" altLang="en-US" sz="1200" i="0" u="sng">
              <a:solidFill>
                <a:schemeClr val="dk1"/>
              </a:solidFill>
              <a:effectLst/>
              <a:latin typeface="+mn-lt"/>
              <a:ea typeface="+mn-ea"/>
              <a:cs typeface="+mn-cs"/>
            </a:rPr>
            <a:t>や医療保険による訪問看護</a:t>
          </a:r>
          <a:r>
            <a:rPr kumimoji="1" lang="ja-JP" altLang="ja-JP" sz="1200" i="0">
              <a:solidFill>
                <a:schemeClr val="dk1"/>
              </a:solidFill>
              <a:effectLst/>
              <a:latin typeface="+mn-lt"/>
              <a:ea typeface="+mn-ea"/>
              <a:cs typeface="+mn-cs"/>
            </a:rPr>
            <a:t>については、</a:t>
          </a:r>
          <a:endParaRPr kumimoji="1" lang="en-US" altLang="ja-JP" sz="12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i="0" u="none">
              <a:solidFill>
                <a:schemeClr val="dk1"/>
              </a:solidFill>
              <a:effectLst/>
              <a:latin typeface="+mn-lt"/>
              <a:ea typeface="+mn-ea"/>
              <a:cs typeface="+mn-cs"/>
            </a:rPr>
            <a:t>　</a:t>
          </a:r>
          <a:r>
            <a:rPr kumimoji="1" lang="ja-JP" altLang="ja-JP" sz="1200" i="0" u="sng">
              <a:solidFill>
                <a:schemeClr val="dk1"/>
              </a:solidFill>
              <a:effectLst/>
              <a:latin typeface="+mn-lt"/>
              <a:ea typeface="+mn-ea"/>
              <a:cs typeface="+mn-cs"/>
            </a:rPr>
            <a:t>補助金の対象外</a:t>
          </a:r>
          <a:r>
            <a:rPr kumimoji="1" lang="ja-JP" altLang="ja-JP" sz="1200" i="0">
              <a:solidFill>
                <a:schemeClr val="dk1"/>
              </a:solidFill>
              <a:effectLst/>
              <a:latin typeface="+mn-lt"/>
              <a:ea typeface="+mn-ea"/>
              <a:cs typeface="+mn-cs"/>
            </a:rPr>
            <a:t>となりますので、記載しないでください。</a:t>
          </a:r>
          <a:endParaRPr lang="ja-JP" altLang="ja-JP" sz="1200">
            <a:effectLst/>
          </a:endParaRPr>
        </a:p>
        <a:p>
          <a:endParaRPr kumimoji="1" lang="en-US" altLang="ja-JP" sz="1200" i="0">
            <a:solidFill>
              <a:sysClr val="windowText" lastClr="000000"/>
            </a:solidFill>
          </a:endParaRPr>
        </a:p>
        <a:p>
          <a:r>
            <a:rPr kumimoji="1" lang="ja-JP" altLang="en-US" sz="1200" i="0">
              <a:solidFill>
                <a:sysClr val="windowText" lastClr="000000"/>
              </a:solidFill>
            </a:rPr>
            <a:t>◎保険者１～１０のシートについて、不要分（使わないシート）は削除しないでください。</a:t>
          </a:r>
          <a:endParaRPr kumimoji="1" lang="en-US" altLang="ja-JP" sz="1200" i="0">
            <a:solidFill>
              <a:sysClr val="windowText" lastClr="000000"/>
            </a:solidFill>
          </a:endParaRPr>
        </a:p>
        <a:p>
          <a:r>
            <a:rPr kumimoji="1" lang="ja-JP" altLang="en-US" sz="1200" i="0">
              <a:solidFill>
                <a:sysClr val="windowText" lastClr="000000"/>
              </a:solidFill>
            </a:rPr>
            <a:t>　自動入力の関数が壊れます。</a:t>
          </a:r>
          <a:endParaRPr kumimoji="1" lang="en-US" altLang="ja-JP" sz="1200" i="0">
            <a:solidFill>
              <a:sysClr val="windowText" lastClr="000000"/>
            </a:solidFill>
          </a:endParaRPr>
        </a:p>
        <a:p>
          <a:endParaRPr kumimoji="1" lang="en-US" altLang="ja-JP" sz="1200" i="0">
            <a:solidFill>
              <a:sysClr val="windowText" lastClr="000000"/>
            </a:solidFill>
          </a:endParaRPr>
        </a:p>
        <a:p>
          <a:r>
            <a:rPr kumimoji="1" lang="ja-JP" altLang="en-US" sz="1200" i="0">
              <a:solidFill>
                <a:sysClr val="windowText" lastClr="000000"/>
              </a:solidFill>
            </a:rPr>
            <a:t>◎保険者が１０を越える場合、シートをコピーして保険者１１以降を作成してください。</a:t>
          </a:r>
          <a:endParaRPr kumimoji="1" lang="en-US" altLang="ja-JP" sz="1200" i="0">
            <a:solidFill>
              <a:sysClr val="windowText" lastClr="000000"/>
            </a:solidFill>
          </a:endParaRPr>
        </a:p>
        <a:p>
          <a:r>
            <a:rPr kumimoji="1" lang="ja-JP" altLang="en-US" sz="1200" i="0">
              <a:solidFill>
                <a:sysClr val="windowText" lastClr="000000"/>
              </a:solidFill>
            </a:rPr>
            <a:t>　また、この場合、自動入力がされませんので、関数を修正するか、手入力をお願いします。</a:t>
          </a:r>
        </a:p>
      </xdr:txBody>
    </xdr:sp>
    <xdr:clientData/>
  </xdr:twoCellAnchor>
  <xdr:twoCellAnchor>
    <xdr:from>
      <xdr:col>9</xdr:col>
      <xdr:colOff>142868</xdr:colOff>
      <xdr:row>26</xdr:row>
      <xdr:rowOff>201706</xdr:rowOff>
    </xdr:from>
    <xdr:to>
      <xdr:col>9</xdr:col>
      <xdr:colOff>476243</xdr:colOff>
      <xdr:row>39</xdr:row>
      <xdr:rowOff>15173</xdr:rowOff>
    </xdr:to>
    <xdr:sp macro="" textlink="">
      <xdr:nvSpPr>
        <xdr:cNvPr id="3" name="右中かっこ 2">
          <a:extLst>
            <a:ext uri="{FF2B5EF4-FFF2-40B4-BE49-F238E27FC236}">
              <a16:creationId xmlns:a16="http://schemas.microsoft.com/office/drawing/2014/main" id="{00000000-0008-0000-0E00-000003000000}"/>
            </a:ext>
          </a:extLst>
        </xdr:cNvPr>
        <xdr:cNvSpPr/>
      </xdr:nvSpPr>
      <xdr:spPr>
        <a:xfrm>
          <a:off x="7595228" y="5238526"/>
          <a:ext cx="333375" cy="2785267"/>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590339</xdr:colOff>
      <xdr:row>38</xdr:row>
      <xdr:rowOff>39944</xdr:rowOff>
    </xdr:from>
    <xdr:to>
      <xdr:col>18</xdr:col>
      <xdr:colOff>528744</xdr:colOff>
      <xdr:row>40</xdr:row>
      <xdr:rowOff>136737</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8855922" y="7966861"/>
          <a:ext cx="6373072" cy="498959"/>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rgbClr val="002060"/>
              </a:solidFill>
            </a:rPr>
            <a:t>◎報告書提出時には、</a:t>
          </a:r>
          <a:r>
            <a:rPr kumimoji="1" lang="ja-JP" altLang="en-US" sz="1200" i="0">
              <a:solidFill>
                <a:srgbClr val="FF0000"/>
              </a:solidFill>
            </a:rPr>
            <a:t>本シート</a:t>
          </a:r>
          <a:r>
            <a:rPr kumimoji="1" lang="ja-JP" altLang="en-US" sz="1200" i="0">
              <a:solidFill>
                <a:srgbClr val="002060"/>
              </a:solidFill>
            </a:rPr>
            <a:t>（様式２（実績報告））と記入した</a:t>
          </a:r>
          <a:r>
            <a:rPr kumimoji="1" lang="ja-JP" altLang="en-US" sz="1200" i="0">
              <a:solidFill>
                <a:srgbClr val="FF0000"/>
              </a:solidFill>
            </a:rPr>
            <a:t>保険者１～１０のシートを併せて提出</a:t>
          </a:r>
          <a:r>
            <a:rPr kumimoji="1" lang="ja-JP" altLang="en-US" sz="1200" i="0">
              <a:solidFill>
                <a:srgbClr val="002060"/>
              </a:solidFill>
            </a:rPr>
            <a:t>してください。</a:t>
          </a:r>
        </a:p>
      </xdr:txBody>
    </xdr:sp>
    <xdr:clientData/>
  </xdr:twoCellAnchor>
  <xdr:twoCellAnchor>
    <xdr:from>
      <xdr:col>9</xdr:col>
      <xdr:colOff>151131</xdr:colOff>
      <xdr:row>20</xdr:row>
      <xdr:rowOff>88900</xdr:rowOff>
    </xdr:from>
    <xdr:to>
      <xdr:col>9</xdr:col>
      <xdr:colOff>359834</xdr:colOff>
      <xdr:row>22</xdr:row>
      <xdr:rowOff>81280</xdr:rowOff>
    </xdr:to>
    <xdr:sp macro="" textlink="">
      <xdr:nvSpPr>
        <xdr:cNvPr id="6" name="右中かっこ 5">
          <a:extLst>
            <a:ext uri="{FF2B5EF4-FFF2-40B4-BE49-F238E27FC236}">
              <a16:creationId xmlns:a16="http://schemas.microsoft.com/office/drawing/2014/main" id="{00000000-0008-0000-0E00-000006000000}"/>
            </a:ext>
          </a:extLst>
        </xdr:cNvPr>
        <xdr:cNvSpPr/>
      </xdr:nvSpPr>
      <xdr:spPr>
        <a:xfrm>
          <a:off x="8416714" y="4163483"/>
          <a:ext cx="208703" cy="458047"/>
        </a:xfrm>
        <a:prstGeom prst="rightBrace">
          <a:avLst>
            <a:gd name="adj1" fmla="val 24636"/>
            <a:gd name="adj2" fmla="val 41351"/>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561854</xdr:colOff>
      <xdr:row>21</xdr:row>
      <xdr:rowOff>20836</xdr:rowOff>
    </xdr:from>
    <xdr:to>
      <xdr:col>16</xdr:col>
      <xdr:colOff>533763</xdr:colOff>
      <xdr:row>25</xdr:row>
      <xdr:rowOff>122768</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8827437" y="4328253"/>
          <a:ext cx="5030743" cy="694598"/>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i="0">
              <a:solidFill>
                <a:srgbClr val="002060"/>
              </a:solidFill>
            </a:rPr>
            <a:t>◎連携先の定期巡回・随時対応サービス事業所が複数ある場合は、行を追加して、記入してください。</a:t>
          </a:r>
        </a:p>
      </xdr:txBody>
    </xdr:sp>
    <xdr:clientData/>
  </xdr:twoCellAnchor>
  <xdr:twoCellAnchor>
    <xdr:from>
      <xdr:col>9</xdr:col>
      <xdr:colOff>57149</xdr:colOff>
      <xdr:row>0</xdr:row>
      <xdr:rowOff>0</xdr:rowOff>
    </xdr:from>
    <xdr:to>
      <xdr:col>19</xdr:col>
      <xdr:colOff>10582</xdr:colOff>
      <xdr:row>20</xdr:row>
      <xdr:rowOff>232833</xdr:rowOff>
    </xdr:to>
    <xdr:sp macro="" textlink="">
      <xdr:nvSpPr>
        <xdr:cNvPr id="9" name="吹き出し: 角を丸めた四角形 8">
          <a:extLst>
            <a:ext uri="{FF2B5EF4-FFF2-40B4-BE49-F238E27FC236}">
              <a16:creationId xmlns:a16="http://schemas.microsoft.com/office/drawing/2014/main" id="{00000000-0008-0000-0E00-000009000000}"/>
            </a:ext>
          </a:extLst>
        </xdr:cNvPr>
        <xdr:cNvSpPr/>
      </xdr:nvSpPr>
      <xdr:spPr>
        <a:xfrm>
          <a:off x="8322732" y="0"/>
          <a:ext cx="7076017" cy="4307416"/>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◎「１事業所名等」と「保険者１～</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　１０」</a:t>
          </a:r>
          <a:r>
            <a:rPr kumimoji="1" lang="ja-JP" altLang="en-US" sz="2400" b="1" u="none">
              <a:solidFill>
                <a:srgbClr val="FFFF00"/>
              </a:solidFill>
              <a:latin typeface="ＭＳ ゴシック" panose="020B0609070205080204" pitchFamily="49" charset="-128"/>
              <a:ea typeface="ＭＳ ゴシック" panose="020B0609070205080204" pitchFamily="49" charset="-128"/>
            </a:rPr>
            <a:t>に</a:t>
          </a:r>
          <a:r>
            <a:rPr kumimoji="1" lang="ja-JP" altLang="en-US" sz="2400" b="1">
              <a:solidFill>
                <a:srgbClr val="FFFF00"/>
              </a:solidFill>
              <a:latin typeface="ＭＳ ゴシック" panose="020B0609070205080204" pitchFamily="49" charset="-128"/>
              <a:ea typeface="ＭＳ ゴシック" panose="020B0609070205080204" pitchFamily="49" charset="-128"/>
            </a:rPr>
            <a:t>必要事項を入力</a:t>
          </a:r>
          <a:r>
            <a:rPr kumimoji="1" lang="ja-JP" altLang="en-US" sz="24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◎「様式１（計画書）」から修正がない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場合、「１事業所名等」については</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コピー＆ペーストをしてください。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◎「２助成申請額」は「保険者１～</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１０」の内容が自動入力されます。</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◎助成額は、</a:t>
          </a:r>
          <a:r>
            <a:rPr kumimoji="1" lang="ja-JP" altLang="en-US" sz="2400" b="1">
              <a:solidFill>
                <a:srgbClr val="FFFF00"/>
              </a:solidFill>
              <a:latin typeface="ＭＳ ゴシック" panose="020B0609070205080204" pitchFamily="49" charset="-128"/>
              <a:ea typeface="ＭＳ ゴシック" panose="020B0609070205080204" pitchFamily="49" charset="-128"/>
            </a:rPr>
            <a:t>交付決定額が上限</a:t>
          </a:r>
          <a:r>
            <a:rPr kumimoji="1" lang="ja-JP" altLang="en-US" sz="2400" b="1">
              <a:solidFill>
                <a:srgbClr val="FF0000"/>
              </a:solidFill>
              <a:latin typeface="ＭＳ ゴシック" panose="020B0609070205080204" pitchFamily="49" charset="-128"/>
              <a:ea typeface="ＭＳ ゴシック" panose="020B0609070205080204" pitchFamily="49" charset="-128"/>
            </a:rPr>
            <a:t>となります。　</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31750</xdr:colOff>
      <xdr:row>4</xdr:row>
      <xdr:rowOff>137583</xdr:rowOff>
    </xdr:from>
    <xdr:to>
      <xdr:col>11</xdr:col>
      <xdr:colOff>346981</xdr:colOff>
      <xdr:row>20</xdr:row>
      <xdr:rowOff>76728</xdr:rowOff>
    </xdr:to>
    <xdr:sp macro="" textlink="">
      <xdr:nvSpPr>
        <xdr:cNvPr id="3" name="右中かっこ 2">
          <a:extLst>
            <a:ext uri="{FF2B5EF4-FFF2-40B4-BE49-F238E27FC236}">
              <a16:creationId xmlns:a16="http://schemas.microsoft.com/office/drawing/2014/main" id="{00000000-0008-0000-0F00-000003000000}"/>
            </a:ext>
          </a:extLst>
        </xdr:cNvPr>
        <xdr:cNvSpPr/>
      </xdr:nvSpPr>
      <xdr:spPr>
        <a:xfrm>
          <a:off x="7990417" y="931333"/>
          <a:ext cx="315231" cy="2606145"/>
        </a:xfrm>
        <a:prstGeom prst="rightBrace">
          <a:avLst>
            <a:gd name="adj1" fmla="val 8333"/>
            <a:gd name="adj2" fmla="val 50000"/>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376768</xdr:colOff>
      <xdr:row>0</xdr:row>
      <xdr:rowOff>52918</xdr:rowOff>
    </xdr:from>
    <xdr:to>
      <xdr:col>19</xdr:col>
      <xdr:colOff>264584</xdr:colOff>
      <xdr:row>21</xdr:row>
      <xdr:rowOff>74085</xdr:rowOff>
    </xdr:to>
    <xdr:sp macro="" textlink="">
      <xdr:nvSpPr>
        <xdr:cNvPr id="4" name="吹き出し: 角を丸めた四角形 3">
          <a:extLst>
            <a:ext uri="{FF2B5EF4-FFF2-40B4-BE49-F238E27FC236}">
              <a16:creationId xmlns:a16="http://schemas.microsoft.com/office/drawing/2014/main" id="{00000000-0008-0000-0F00-000004000000}"/>
            </a:ext>
          </a:extLst>
        </xdr:cNvPr>
        <xdr:cNvSpPr/>
      </xdr:nvSpPr>
      <xdr:spPr>
        <a:xfrm>
          <a:off x="8335435" y="52918"/>
          <a:ext cx="5306482" cy="365125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◎この欄は自動入力</a:t>
          </a:r>
          <a:r>
            <a:rPr kumimoji="1" lang="ja-JP" altLang="en-US" sz="2400" b="1">
              <a:solidFill>
                <a:srgbClr val="FF0000"/>
              </a:solidFill>
              <a:latin typeface="ＭＳ ゴシック" panose="020B0609070205080204" pitchFamily="49" charset="-128"/>
              <a:ea typeface="ＭＳ ゴシック" panose="020B0609070205080204" pitchFamily="49" charset="-128"/>
            </a:rPr>
            <a:t>となって</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いますので、</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下記「利用者にかかる保険者</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ごとの助成申請額の内訳」を</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記入してください。</a:t>
          </a:r>
          <a:endParaRPr kumimoji="1" lang="en-US" altLang="ja-JP" sz="2400" b="1" u="none">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634999</xdr:colOff>
      <xdr:row>34</xdr:row>
      <xdr:rowOff>74083</xdr:rowOff>
    </xdr:from>
    <xdr:to>
      <xdr:col>19</xdr:col>
      <xdr:colOff>353481</xdr:colOff>
      <xdr:row>63</xdr:row>
      <xdr:rowOff>148166</xdr:rowOff>
    </xdr:to>
    <xdr:sp macro="" textlink="">
      <xdr:nvSpPr>
        <xdr:cNvPr id="5" name="吹き出し: 角を丸めた四角形 4">
          <a:extLst>
            <a:ext uri="{FF2B5EF4-FFF2-40B4-BE49-F238E27FC236}">
              <a16:creationId xmlns:a16="http://schemas.microsoft.com/office/drawing/2014/main" id="{00000000-0008-0000-0F00-000005000000}"/>
            </a:ext>
          </a:extLst>
        </xdr:cNvPr>
        <xdr:cNvSpPr/>
      </xdr:nvSpPr>
      <xdr:spPr>
        <a:xfrm>
          <a:off x="8593666" y="5842000"/>
          <a:ext cx="5137148" cy="5016499"/>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◎利用者の</a:t>
          </a:r>
          <a:r>
            <a:rPr kumimoji="1" lang="ja-JP" altLang="en-US" sz="2400" b="1">
              <a:solidFill>
                <a:srgbClr val="FFFF00"/>
              </a:solidFill>
              <a:latin typeface="ＭＳ ゴシック" panose="020B0609070205080204" pitchFamily="49" charset="-128"/>
              <a:ea typeface="ＭＳ ゴシック" panose="020B0609070205080204" pitchFamily="49" charset="-128"/>
            </a:rPr>
            <a:t>訪問看護計画書に</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　記載されている介護度と</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　一致しているか確認</a:t>
          </a:r>
          <a:r>
            <a:rPr kumimoji="1" lang="ja-JP" altLang="en-US" sz="2400" b="1">
              <a:solidFill>
                <a:srgbClr val="FF0000"/>
              </a:solidFill>
              <a:latin typeface="ＭＳ ゴシック" panose="020B0609070205080204" pitchFamily="49" charset="-128"/>
              <a:ea typeface="ＭＳ ゴシック" panose="020B0609070205080204" pitchFamily="49" charset="-128"/>
            </a:rPr>
            <a:t>の上</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記入してください。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◎訪問看護計画書は左記に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a:t>
          </a:r>
          <a:r>
            <a:rPr kumimoji="1" lang="ja-JP" altLang="en-US" sz="2400" b="1">
              <a:solidFill>
                <a:srgbClr val="FFFF00"/>
              </a:solidFill>
              <a:latin typeface="ＭＳ ゴシック" panose="020B0609070205080204" pitchFamily="49" charset="-128"/>
              <a:ea typeface="ＭＳ ゴシック" panose="020B0609070205080204" pitchFamily="49" charset="-128"/>
            </a:rPr>
            <a:t>記載した順に並べて添付</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してください。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95249</xdr:colOff>
      <xdr:row>24</xdr:row>
      <xdr:rowOff>95251</xdr:rowOff>
    </xdr:from>
    <xdr:to>
      <xdr:col>11</xdr:col>
      <xdr:colOff>526898</xdr:colOff>
      <xdr:row>70</xdr:row>
      <xdr:rowOff>42333</xdr:rowOff>
    </xdr:to>
    <xdr:sp macro="" textlink="">
      <xdr:nvSpPr>
        <xdr:cNvPr id="7" name="右中かっこ 6">
          <a:extLst>
            <a:ext uri="{FF2B5EF4-FFF2-40B4-BE49-F238E27FC236}">
              <a16:creationId xmlns:a16="http://schemas.microsoft.com/office/drawing/2014/main" id="{00000000-0008-0000-0F00-000007000000}"/>
            </a:ext>
          </a:extLst>
        </xdr:cNvPr>
        <xdr:cNvSpPr/>
      </xdr:nvSpPr>
      <xdr:spPr>
        <a:xfrm>
          <a:off x="8053916" y="4159251"/>
          <a:ext cx="431649" cy="7789332"/>
        </a:xfrm>
        <a:prstGeom prst="rightBrace">
          <a:avLst>
            <a:gd name="adj1" fmla="val 0"/>
            <a:gd name="adj2" fmla="val 50000"/>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80682</xdr:colOff>
      <xdr:row>6</xdr:row>
      <xdr:rowOff>1649506</xdr:rowOff>
    </xdr:from>
    <xdr:to>
      <xdr:col>2</xdr:col>
      <xdr:colOff>2953870</xdr:colOff>
      <xdr:row>6</xdr:row>
      <xdr:rowOff>2325445</xdr:rowOff>
    </xdr:to>
    <xdr:pic>
      <xdr:nvPicPr>
        <xdr:cNvPr id="2" name="図 1">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5925671"/>
          <a:ext cx="2873188" cy="675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3030071</xdr:colOff>
      <xdr:row>6</xdr:row>
      <xdr:rowOff>1676400</xdr:rowOff>
    </xdr:from>
    <xdr:to>
      <xdr:col>2</xdr:col>
      <xdr:colOff>5903259</xdr:colOff>
      <xdr:row>6</xdr:row>
      <xdr:rowOff>2522220</xdr:rowOff>
    </xdr:to>
    <xdr:pic>
      <xdr:nvPicPr>
        <xdr:cNvPr id="3" name="図 2">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5789" y="5952565"/>
          <a:ext cx="2873188" cy="845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71717</xdr:colOff>
      <xdr:row>6</xdr:row>
      <xdr:rowOff>2456329</xdr:rowOff>
    </xdr:from>
    <xdr:to>
      <xdr:col>2</xdr:col>
      <xdr:colOff>2952077</xdr:colOff>
      <xdr:row>6</xdr:row>
      <xdr:rowOff>3299908</xdr:rowOff>
    </xdr:to>
    <xdr:pic>
      <xdr:nvPicPr>
        <xdr:cNvPr id="4" name="図 3">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7435" y="6732494"/>
          <a:ext cx="2880360" cy="843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160020</xdr:colOff>
      <xdr:row>1</xdr:row>
      <xdr:rowOff>525780</xdr:rowOff>
    </xdr:from>
    <xdr:to>
      <xdr:col>13</xdr:col>
      <xdr:colOff>213360</xdr:colOff>
      <xdr:row>7</xdr:row>
      <xdr:rowOff>22860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6797040" y="1234440"/>
          <a:ext cx="53340" cy="149352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203835</xdr:colOff>
      <xdr:row>1</xdr:row>
      <xdr:rowOff>76200</xdr:rowOff>
    </xdr:from>
    <xdr:to>
      <xdr:col>21</xdr:col>
      <xdr:colOff>417195</xdr:colOff>
      <xdr:row>2</xdr:row>
      <xdr:rowOff>274321</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8081010" y="790575"/>
          <a:ext cx="3547110" cy="750571"/>
        </a:xfrm>
        <a:prstGeom prst="wedgeRoundRectCallout">
          <a:avLst>
            <a:gd name="adj1" fmla="val -63639"/>
            <a:gd name="adj2" fmla="val 3859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自動で転記されるので入力不要です。</a:t>
          </a:r>
          <a:endParaRPr kumimoji="1" lang="en-US" altLang="ja-JP" sz="1100">
            <a:solidFill>
              <a:schemeClr val="tx1"/>
            </a:solidFill>
          </a:endParaRPr>
        </a:p>
      </xdr:txBody>
    </xdr:sp>
    <xdr:clientData/>
  </xdr:twoCellAnchor>
  <xdr:twoCellAnchor>
    <xdr:from>
      <xdr:col>14</xdr:col>
      <xdr:colOff>72390</xdr:colOff>
      <xdr:row>13</xdr:row>
      <xdr:rowOff>411480</xdr:rowOff>
    </xdr:from>
    <xdr:to>
      <xdr:col>21</xdr:col>
      <xdr:colOff>190500</xdr:colOff>
      <xdr:row>15</xdr:row>
      <xdr:rowOff>323850</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7305040" y="5688330"/>
          <a:ext cx="3185160" cy="1055370"/>
        </a:xfrm>
        <a:prstGeom prst="wedgeRoundRectCallout">
          <a:avLst>
            <a:gd name="adj1" fmla="val -60764"/>
            <a:gd name="adj2" fmla="val -1059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債権者登録書</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昨年度補助を受けている場合も提出してください。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403860</xdr:colOff>
      <xdr:row>3</xdr:row>
      <xdr:rowOff>30480</xdr:rowOff>
    </xdr:from>
    <xdr:to>
      <xdr:col>23</xdr:col>
      <xdr:colOff>6350</xdr:colOff>
      <xdr:row>11</xdr:row>
      <xdr:rowOff>81915</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7198360" y="1586230"/>
          <a:ext cx="3983990" cy="262953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600" b="0">
              <a:solidFill>
                <a:srgbClr val="FF0000"/>
              </a:solidFill>
              <a:effectLst/>
              <a:latin typeface="+mn-lt"/>
              <a:ea typeface="+mn-ea"/>
              <a:cs typeface="+mn-cs"/>
            </a:rPr>
            <a:t>【</a:t>
          </a:r>
          <a:r>
            <a:rPr kumimoji="1" lang="ja-JP" altLang="ja-JP" sz="1600" b="1" u="sng">
              <a:solidFill>
                <a:srgbClr val="FF0000"/>
              </a:solidFill>
              <a:effectLst/>
              <a:latin typeface="+mn-lt"/>
              <a:ea typeface="+mn-ea"/>
              <a:cs typeface="+mn-cs"/>
            </a:rPr>
            <a:t>交付申請</a:t>
          </a:r>
          <a:r>
            <a:rPr kumimoji="1" lang="ja-JP" altLang="ja-JP" sz="1600" b="0">
              <a:solidFill>
                <a:srgbClr val="FF0000"/>
              </a:solidFill>
              <a:effectLst/>
              <a:latin typeface="+mn-lt"/>
              <a:ea typeface="+mn-ea"/>
              <a:cs typeface="+mn-cs"/>
            </a:rPr>
            <a:t>提出書類一覧</a:t>
          </a:r>
          <a:r>
            <a:rPr kumimoji="1" lang="en-US" altLang="ja-JP" sz="1600" b="0">
              <a:solidFill>
                <a:srgbClr val="FF0000"/>
              </a:solidFill>
              <a:effectLst/>
              <a:latin typeface="+mn-lt"/>
              <a:ea typeface="+mn-ea"/>
              <a:cs typeface="+mn-cs"/>
            </a:rPr>
            <a:t>】</a:t>
          </a:r>
        </a:p>
        <a:p>
          <a:r>
            <a:rPr kumimoji="1" lang="ja-JP" altLang="en-US" sz="1600" b="0">
              <a:solidFill>
                <a:srgbClr val="FF0000"/>
              </a:solidFill>
              <a:effectLst/>
              <a:latin typeface="+mn-lt"/>
              <a:ea typeface="+mn-ea"/>
              <a:cs typeface="+mn-cs"/>
            </a:rPr>
            <a:t>左記の</a:t>
          </a:r>
          <a:r>
            <a:rPr kumimoji="1" lang="ja-JP" altLang="en-US" sz="1600" b="0">
              <a:solidFill>
                <a:srgbClr val="FFFF00"/>
              </a:solidFill>
              <a:effectLst/>
              <a:latin typeface="+mn-lt"/>
              <a:ea typeface="+mn-ea"/>
              <a:cs typeface="+mn-cs"/>
            </a:rPr>
            <a:t>番号</a:t>
          </a:r>
          <a:r>
            <a:rPr kumimoji="1" lang="ja-JP" altLang="en-US" sz="1600" b="0" u="sng">
              <a:solidFill>
                <a:srgbClr val="FFFF00"/>
              </a:solidFill>
              <a:effectLst/>
              <a:latin typeface="+mn-lt"/>
              <a:ea typeface="+mn-ea"/>
              <a:cs typeface="+mn-cs"/>
            </a:rPr>
            <a:t>１～６</a:t>
          </a:r>
          <a:r>
            <a:rPr kumimoji="1" lang="ja-JP" altLang="en-US" sz="1600" b="0">
              <a:solidFill>
                <a:srgbClr val="FF0000"/>
              </a:solidFill>
              <a:effectLst/>
              <a:latin typeface="+mn-lt"/>
              <a:ea typeface="+mn-ea"/>
              <a:cs typeface="+mn-cs"/>
            </a:rPr>
            <a:t>がそろっているか、チェック欄のプルダウンでご確認の上、このページも印刷し、郵送してください。</a:t>
          </a:r>
        </a:p>
        <a:p>
          <a:endParaRPr kumimoji="1" lang="ja-JP" altLang="en-US" sz="16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55245</xdr:colOff>
      <xdr:row>10</xdr:row>
      <xdr:rowOff>38101</xdr:rowOff>
    </xdr:from>
    <xdr:to>
      <xdr:col>13</xdr:col>
      <xdr:colOff>375497</xdr:colOff>
      <xdr:row>16</xdr:row>
      <xdr:rowOff>22861</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7456170" y="3619501"/>
          <a:ext cx="320252" cy="3413760"/>
        </a:xfrm>
        <a:prstGeom prst="rightBrace">
          <a:avLst>
            <a:gd name="adj1" fmla="val 8333"/>
            <a:gd name="adj2" fmla="val 10119"/>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457200</xdr:colOff>
      <xdr:row>12</xdr:row>
      <xdr:rowOff>371475</xdr:rowOff>
    </xdr:from>
    <xdr:to>
      <xdr:col>21</xdr:col>
      <xdr:colOff>571500</xdr:colOff>
      <xdr:row>14</xdr:row>
      <xdr:rowOff>342901</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7715250" y="4095750"/>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自動で転記されるので入力不要です。</a:t>
          </a:r>
          <a:endParaRPr kumimoji="1" lang="en-US" altLang="ja-JP" sz="1100">
            <a:solidFill>
              <a:schemeClr val="tx1"/>
            </a:solidFill>
          </a:endParaRPr>
        </a:p>
      </xdr:txBody>
    </xdr:sp>
    <xdr:clientData/>
  </xdr:twoCellAnchor>
  <xdr:twoCellAnchor>
    <xdr:from>
      <xdr:col>15</xdr:col>
      <xdr:colOff>104776</xdr:colOff>
      <xdr:row>11</xdr:row>
      <xdr:rowOff>1</xdr:rowOff>
    </xdr:from>
    <xdr:to>
      <xdr:col>15</xdr:col>
      <xdr:colOff>228600</xdr:colOff>
      <xdr:row>16</xdr:row>
      <xdr:rowOff>476251</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7029451" y="3419476"/>
          <a:ext cx="123824" cy="238125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108584</xdr:colOff>
      <xdr:row>25</xdr:row>
      <xdr:rowOff>175260</xdr:rowOff>
    </xdr:from>
    <xdr:to>
      <xdr:col>22</xdr:col>
      <xdr:colOff>156210</xdr:colOff>
      <xdr:row>27</xdr:row>
      <xdr:rowOff>99060</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6616064" y="8884920"/>
          <a:ext cx="3750946" cy="807720"/>
        </a:xfrm>
        <a:prstGeom prst="wedgeRoundRectCallout">
          <a:avLst>
            <a:gd name="adj1" fmla="val -57311"/>
            <a:gd name="adj2" fmla="val -399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着手予定年月日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en-US" altLang="ja-JP" sz="11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完了予定年月日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r>
            <a:rPr kumimoji="1" lang="ja-JP" altLang="en-US" sz="1100" b="0">
              <a:solidFill>
                <a:srgbClr val="FF0000"/>
              </a:solidFill>
              <a:latin typeface="ＭＳ ゴシック" panose="020B0609070205080204" pitchFamily="49" charset="-128"/>
              <a:ea typeface="ＭＳ ゴシック" panose="020B0609070205080204" pitchFamily="49" charset="-128"/>
            </a:rPr>
            <a:t>事務処理の都合上、日付を指定</a:t>
          </a:r>
          <a:r>
            <a:rPr kumimoji="1" lang="ja-JP" altLang="en-US" sz="1100" b="0">
              <a:solidFill>
                <a:schemeClr val="tx1"/>
              </a:solidFill>
              <a:latin typeface="ＭＳ ゴシック" panose="020B0609070205080204" pitchFamily="49" charset="-128"/>
              <a:ea typeface="ＭＳ ゴシック" panose="020B0609070205080204" pitchFamily="49" charset="-128"/>
            </a:rPr>
            <a:t>しています。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161925</xdr:colOff>
      <xdr:row>0</xdr:row>
      <xdr:rowOff>66676</xdr:rowOff>
    </xdr:from>
    <xdr:to>
      <xdr:col>21</xdr:col>
      <xdr:colOff>419100</xdr:colOff>
      <xdr:row>7</xdr:row>
      <xdr:rowOff>47626</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7086600" y="66676"/>
          <a:ext cx="4019550" cy="219075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内容を確認し、印刷してください。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13335</xdr:colOff>
      <xdr:row>9</xdr:row>
      <xdr:rowOff>171450</xdr:rowOff>
    </xdr:from>
    <xdr:to>
      <xdr:col>21</xdr:col>
      <xdr:colOff>590550</xdr:colOff>
      <xdr:row>11</xdr:row>
      <xdr:rowOff>114300</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7271385" y="2800350"/>
          <a:ext cx="4006215" cy="657225"/>
        </a:xfrm>
        <a:prstGeom prst="wedgeRoundRectCallout">
          <a:avLst>
            <a:gd name="adj1" fmla="val -57156"/>
            <a:gd name="adj2" fmla="val -146430"/>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交付申請書提出年月日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r>
            <a:rPr kumimoji="1" lang="ja-JP" altLang="en-US" sz="1100" b="0">
              <a:solidFill>
                <a:srgbClr val="FF0000"/>
              </a:solidFill>
              <a:latin typeface="ＭＳ ゴシック" panose="020B0609070205080204" pitchFamily="49" charset="-128"/>
              <a:ea typeface="ＭＳ ゴシック" panose="020B0609070205080204" pitchFamily="49" charset="-128"/>
            </a:rPr>
            <a:t>事務処理の都合上、日付を指定</a:t>
          </a:r>
          <a:r>
            <a:rPr kumimoji="1" lang="ja-JP" altLang="en-US" sz="1100" b="0">
              <a:solidFill>
                <a:schemeClr val="tx1"/>
              </a:solidFill>
              <a:latin typeface="ＭＳ ゴシック" panose="020B0609070205080204" pitchFamily="49" charset="-128"/>
              <a:ea typeface="ＭＳ ゴシック" panose="020B0609070205080204" pitchFamily="49" charset="-128"/>
            </a:rPr>
            <a:t>しています。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165652</xdr:colOff>
      <xdr:row>0</xdr:row>
      <xdr:rowOff>173934</xdr:rowOff>
    </xdr:from>
    <xdr:to>
      <xdr:col>17</xdr:col>
      <xdr:colOff>60463</xdr:colOff>
      <xdr:row>10</xdr:row>
      <xdr:rowOff>314739</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6783456" y="173934"/>
          <a:ext cx="4019550" cy="277467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内容を確認し、印刷してください。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464110</xdr:colOff>
      <xdr:row>0</xdr:row>
      <xdr:rowOff>180601</xdr:rowOff>
    </xdr:from>
    <xdr:to>
      <xdr:col>16</xdr:col>
      <xdr:colOff>371101</xdr:colOff>
      <xdr:row>11</xdr:row>
      <xdr:rowOff>582706</xdr:rowOff>
    </xdr:to>
    <xdr:sp macro="" textlink="">
      <xdr:nvSpPr>
        <xdr:cNvPr id="2" name="吹き出し: 角を丸めた四角形 1">
          <a:extLst>
            <a:ext uri="{FF2B5EF4-FFF2-40B4-BE49-F238E27FC236}">
              <a16:creationId xmlns:a16="http://schemas.microsoft.com/office/drawing/2014/main" id="{21C5DFD2-6ECA-46AE-97CA-727B9512EAF6}"/>
            </a:ext>
          </a:extLst>
        </xdr:cNvPr>
        <xdr:cNvSpPr/>
      </xdr:nvSpPr>
      <xdr:spPr>
        <a:xfrm>
          <a:off x="7839635" y="183776"/>
          <a:ext cx="4021791" cy="204358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内容を確認し、印刷してください。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190500</xdr:colOff>
      <xdr:row>13</xdr:row>
      <xdr:rowOff>0</xdr:rowOff>
    </xdr:from>
    <xdr:to>
      <xdr:col>8</xdr:col>
      <xdr:colOff>476250</xdr:colOff>
      <xdr:row>13</xdr:row>
      <xdr:rowOff>2714625</xdr:rowOff>
    </xdr:to>
    <xdr:sp macro="" textlink="">
      <xdr:nvSpPr>
        <xdr:cNvPr id="3" name="大かっこ 2">
          <a:extLst>
            <a:ext uri="{FF2B5EF4-FFF2-40B4-BE49-F238E27FC236}">
              <a16:creationId xmlns:a16="http://schemas.microsoft.com/office/drawing/2014/main" id="{2BEFAB6E-B941-4655-BE3F-CD125FF7D375}"/>
            </a:ext>
          </a:extLst>
        </xdr:cNvPr>
        <xdr:cNvSpPr/>
      </xdr:nvSpPr>
      <xdr:spPr>
        <a:xfrm>
          <a:off x="190500" y="4762500"/>
          <a:ext cx="6229350" cy="2711450"/>
        </a:xfrm>
        <a:prstGeom prst="bracketPair">
          <a:avLst>
            <a:gd name="adj" fmla="val 4159"/>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14</xdr:row>
      <xdr:rowOff>333375</xdr:rowOff>
    </xdr:from>
    <xdr:to>
      <xdr:col>8</xdr:col>
      <xdr:colOff>476250</xdr:colOff>
      <xdr:row>15</xdr:row>
      <xdr:rowOff>0</xdr:rowOff>
    </xdr:to>
    <xdr:sp macro="" textlink="">
      <xdr:nvSpPr>
        <xdr:cNvPr id="4" name="大かっこ 3">
          <a:extLst>
            <a:ext uri="{FF2B5EF4-FFF2-40B4-BE49-F238E27FC236}">
              <a16:creationId xmlns:a16="http://schemas.microsoft.com/office/drawing/2014/main" id="{31915B1B-95B8-4BE2-A7FF-F04CAE657095}"/>
            </a:ext>
          </a:extLst>
        </xdr:cNvPr>
        <xdr:cNvSpPr/>
      </xdr:nvSpPr>
      <xdr:spPr>
        <a:xfrm>
          <a:off x="190500" y="7854950"/>
          <a:ext cx="6229350" cy="803275"/>
        </a:xfrm>
        <a:prstGeom prst="bracketPair">
          <a:avLst>
            <a:gd name="adj" fmla="val 1035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655544</xdr:colOff>
      <xdr:row>14</xdr:row>
      <xdr:rowOff>1098177</xdr:rowOff>
    </xdr:from>
    <xdr:to>
      <xdr:col>14</xdr:col>
      <xdr:colOff>105148</xdr:colOff>
      <xdr:row>19</xdr:row>
      <xdr:rowOff>135779</xdr:rowOff>
    </xdr:to>
    <xdr:sp macro="" textlink="">
      <xdr:nvSpPr>
        <xdr:cNvPr id="5" name="吹き出し: 角を丸めた四角形 4">
          <a:extLst>
            <a:ext uri="{FF2B5EF4-FFF2-40B4-BE49-F238E27FC236}">
              <a16:creationId xmlns:a16="http://schemas.microsoft.com/office/drawing/2014/main" id="{37DC9A5C-9C5F-484D-842A-EB5F4B16F78C}"/>
            </a:ext>
          </a:extLst>
        </xdr:cNvPr>
        <xdr:cNvSpPr/>
      </xdr:nvSpPr>
      <xdr:spPr>
        <a:xfrm>
          <a:off x="7311838" y="8374530"/>
          <a:ext cx="2886075" cy="606425"/>
        </a:xfrm>
        <a:prstGeom prst="wedgeRoundRectCallout">
          <a:avLst>
            <a:gd name="adj1" fmla="val -64123"/>
            <a:gd name="adj2" fmla="val -455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日付は指定していますので入力不要です。</a:t>
          </a:r>
          <a:endParaRPr kumimoji="1" lang="en-US" altLang="ja-JP" sz="1100">
            <a:solidFill>
              <a:schemeClr val="tx1"/>
            </a:solidFill>
            <a:effectLst/>
            <a:latin typeface="+mn-lt"/>
            <a:ea typeface="+mn-ea"/>
            <a:cs typeface="+mn-cs"/>
          </a:endParaRPr>
        </a:p>
      </xdr:txBody>
    </xdr:sp>
    <xdr:clientData/>
  </xdr:twoCellAnchor>
  <xdr:twoCellAnchor>
    <xdr:from>
      <xdr:col>9</xdr:col>
      <xdr:colOff>573365</xdr:colOff>
      <xdr:row>23</xdr:row>
      <xdr:rowOff>2429</xdr:rowOff>
    </xdr:from>
    <xdr:to>
      <xdr:col>14</xdr:col>
      <xdr:colOff>108696</xdr:colOff>
      <xdr:row>25</xdr:row>
      <xdr:rowOff>99921</xdr:rowOff>
    </xdr:to>
    <xdr:sp macro="" textlink="">
      <xdr:nvSpPr>
        <xdr:cNvPr id="6" name="吹き出し: 角を丸めた四角形 5">
          <a:extLst>
            <a:ext uri="{FF2B5EF4-FFF2-40B4-BE49-F238E27FC236}">
              <a16:creationId xmlns:a16="http://schemas.microsoft.com/office/drawing/2014/main" id="{8D586BF8-0719-4E5E-9721-2D34E5B7C7F9}"/>
            </a:ext>
          </a:extLst>
        </xdr:cNvPr>
        <xdr:cNvSpPr/>
      </xdr:nvSpPr>
      <xdr:spPr>
        <a:xfrm>
          <a:off x="7229659" y="9519958"/>
          <a:ext cx="2971802" cy="590551"/>
        </a:xfrm>
        <a:prstGeom prst="wedgeRoundRectCallout">
          <a:avLst>
            <a:gd name="adj1" fmla="val -62287"/>
            <a:gd name="adj2" fmla="val -633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自動で転記されるので入力不要です。</a:t>
          </a:r>
          <a:endParaRPr lang="ja-JP" altLang="ja-JP">
            <a:solidFill>
              <a:schemeClr val="tx1"/>
            </a:solidFill>
            <a:effectLst/>
          </a:endParaRPr>
        </a:p>
      </xdr:txBody>
    </xdr:sp>
    <xdr:clientData/>
  </xdr:twoCellAnchor>
  <xdr:twoCellAnchor>
    <xdr:from>
      <xdr:col>9</xdr:col>
      <xdr:colOff>97117</xdr:colOff>
      <xdr:row>20</xdr:row>
      <xdr:rowOff>0</xdr:rowOff>
    </xdr:from>
    <xdr:to>
      <xdr:col>9</xdr:col>
      <xdr:colOff>194235</xdr:colOff>
      <xdr:row>26</xdr:row>
      <xdr:rowOff>7470</xdr:rowOff>
    </xdr:to>
    <xdr:sp macro="" textlink="">
      <xdr:nvSpPr>
        <xdr:cNvPr id="7" name="右大かっこ 6">
          <a:extLst>
            <a:ext uri="{FF2B5EF4-FFF2-40B4-BE49-F238E27FC236}">
              <a16:creationId xmlns:a16="http://schemas.microsoft.com/office/drawing/2014/main" id="{7CD4DB6B-2D70-4090-96D8-6D043A9A8715}"/>
            </a:ext>
          </a:extLst>
        </xdr:cNvPr>
        <xdr:cNvSpPr/>
      </xdr:nvSpPr>
      <xdr:spPr>
        <a:xfrm>
          <a:off x="6753411" y="9024471"/>
          <a:ext cx="97118" cy="1240117"/>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242842</xdr:colOff>
      <xdr:row>25</xdr:row>
      <xdr:rowOff>70666</xdr:rowOff>
    </xdr:from>
    <xdr:to>
      <xdr:col>3</xdr:col>
      <xdr:colOff>476250</xdr:colOff>
      <xdr:row>26</xdr:row>
      <xdr:rowOff>108766</xdr:rowOff>
    </xdr:to>
    <xdr:sp macro="" textlink="">
      <xdr:nvSpPr>
        <xdr:cNvPr id="2" name="円/楕円 4">
          <a:extLst>
            <a:ext uri="{FF2B5EF4-FFF2-40B4-BE49-F238E27FC236}">
              <a16:creationId xmlns:a16="http://schemas.microsoft.com/office/drawing/2014/main" id="{00000000-0008-0000-0500-000002000000}"/>
            </a:ext>
          </a:extLst>
        </xdr:cNvPr>
        <xdr:cNvSpPr/>
      </xdr:nvSpPr>
      <xdr:spPr>
        <a:xfrm>
          <a:off x="2728867" y="6195241"/>
          <a:ext cx="233408"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20</xdr:row>
      <xdr:rowOff>190500</xdr:rowOff>
    </xdr:from>
    <xdr:to>
      <xdr:col>3</xdr:col>
      <xdr:colOff>114300</xdr:colOff>
      <xdr:row>21</xdr:row>
      <xdr:rowOff>152400</xdr:rowOff>
    </xdr:to>
    <xdr:sp macro="" textlink="">
      <xdr:nvSpPr>
        <xdr:cNvPr id="3" name="円/楕円 5">
          <a:extLst>
            <a:ext uri="{FF2B5EF4-FFF2-40B4-BE49-F238E27FC236}">
              <a16:creationId xmlns:a16="http://schemas.microsoft.com/office/drawing/2014/main" id="{00000000-0008-0000-0500-000003000000}"/>
            </a:ext>
          </a:extLst>
        </xdr:cNvPr>
        <xdr:cNvSpPr/>
      </xdr:nvSpPr>
      <xdr:spPr>
        <a:xfrm>
          <a:off x="2343150" y="5019675"/>
          <a:ext cx="257175"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47</xdr:row>
      <xdr:rowOff>76200</xdr:rowOff>
    </xdr:from>
    <xdr:to>
      <xdr:col>11</xdr:col>
      <xdr:colOff>933450</xdr:colOff>
      <xdr:row>51</xdr:row>
      <xdr:rowOff>9525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61925" y="12049125"/>
          <a:ext cx="8124825" cy="8858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　登録する債権者の本人確認書類の写しを添付してください。詳細は下記注意事項６を参照。</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　本人確認書類の写しとは、概ね以下のとおりです（いずれか一つ）。</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登録者が法人等の場合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・登記事項証明書　・印鑑登録証明書　等</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登録者が個人の場合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6</xdr:row>
          <xdr:rowOff>190500</xdr:rowOff>
        </xdr:from>
        <xdr:to>
          <xdr:col>1</xdr:col>
          <xdr:colOff>336550</xdr:colOff>
          <xdr:row>8</xdr:row>
          <xdr:rowOff>88900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190500</xdr:rowOff>
        </xdr:from>
        <xdr:to>
          <xdr:col>1</xdr:col>
          <xdr:colOff>336550</xdr:colOff>
          <xdr:row>7</xdr:row>
          <xdr:rowOff>88900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xdr:row>
          <xdr:rowOff>184150</xdr:rowOff>
        </xdr:from>
        <xdr:to>
          <xdr:col>0</xdr:col>
          <xdr:colOff>742950</xdr:colOff>
          <xdr:row>7</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xdr:row>
          <xdr:rowOff>184150</xdr:rowOff>
        </xdr:from>
        <xdr:to>
          <xdr:col>0</xdr:col>
          <xdr:colOff>742950</xdr:colOff>
          <xdr:row>8</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171450</xdr:rowOff>
        </xdr:from>
        <xdr:to>
          <xdr:col>4</xdr:col>
          <xdr:colOff>342900</xdr:colOff>
          <xdr:row>7</xdr:row>
          <xdr:rowOff>69850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190500</xdr:rowOff>
        </xdr:from>
        <xdr:to>
          <xdr:col>4</xdr:col>
          <xdr:colOff>342900</xdr:colOff>
          <xdr:row>8</xdr:row>
          <xdr:rowOff>88900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184150</xdr:rowOff>
        </xdr:from>
        <xdr:to>
          <xdr:col>7</xdr:col>
          <xdr:colOff>342900</xdr:colOff>
          <xdr:row>7</xdr:row>
          <xdr:rowOff>76200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38101</xdr:colOff>
      <xdr:row>31</xdr:row>
      <xdr:rowOff>19050</xdr:rowOff>
    </xdr:from>
    <xdr:to>
      <xdr:col>13</xdr:col>
      <xdr:colOff>38101</xdr:colOff>
      <xdr:row>37</xdr:row>
      <xdr:rowOff>400050</xdr:rowOff>
    </xdr:to>
    <xdr:sp macro="" textlink="">
      <xdr:nvSpPr>
        <xdr:cNvPr id="19" name="右中かっこ 18">
          <a:extLst>
            <a:ext uri="{FF2B5EF4-FFF2-40B4-BE49-F238E27FC236}">
              <a16:creationId xmlns:a16="http://schemas.microsoft.com/office/drawing/2014/main" id="{00000000-0008-0000-0500-000013000000}"/>
            </a:ext>
          </a:extLst>
        </xdr:cNvPr>
        <xdr:cNvSpPr/>
      </xdr:nvSpPr>
      <xdr:spPr>
        <a:xfrm>
          <a:off x="8477251" y="8105775"/>
          <a:ext cx="152400" cy="19335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20</xdr:row>
      <xdr:rowOff>142876</xdr:rowOff>
    </xdr:from>
    <xdr:to>
      <xdr:col>13</xdr:col>
      <xdr:colOff>171449</xdr:colOff>
      <xdr:row>27</xdr:row>
      <xdr:rowOff>28576</xdr:rowOff>
    </xdr:to>
    <xdr:sp macro="" textlink="">
      <xdr:nvSpPr>
        <xdr:cNvPr id="21" name="右中かっこ 20">
          <a:extLst>
            <a:ext uri="{FF2B5EF4-FFF2-40B4-BE49-F238E27FC236}">
              <a16:creationId xmlns:a16="http://schemas.microsoft.com/office/drawing/2014/main" id="{00000000-0008-0000-0500-000015000000}"/>
            </a:ext>
          </a:extLst>
        </xdr:cNvPr>
        <xdr:cNvSpPr/>
      </xdr:nvSpPr>
      <xdr:spPr>
        <a:xfrm>
          <a:off x="8505825" y="4972051"/>
          <a:ext cx="285749" cy="156210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9525</xdr:rowOff>
    </xdr:from>
    <xdr:to>
      <xdr:col>11</xdr:col>
      <xdr:colOff>1057275</xdr:colOff>
      <xdr:row>37</xdr:row>
      <xdr:rowOff>428625</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a:off x="0" y="8020050"/>
          <a:ext cx="8410575" cy="19716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19050</xdr:rowOff>
    </xdr:from>
    <xdr:to>
      <xdr:col>11</xdr:col>
      <xdr:colOff>1057275</xdr:colOff>
      <xdr:row>8</xdr:row>
      <xdr:rowOff>219075</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a:off x="0" y="1924050"/>
          <a:ext cx="8410575" cy="9429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95249</xdr:colOff>
      <xdr:row>6</xdr:row>
      <xdr:rowOff>19050</xdr:rowOff>
    </xdr:from>
    <xdr:to>
      <xdr:col>14</xdr:col>
      <xdr:colOff>638174</xdr:colOff>
      <xdr:row>8</xdr:row>
      <xdr:rowOff>57150</xdr:rowOff>
    </xdr:to>
    <xdr:sp macro="" textlink="">
      <xdr:nvSpPr>
        <xdr:cNvPr id="6" name="吹き出し: 角を丸めた四角形 5">
          <a:extLst>
            <a:ext uri="{FF2B5EF4-FFF2-40B4-BE49-F238E27FC236}">
              <a16:creationId xmlns:a16="http://schemas.microsoft.com/office/drawing/2014/main" id="{00000000-0008-0000-0500-000006000000}"/>
            </a:ext>
          </a:extLst>
        </xdr:cNvPr>
        <xdr:cNvSpPr/>
      </xdr:nvSpPr>
      <xdr:spPr>
        <a:xfrm>
          <a:off x="8686799" y="1504950"/>
          <a:ext cx="122872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171448</xdr:colOff>
      <xdr:row>10</xdr:row>
      <xdr:rowOff>76199</xdr:rowOff>
    </xdr:from>
    <xdr:to>
      <xdr:col>18</xdr:col>
      <xdr:colOff>419100</xdr:colOff>
      <xdr:row>14</xdr:row>
      <xdr:rowOff>200025</xdr:rowOff>
    </xdr:to>
    <xdr:sp macro="" textlink="">
      <xdr:nvSpPr>
        <xdr:cNvPr id="28" name="吹き出し: 角を丸めた四角形 27">
          <a:extLst>
            <a:ext uri="{FF2B5EF4-FFF2-40B4-BE49-F238E27FC236}">
              <a16:creationId xmlns:a16="http://schemas.microsoft.com/office/drawing/2014/main" id="{00000000-0008-0000-0500-00001C000000}"/>
            </a:ext>
          </a:extLst>
        </xdr:cNvPr>
        <xdr:cNvSpPr/>
      </xdr:nvSpPr>
      <xdr:spPr>
        <a:xfrm>
          <a:off x="8762998" y="3219449"/>
          <a:ext cx="3676652" cy="914401"/>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「住所（所在地）」「屋号・氏名又は法人名」欄は、法人本部の情報が別シートから転記されます。</a:t>
          </a:r>
          <a:endParaRPr lang="ja-JP" altLang="ja-JP" sz="1100">
            <a:solidFill>
              <a:schemeClr val="tx1"/>
            </a:solidFill>
            <a:effectLst/>
          </a:endParaRPr>
        </a:p>
        <a:p>
          <a:r>
            <a:rPr kumimoji="1" lang="ja-JP" altLang="ja-JP" sz="1100">
              <a:solidFill>
                <a:srgbClr val="FF0000"/>
              </a:solidFill>
              <a:effectLst/>
              <a:latin typeface="+mn-lt"/>
              <a:ea typeface="+mn-ea"/>
              <a:cs typeface="+mn-cs"/>
            </a:rPr>
            <a:t>フリガナのみ入力</a:t>
          </a:r>
          <a:r>
            <a:rPr kumimoji="1" lang="ja-JP" altLang="ja-JP" sz="1100">
              <a:solidFill>
                <a:schemeClr val="tx1"/>
              </a:solidFill>
              <a:effectLst/>
              <a:latin typeface="+mn-lt"/>
              <a:ea typeface="+mn-ea"/>
              <a:cs typeface="+mn-cs"/>
            </a:rPr>
            <a:t>してください。</a:t>
          </a:r>
          <a:endParaRPr kumimoji="1" lang="ja-JP" altLang="en-US" sz="1000">
            <a:solidFill>
              <a:schemeClr val="tx1"/>
            </a:solidFill>
          </a:endParaRPr>
        </a:p>
      </xdr:txBody>
    </xdr:sp>
    <xdr:clientData/>
  </xdr:twoCellAnchor>
  <xdr:twoCellAnchor>
    <xdr:from>
      <xdr:col>12</xdr:col>
      <xdr:colOff>66674</xdr:colOff>
      <xdr:row>9</xdr:row>
      <xdr:rowOff>28575</xdr:rowOff>
    </xdr:from>
    <xdr:to>
      <xdr:col>13</xdr:col>
      <xdr:colOff>114299</xdr:colOff>
      <xdr:row>15</xdr:row>
      <xdr:rowOff>95250</xdr:rowOff>
    </xdr:to>
    <xdr:sp macro="" textlink="">
      <xdr:nvSpPr>
        <xdr:cNvPr id="29" name="右中かっこ 28">
          <a:extLst>
            <a:ext uri="{FF2B5EF4-FFF2-40B4-BE49-F238E27FC236}">
              <a16:creationId xmlns:a16="http://schemas.microsoft.com/office/drawing/2014/main" id="{00000000-0008-0000-0500-00001D000000}"/>
            </a:ext>
          </a:extLst>
        </xdr:cNvPr>
        <xdr:cNvSpPr/>
      </xdr:nvSpPr>
      <xdr:spPr>
        <a:xfrm>
          <a:off x="8505824" y="2257425"/>
          <a:ext cx="200025" cy="134302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171449</xdr:colOff>
      <xdr:row>16</xdr:row>
      <xdr:rowOff>142874</xdr:rowOff>
    </xdr:from>
    <xdr:to>
      <xdr:col>18</xdr:col>
      <xdr:colOff>381000</xdr:colOff>
      <xdr:row>18</xdr:row>
      <xdr:rowOff>95250</xdr:rowOff>
    </xdr:to>
    <xdr:sp macro="" textlink="">
      <xdr:nvSpPr>
        <xdr:cNvPr id="30" name="吹き出し: 角を丸めた四角形 29">
          <a:extLst>
            <a:ext uri="{FF2B5EF4-FFF2-40B4-BE49-F238E27FC236}">
              <a16:creationId xmlns:a16="http://schemas.microsoft.com/office/drawing/2014/main" id="{00000000-0008-0000-0500-00001E000000}"/>
            </a:ext>
          </a:extLst>
        </xdr:cNvPr>
        <xdr:cNvSpPr/>
      </xdr:nvSpPr>
      <xdr:spPr>
        <a:xfrm>
          <a:off x="8762999" y="3886199"/>
          <a:ext cx="3638551" cy="58102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rgbClr val="FF0000"/>
              </a:solidFill>
              <a:effectLst/>
              <a:latin typeface="+mn-lt"/>
              <a:ea typeface="+mn-ea"/>
              <a:cs typeface="+mn-cs"/>
            </a:rPr>
            <a:t>経理担当者氏名の欄を入力</a:t>
          </a:r>
          <a:r>
            <a:rPr kumimoji="1" lang="ja-JP" altLang="ja-JP" sz="1100">
              <a:solidFill>
                <a:schemeClr val="tx1"/>
              </a:solidFill>
              <a:effectLst/>
              <a:latin typeface="+mn-lt"/>
              <a:ea typeface="+mn-ea"/>
              <a:cs typeface="+mn-cs"/>
            </a:rPr>
            <a:t>してください。</a:t>
          </a:r>
          <a:endParaRPr kumimoji="1" lang="ja-JP" altLang="en-US" sz="1100">
            <a:solidFill>
              <a:schemeClr val="tx1"/>
            </a:solidFill>
          </a:endParaRPr>
        </a:p>
      </xdr:txBody>
    </xdr:sp>
    <xdr:clientData/>
  </xdr:twoCellAnchor>
  <xdr:twoCellAnchor>
    <xdr:from>
      <xdr:col>13</xdr:col>
      <xdr:colOff>228600</xdr:colOff>
      <xdr:row>21</xdr:row>
      <xdr:rowOff>314324</xdr:rowOff>
    </xdr:from>
    <xdr:to>
      <xdr:col>18</xdr:col>
      <xdr:colOff>485775</xdr:colOff>
      <xdr:row>24</xdr:row>
      <xdr:rowOff>95250</xdr:rowOff>
    </xdr:to>
    <xdr:sp macro="" textlink="">
      <xdr:nvSpPr>
        <xdr:cNvPr id="31" name="吹き出し: 角を丸めた四角形 30">
          <a:extLst>
            <a:ext uri="{FF2B5EF4-FFF2-40B4-BE49-F238E27FC236}">
              <a16:creationId xmlns:a16="http://schemas.microsoft.com/office/drawing/2014/main" id="{00000000-0008-0000-0500-00001F000000}"/>
            </a:ext>
          </a:extLst>
        </xdr:cNvPr>
        <xdr:cNvSpPr/>
      </xdr:nvSpPr>
      <xdr:spPr>
        <a:xfrm>
          <a:off x="8848725" y="5419724"/>
          <a:ext cx="3686175" cy="571501"/>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金融機関名・支店名</a:t>
          </a:r>
          <a:r>
            <a:rPr kumimoji="1" lang="ja-JP" altLang="en-US" sz="1100">
              <a:solidFill>
                <a:schemeClr val="tx1"/>
              </a:solidFill>
              <a:effectLst/>
              <a:latin typeface="+mn-lt"/>
              <a:ea typeface="+mn-ea"/>
              <a:cs typeface="+mn-cs"/>
            </a:rPr>
            <a:t>の</a:t>
          </a:r>
          <a:r>
            <a:rPr kumimoji="1" lang="ja-JP" altLang="ja-JP" sz="1100">
              <a:solidFill>
                <a:schemeClr val="tx1"/>
              </a:solidFill>
              <a:effectLst/>
              <a:latin typeface="+mn-lt"/>
              <a:ea typeface="+mn-ea"/>
              <a:cs typeface="+mn-cs"/>
            </a:rPr>
            <a:t>フリガナを入力</a:t>
          </a:r>
          <a:r>
            <a:rPr kumimoji="1" lang="ja-JP" altLang="en-US" sz="1100">
              <a:solidFill>
                <a:schemeClr val="tx1"/>
              </a:solidFill>
              <a:effectLst/>
              <a:latin typeface="+mn-lt"/>
              <a:ea typeface="+mn-ea"/>
              <a:cs typeface="+mn-cs"/>
            </a:rPr>
            <a:t>してください。</a:t>
          </a:r>
          <a:endParaRPr lang="ja-JP" altLang="ja-JP" sz="1100">
            <a:solidFill>
              <a:schemeClr val="tx1"/>
            </a:solidFill>
            <a:effectLst/>
          </a:endParaRPr>
        </a:p>
        <a:p>
          <a:r>
            <a:rPr kumimoji="1" lang="ja-JP" altLang="ja-JP" sz="1100">
              <a:solidFill>
                <a:schemeClr val="tx1"/>
              </a:solidFill>
              <a:effectLst/>
              <a:latin typeface="+mn-lt"/>
              <a:ea typeface="+mn-ea"/>
              <a:cs typeface="+mn-cs"/>
            </a:rPr>
            <a:t>該当の項目に○を移動させて囲んでください。</a:t>
          </a:r>
          <a:endParaRPr kumimoji="0" lang="en-US" altLang="ja-JP" sz="1100" b="0" i="0" u="none" strike="noStrike">
            <a:solidFill>
              <a:schemeClr val="lt1"/>
            </a:solidFill>
            <a:effectLst/>
            <a:latin typeface="+mn-lt"/>
            <a:ea typeface="+mn-ea"/>
            <a:cs typeface="+mn-cs"/>
          </a:endParaRPr>
        </a:p>
      </xdr:txBody>
    </xdr:sp>
    <xdr:clientData/>
  </xdr:twoCellAnchor>
  <xdr:twoCellAnchor>
    <xdr:from>
      <xdr:col>13</xdr:col>
      <xdr:colOff>95249</xdr:colOff>
      <xdr:row>33</xdr:row>
      <xdr:rowOff>152400</xdr:rowOff>
    </xdr:from>
    <xdr:to>
      <xdr:col>17</xdr:col>
      <xdr:colOff>276224</xdr:colOff>
      <xdr:row>35</xdr:row>
      <xdr:rowOff>238125</xdr:rowOff>
    </xdr:to>
    <xdr:sp macro="" textlink="">
      <xdr:nvSpPr>
        <xdr:cNvPr id="32" name="吹き出し: 角を丸めた四角形 31">
          <a:extLst>
            <a:ext uri="{FF2B5EF4-FFF2-40B4-BE49-F238E27FC236}">
              <a16:creationId xmlns:a16="http://schemas.microsoft.com/office/drawing/2014/main" id="{00000000-0008-0000-0500-000020000000}"/>
            </a:ext>
          </a:extLst>
        </xdr:cNvPr>
        <xdr:cNvSpPr/>
      </xdr:nvSpPr>
      <xdr:spPr>
        <a:xfrm>
          <a:off x="8686799" y="8791575"/>
          <a:ext cx="2924175" cy="542925"/>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66674</xdr:colOff>
      <xdr:row>39</xdr:row>
      <xdr:rowOff>76200</xdr:rowOff>
    </xdr:from>
    <xdr:to>
      <xdr:col>17</xdr:col>
      <xdr:colOff>285750</xdr:colOff>
      <xdr:row>41</xdr:row>
      <xdr:rowOff>95250</xdr:rowOff>
    </xdr:to>
    <xdr:sp macro="" textlink="">
      <xdr:nvSpPr>
        <xdr:cNvPr id="34" name="吹き出し: 角を丸めた四角形 33">
          <a:extLst>
            <a:ext uri="{FF2B5EF4-FFF2-40B4-BE49-F238E27FC236}">
              <a16:creationId xmlns:a16="http://schemas.microsoft.com/office/drawing/2014/main" id="{00000000-0008-0000-0500-000022000000}"/>
            </a:ext>
          </a:extLst>
        </xdr:cNvPr>
        <xdr:cNvSpPr/>
      </xdr:nvSpPr>
      <xdr:spPr>
        <a:xfrm>
          <a:off x="8658224" y="10325100"/>
          <a:ext cx="2962276"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日付は</a:t>
          </a:r>
          <a:r>
            <a:rPr kumimoji="1" lang="ja-JP" altLang="en-US" sz="1100">
              <a:solidFill>
                <a:schemeClr val="tx1"/>
              </a:solidFill>
              <a:effectLst/>
              <a:latin typeface="+mn-lt"/>
              <a:ea typeface="+mn-ea"/>
              <a:cs typeface="+mn-cs"/>
            </a:rPr>
            <a:t>指定していますので入力不要です。</a:t>
          </a:r>
          <a:endParaRPr lang="ja-JP" altLang="ja-JP">
            <a:solidFill>
              <a:schemeClr val="tx1"/>
            </a:solidFill>
            <a:effectLst/>
          </a:endParaRPr>
        </a:p>
      </xdr:txBody>
    </xdr:sp>
    <xdr:clientData/>
  </xdr:twoCellAnchor>
  <xdr:twoCellAnchor>
    <xdr:from>
      <xdr:col>13</xdr:col>
      <xdr:colOff>57149</xdr:colOff>
      <xdr:row>43</xdr:row>
      <xdr:rowOff>114300</xdr:rowOff>
    </xdr:from>
    <xdr:to>
      <xdr:col>17</xdr:col>
      <xdr:colOff>304800</xdr:colOff>
      <xdr:row>45</xdr:row>
      <xdr:rowOff>171450</xdr:rowOff>
    </xdr:to>
    <xdr:sp macro="" textlink="">
      <xdr:nvSpPr>
        <xdr:cNvPr id="35" name="吹き出し: 角を丸めた四角形 34">
          <a:extLst>
            <a:ext uri="{FF2B5EF4-FFF2-40B4-BE49-F238E27FC236}">
              <a16:creationId xmlns:a16="http://schemas.microsoft.com/office/drawing/2014/main" id="{00000000-0008-0000-0500-000023000000}"/>
            </a:ext>
          </a:extLst>
        </xdr:cNvPr>
        <xdr:cNvSpPr/>
      </xdr:nvSpPr>
      <xdr:spPr>
        <a:xfrm>
          <a:off x="8648699" y="11210925"/>
          <a:ext cx="299085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押印不要です。</a:t>
          </a:r>
          <a:endParaRPr lang="ja-JP" altLang="ja-JP">
            <a:solidFill>
              <a:schemeClr val="tx1"/>
            </a:solidFill>
            <a:effectLst/>
          </a:endParaRPr>
        </a:p>
      </xdr:txBody>
    </xdr:sp>
    <xdr:clientData/>
  </xdr:twoCellAnchor>
  <xdr:twoCellAnchor>
    <xdr:from>
      <xdr:col>13</xdr:col>
      <xdr:colOff>38098</xdr:colOff>
      <xdr:row>48</xdr:row>
      <xdr:rowOff>9525</xdr:rowOff>
    </xdr:from>
    <xdr:to>
      <xdr:col>17</xdr:col>
      <xdr:colOff>342899</xdr:colOff>
      <xdr:row>50</xdr:row>
      <xdr:rowOff>66675</xdr:rowOff>
    </xdr:to>
    <xdr:sp macro="" textlink="">
      <xdr:nvSpPr>
        <xdr:cNvPr id="36" name="吹き出し: 角を丸めた四角形 35">
          <a:extLst>
            <a:ext uri="{FF2B5EF4-FFF2-40B4-BE49-F238E27FC236}">
              <a16:creationId xmlns:a16="http://schemas.microsoft.com/office/drawing/2014/main" id="{00000000-0008-0000-0500-000024000000}"/>
            </a:ext>
          </a:extLst>
        </xdr:cNvPr>
        <xdr:cNvSpPr/>
      </xdr:nvSpPr>
      <xdr:spPr>
        <a:xfrm>
          <a:off x="8629648" y="12296775"/>
          <a:ext cx="304800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本人確認書類の提出は不要です。</a:t>
          </a:r>
          <a:endParaRPr lang="ja-JP" altLang="ja-JP">
            <a:solidFill>
              <a:schemeClr val="tx1"/>
            </a:solidFill>
            <a:effectLst/>
          </a:endParaRPr>
        </a:p>
      </xdr:txBody>
    </xdr:sp>
    <xdr:clientData/>
  </xdr:twoCellAnchor>
  <xdr:twoCellAnchor>
    <xdr:from>
      <xdr:col>0</xdr:col>
      <xdr:colOff>158750</xdr:colOff>
      <xdr:row>47</xdr:row>
      <xdr:rowOff>90714</xdr:rowOff>
    </xdr:from>
    <xdr:to>
      <xdr:col>11</xdr:col>
      <xdr:colOff>941161</xdr:colOff>
      <xdr:row>51</xdr:row>
      <xdr:rowOff>0</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a:off x="158750" y="12133035"/>
          <a:ext cx="8118929" cy="86178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152399</xdr:colOff>
      <xdr:row>0</xdr:row>
      <xdr:rowOff>276225</xdr:rowOff>
    </xdr:from>
    <xdr:to>
      <xdr:col>19</xdr:col>
      <xdr:colOff>409574</xdr:colOff>
      <xdr:row>5</xdr:row>
      <xdr:rowOff>95250</xdr:rowOff>
    </xdr:to>
    <xdr:sp macro="" textlink="">
      <xdr:nvSpPr>
        <xdr:cNvPr id="38" name="吹き出し: 角を丸めた四角形 37">
          <a:extLst>
            <a:ext uri="{FF2B5EF4-FFF2-40B4-BE49-F238E27FC236}">
              <a16:creationId xmlns:a16="http://schemas.microsoft.com/office/drawing/2014/main" id="{00000000-0008-0000-0500-000026000000}"/>
            </a:ext>
          </a:extLst>
        </xdr:cNvPr>
        <xdr:cNvSpPr/>
      </xdr:nvSpPr>
      <xdr:spPr>
        <a:xfrm>
          <a:off x="8591549" y="276225"/>
          <a:ext cx="4524375" cy="172402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着色箇所のみ</a:t>
          </a:r>
          <a:r>
            <a:rPr kumimoji="1" lang="ja-JP" altLang="ja-JP" sz="1800" b="1">
              <a:solidFill>
                <a:srgbClr val="FFFF00"/>
              </a:solidFill>
              <a:effectLst/>
              <a:latin typeface="ＭＳ ゴシック" panose="020B0609070205080204" pitchFamily="49" charset="-128"/>
              <a:ea typeface="ＭＳ ゴシック" panose="020B0609070205080204" pitchFamily="49" charset="-128"/>
              <a:cs typeface="+mn-cs"/>
            </a:rPr>
            <a:t>必要事項を直接入力し</a:t>
          </a: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印刷し</a:t>
          </a:r>
          <a:r>
            <a:rPr kumimoji="1" lang="ja-JP" altLang="ja-JP" sz="1800" b="1">
              <a:solidFill>
                <a:srgbClr val="FFFF00"/>
              </a:solidFill>
              <a:effectLst/>
              <a:latin typeface="ＭＳ ゴシック" panose="020B0609070205080204" pitchFamily="49" charset="-128"/>
              <a:ea typeface="ＭＳ ゴシック" panose="020B0609070205080204" pitchFamily="49" charset="-128"/>
              <a:cs typeface="+mn-cs"/>
            </a:rPr>
            <a:t>てください。</a:t>
          </a:r>
          <a:endParaRPr lang="ja-JP" altLang="ja-JP" sz="1800">
            <a:solidFill>
              <a:srgbClr val="FFFF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95251</xdr:colOff>
      <xdr:row>16</xdr:row>
      <xdr:rowOff>304801</xdr:rowOff>
    </xdr:from>
    <xdr:to>
      <xdr:col>13</xdr:col>
      <xdr:colOff>57151</xdr:colOff>
      <xdr:row>17</xdr:row>
      <xdr:rowOff>276226</xdr:rowOff>
    </xdr:to>
    <xdr:sp macro="" textlink="">
      <xdr:nvSpPr>
        <xdr:cNvPr id="37" name="右中かっこ 36">
          <a:extLst>
            <a:ext uri="{FF2B5EF4-FFF2-40B4-BE49-F238E27FC236}">
              <a16:creationId xmlns:a16="http://schemas.microsoft.com/office/drawing/2014/main" id="{00000000-0008-0000-0500-000025000000}"/>
            </a:ext>
          </a:extLst>
        </xdr:cNvPr>
        <xdr:cNvSpPr/>
      </xdr:nvSpPr>
      <xdr:spPr>
        <a:xfrm>
          <a:off x="8534401" y="4048126"/>
          <a:ext cx="114300" cy="28575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5</xdr:row>
      <xdr:rowOff>123825</xdr:rowOff>
    </xdr:from>
    <xdr:to>
      <xdr:col>13</xdr:col>
      <xdr:colOff>28575</xdr:colOff>
      <xdr:row>8</xdr:row>
      <xdr:rowOff>142875</xdr:rowOff>
    </xdr:to>
    <xdr:sp macro="" textlink="">
      <xdr:nvSpPr>
        <xdr:cNvPr id="39" name="右中かっこ 38">
          <a:extLst>
            <a:ext uri="{FF2B5EF4-FFF2-40B4-BE49-F238E27FC236}">
              <a16:creationId xmlns:a16="http://schemas.microsoft.com/office/drawing/2014/main" id="{00000000-0008-0000-0500-000027000000}"/>
            </a:ext>
          </a:extLst>
        </xdr:cNvPr>
        <xdr:cNvSpPr/>
      </xdr:nvSpPr>
      <xdr:spPr>
        <a:xfrm>
          <a:off x="8534400" y="1362075"/>
          <a:ext cx="85725" cy="76200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148166</xdr:colOff>
      <xdr:row>48</xdr:row>
      <xdr:rowOff>10583</xdr:rowOff>
    </xdr:from>
    <xdr:to>
      <xdr:col>14</xdr:col>
      <xdr:colOff>42333</xdr:colOff>
      <xdr:row>57</xdr:row>
      <xdr:rowOff>179916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042486" y="10084223"/>
          <a:ext cx="3056467" cy="188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２か所以上の保険者がある場合は、印刷範囲を下に広げてください。</a:t>
          </a:r>
        </a:p>
      </xdr:txBody>
    </xdr:sp>
    <xdr:clientData/>
  </xdr:twoCellAnchor>
  <xdr:twoCellAnchor>
    <xdr:from>
      <xdr:col>10</xdr:col>
      <xdr:colOff>194733</xdr:colOff>
      <xdr:row>27</xdr:row>
      <xdr:rowOff>8466</xdr:rowOff>
    </xdr:from>
    <xdr:to>
      <xdr:col>10</xdr:col>
      <xdr:colOff>254001</xdr:colOff>
      <xdr:row>38</xdr:row>
      <xdr:rowOff>149225</xdr:rowOff>
    </xdr:to>
    <xdr:sp macro="" textlink="">
      <xdr:nvSpPr>
        <xdr:cNvPr id="3" name="右大かっこ 2">
          <a:extLst>
            <a:ext uri="{FF2B5EF4-FFF2-40B4-BE49-F238E27FC236}">
              <a16:creationId xmlns:a16="http://schemas.microsoft.com/office/drawing/2014/main" id="{00000000-0008-0000-0600-000003000000}"/>
            </a:ext>
          </a:extLst>
        </xdr:cNvPr>
        <xdr:cNvSpPr/>
      </xdr:nvSpPr>
      <xdr:spPr>
        <a:xfrm>
          <a:off x="8094133" y="5960533"/>
          <a:ext cx="59268" cy="2655359"/>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635000</xdr:colOff>
      <xdr:row>31</xdr:row>
      <xdr:rowOff>135467</xdr:rowOff>
    </xdr:from>
    <xdr:to>
      <xdr:col>14</xdr:col>
      <xdr:colOff>394549</xdr:colOff>
      <xdr:row>34</xdr:row>
      <xdr:rowOff>40218</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8534400" y="7001934"/>
          <a:ext cx="2926082" cy="590551"/>
        </a:xfrm>
        <a:prstGeom prst="wedgeRoundRectCallout">
          <a:avLst>
            <a:gd name="adj1" fmla="val -62287"/>
            <a:gd name="adj2" fmla="val -633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自動で転記されるので入力不要です。</a:t>
          </a:r>
          <a:endParaRPr lang="ja-JP" altLang="ja-JP">
            <a:solidFill>
              <a:schemeClr val="tx1"/>
            </a:solidFill>
            <a:effectLst/>
          </a:endParaRPr>
        </a:p>
      </xdr:txBody>
    </xdr:sp>
    <xdr:clientData/>
  </xdr:twoCellAnchor>
  <xdr:twoCellAnchor>
    <xdr:from>
      <xdr:col>10</xdr:col>
      <xdr:colOff>93134</xdr:colOff>
      <xdr:row>5</xdr:row>
      <xdr:rowOff>220133</xdr:rowOff>
    </xdr:from>
    <xdr:to>
      <xdr:col>10</xdr:col>
      <xdr:colOff>413386</xdr:colOff>
      <xdr:row>21</xdr:row>
      <xdr:rowOff>118534</xdr:rowOff>
    </xdr:to>
    <xdr:sp macro="" textlink="">
      <xdr:nvSpPr>
        <xdr:cNvPr id="6" name="右中かっこ 5">
          <a:extLst>
            <a:ext uri="{FF2B5EF4-FFF2-40B4-BE49-F238E27FC236}">
              <a16:creationId xmlns:a16="http://schemas.microsoft.com/office/drawing/2014/main" id="{00000000-0008-0000-0600-000006000000}"/>
            </a:ext>
          </a:extLst>
        </xdr:cNvPr>
        <xdr:cNvSpPr/>
      </xdr:nvSpPr>
      <xdr:spPr>
        <a:xfrm>
          <a:off x="7992534" y="1092200"/>
          <a:ext cx="320252" cy="3742267"/>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628650</xdr:colOff>
      <xdr:row>22</xdr:row>
      <xdr:rowOff>150283</xdr:rowOff>
    </xdr:from>
    <xdr:to>
      <xdr:col>15</xdr:col>
      <xdr:colOff>143936</xdr:colOff>
      <xdr:row>27</xdr:row>
      <xdr:rowOff>43815</xdr:rowOff>
    </xdr:to>
    <xdr:sp macro="" textlink="">
      <xdr:nvSpPr>
        <xdr:cNvPr id="8" name="吹き出し: 角を丸めた四角形 7">
          <a:extLst>
            <a:ext uri="{FF2B5EF4-FFF2-40B4-BE49-F238E27FC236}">
              <a16:creationId xmlns:a16="http://schemas.microsoft.com/office/drawing/2014/main" id="{00000000-0008-0000-0600-000008000000}"/>
            </a:ext>
          </a:extLst>
        </xdr:cNvPr>
        <xdr:cNvSpPr/>
      </xdr:nvSpPr>
      <xdr:spPr>
        <a:xfrm>
          <a:off x="9423400" y="5071533"/>
          <a:ext cx="3727453" cy="898949"/>
        </a:xfrm>
        <a:prstGeom prst="wedgeRoundRectCallout">
          <a:avLst>
            <a:gd name="adj1" fmla="val -66099"/>
            <a:gd name="adj2" fmla="val -5916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a:solidFill>
                <a:schemeClr val="tx1"/>
              </a:solidFill>
              <a:effectLst/>
            </a:rPr>
            <a:t>連携先の定期巡回事業所が複数ある場合は、</a:t>
          </a:r>
          <a:endParaRPr lang="en-US" altLang="ja-JP" sz="1100">
            <a:solidFill>
              <a:schemeClr val="tx1"/>
            </a:solidFill>
            <a:effectLst/>
          </a:endParaRPr>
        </a:p>
        <a:p>
          <a:r>
            <a:rPr lang="ja-JP" altLang="en-US" sz="1100">
              <a:solidFill>
                <a:schemeClr val="tx1"/>
              </a:solidFill>
              <a:effectLst/>
            </a:rPr>
            <a:t>行を追加して記入してください。</a:t>
          </a:r>
          <a:endParaRPr lang="ja-JP" altLang="ja-JP" sz="1100">
            <a:solidFill>
              <a:schemeClr val="tx1"/>
            </a:solidFill>
            <a:effectLst/>
          </a:endParaRPr>
        </a:p>
      </xdr:txBody>
    </xdr:sp>
    <xdr:clientData/>
  </xdr:twoCellAnchor>
  <xdr:twoCellAnchor>
    <xdr:from>
      <xdr:col>10</xdr:col>
      <xdr:colOff>414868</xdr:colOff>
      <xdr:row>0</xdr:row>
      <xdr:rowOff>48681</xdr:rowOff>
    </xdr:from>
    <xdr:to>
      <xdr:col>18</xdr:col>
      <xdr:colOff>603250</xdr:colOff>
      <xdr:row>22</xdr:row>
      <xdr:rowOff>116416</xdr:rowOff>
    </xdr:to>
    <xdr:sp macro="" textlink="">
      <xdr:nvSpPr>
        <xdr:cNvPr id="9" name="吹き出し: 角を丸めた四角形 8">
          <a:extLst>
            <a:ext uri="{FF2B5EF4-FFF2-40B4-BE49-F238E27FC236}">
              <a16:creationId xmlns:a16="http://schemas.microsoft.com/office/drawing/2014/main" id="{00000000-0008-0000-0600-000009000000}"/>
            </a:ext>
          </a:extLst>
        </xdr:cNvPr>
        <xdr:cNvSpPr/>
      </xdr:nvSpPr>
      <xdr:spPr>
        <a:xfrm>
          <a:off x="9209618" y="48681"/>
          <a:ext cx="6464299" cy="498898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u="sng">
              <a:solidFill>
                <a:srgbClr val="FFFF00"/>
              </a:solidFill>
              <a:effectLst/>
              <a:latin typeface="+mn-lt"/>
              <a:ea typeface="+mn-ea"/>
              <a:cs typeface="+mn-cs"/>
            </a:rPr>
            <a:t>※</a:t>
          </a:r>
          <a:r>
            <a:rPr kumimoji="1" lang="ja-JP" altLang="ja-JP" sz="1800" b="1" u="sng">
              <a:solidFill>
                <a:srgbClr val="FFFF00"/>
              </a:solidFill>
              <a:effectLst/>
              <a:latin typeface="+mn-lt"/>
              <a:ea typeface="+mn-ea"/>
              <a:cs typeface="+mn-cs"/>
            </a:rPr>
            <a:t>交付申請時に入力した内容を再度入力してください。</a:t>
          </a:r>
          <a:endParaRPr kumimoji="1" lang="en-US" altLang="ja-JP" sz="4000" b="1" u="sng">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latin typeface="ＭＳ ゴシック" panose="020B0609070205080204" pitchFamily="49" charset="-128"/>
              <a:ea typeface="ＭＳ ゴシック" panose="020B0609070205080204" pitchFamily="49" charset="-128"/>
            </a:rPr>
            <a:t>11</a:t>
          </a:r>
          <a:r>
            <a:rPr kumimoji="1" lang="ja-JP" altLang="en-US" sz="2400" b="1">
              <a:solidFill>
                <a:srgbClr val="FF0000"/>
              </a:solidFill>
              <a:latin typeface="ＭＳ ゴシック" panose="020B0609070205080204" pitchFamily="49" charset="-128"/>
              <a:ea typeface="ＭＳ ゴシック" panose="020B0609070205080204" pitchFamily="49" charset="-128"/>
            </a:rPr>
            <a:t>月に提出済みの事業計画書と</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同じ様式です。</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「１事業所名等」と「３利用者に</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かかる保険者ごとの助成申請見込額」</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u="none">
              <a:solidFill>
                <a:srgbClr val="FFFF00"/>
              </a:solidFill>
              <a:latin typeface="ＭＳ ゴシック" panose="020B0609070205080204" pitchFamily="49" charset="-128"/>
              <a:ea typeface="ＭＳ ゴシック" panose="020B0609070205080204" pitchFamily="49" charset="-128"/>
            </a:rPr>
            <a:t>に</a:t>
          </a:r>
          <a:r>
            <a:rPr kumimoji="1" lang="ja-JP" altLang="en-US" sz="2400" b="1">
              <a:solidFill>
                <a:srgbClr val="FFFF00"/>
              </a:solidFill>
              <a:latin typeface="ＭＳ ゴシック" panose="020B0609070205080204" pitchFamily="49" charset="-128"/>
              <a:ea typeface="ＭＳ ゴシック" panose="020B0609070205080204" pitchFamily="49" charset="-128"/>
            </a:rPr>
            <a:t>必要事項を入力</a:t>
          </a:r>
          <a:r>
            <a:rPr kumimoji="1" lang="ja-JP" altLang="en-US" sz="2400" b="1">
              <a:solidFill>
                <a:srgbClr val="FF0000"/>
              </a:solidFill>
              <a:latin typeface="ＭＳ ゴシック" panose="020B0609070205080204" pitchFamily="49" charset="-128"/>
              <a:ea typeface="ＭＳ ゴシック" panose="020B0609070205080204" pitchFamily="49" charset="-128"/>
            </a:rPr>
            <a:t>し印刷してください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a:t>
          </a:r>
          <a:r>
            <a:rPr kumimoji="1" lang="en-US" altLang="ja-JP" sz="2400" b="1">
              <a:solidFill>
                <a:srgbClr val="FF0000"/>
              </a:solidFill>
              <a:latin typeface="ＭＳ ゴシック" panose="020B0609070205080204" pitchFamily="49" charset="-128"/>
              <a:ea typeface="ＭＳ ゴシック" panose="020B0609070205080204" pitchFamily="49" charset="-128"/>
            </a:rPr>
            <a:t>11</a:t>
          </a:r>
          <a:r>
            <a:rPr kumimoji="1" lang="ja-JP" altLang="en-US" sz="2400" b="1">
              <a:solidFill>
                <a:srgbClr val="FF0000"/>
              </a:solidFill>
              <a:latin typeface="ＭＳ ゴシック" panose="020B0609070205080204" pitchFamily="49" charset="-128"/>
              <a:ea typeface="ＭＳ ゴシック" panose="020B0609070205080204" pitchFamily="49" charset="-128"/>
            </a:rPr>
            <a:t>月事業計画書から修正がない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場合は、コピー＆ペーストをして</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ください）。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助成申請見込額は、</a:t>
          </a:r>
          <a:r>
            <a:rPr kumimoji="1" lang="en-US" altLang="ja-JP" sz="2400" b="1">
              <a:solidFill>
                <a:srgbClr val="FFFF00"/>
              </a:solidFill>
              <a:latin typeface="ＭＳ ゴシック" panose="020B0609070205080204" pitchFamily="49" charset="-128"/>
              <a:ea typeface="ＭＳ ゴシック" panose="020B0609070205080204" pitchFamily="49" charset="-128"/>
            </a:rPr>
            <a:t>11</a:t>
          </a:r>
          <a:r>
            <a:rPr kumimoji="1" lang="ja-JP" altLang="en-US" sz="2400" b="1">
              <a:solidFill>
                <a:srgbClr val="FFFF00"/>
              </a:solidFill>
              <a:latin typeface="ＭＳ ゴシック" panose="020B0609070205080204" pitchFamily="49" charset="-128"/>
              <a:ea typeface="ＭＳ ゴシック" panose="020B0609070205080204" pitchFamily="49" charset="-128"/>
            </a:rPr>
            <a:t>月提出時の</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金額が上限</a:t>
          </a:r>
          <a:r>
            <a:rPr kumimoji="1" lang="ja-JP" altLang="en-US" sz="2400" b="1">
              <a:solidFill>
                <a:srgbClr val="FF0000"/>
              </a:solidFill>
              <a:latin typeface="ＭＳ ゴシック" panose="020B0609070205080204" pitchFamily="49" charset="-128"/>
              <a:ea typeface="ＭＳ ゴシック" panose="020B0609070205080204" pitchFamily="49" charset="-128"/>
            </a:rPr>
            <a:t>となります。</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6</xdr:row>
      <xdr:rowOff>21166</xdr:rowOff>
    </xdr:from>
    <xdr:to>
      <xdr:col>8</xdr:col>
      <xdr:colOff>333375</xdr:colOff>
      <xdr:row>10</xdr:row>
      <xdr:rowOff>184150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6347460" y="1126066"/>
          <a:ext cx="333375" cy="1138344"/>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447672</xdr:colOff>
      <xdr:row>6</xdr:row>
      <xdr:rowOff>144268</xdr:rowOff>
    </xdr:from>
    <xdr:to>
      <xdr:col>14</xdr:col>
      <xdr:colOff>42332</xdr:colOff>
      <xdr:row>10</xdr:row>
      <xdr:rowOff>116422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795132" y="1249168"/>
          <a:ext cx="4303820" cy="947514"/>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rgbClr val="002060"/>
              </a:solidFill>
            </a:rPr>
            <a:t>◎申請者が、一体型事業所の場合（定期巡回・随時対応サービス事業所）は、こちらを記入してください。</a:t>
          </a:r>
        </a:p>
      </xdr:txBody>
    </xdr:sp>
    <xdr:clientData/>
  </xdr:twoCellAnchor>
  <xdr:twoCellAnchor>
    <xdr:from>
      <xdr:col>8</xdr:col>
      <xdr:colOff>0</xdr:colOff>
      <xdr:row>13</xdr:row>
      <xdr:rowOff>3</xdr:rowOff>
    </xdr:from>
    <xdr:to>
      <xdr:col>8</xdr:col>
      <xdr:colOff>333375</xdr:colOff>
      <xdr:row>21</xdr:row>
      <xdr:rowOff>202145</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6347460" y="2735583"/>
          <a:ext cx="333375" cy="2145242"/>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390525</xdr:colOff>
      <xdr:row>14</xdr:row>
      <xdr:rowOff>169333</xdr:rowOff>
    </xdr:from>
    <xdr:to>
      <xdr:col>14</xdr:col>
      <xdr:colOff>179917</xdr:colOff>
      <xdr:row>20</xdr:row>
      <xdr:rowOff>174172</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6737985" y="3148753"/>
          <a:ext cx="4498552" cy="1460259"/>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rgbClr val="002060"/>
              </a:solidFill>
            </a:rPr>
            <a:t>◎申請者が、連携型事業所の場合（訪問看護事業所）は、こちらを記入してください。</a:t>
          </a:r>
          <a:endParaRPr kumimoji="1" lang="en-US" altLang="ja-JP" sz="1200" i="0">
            <a:solidFill>
              <a:srgbClr val="002060"/>
            </a:solidFill>
          </a:endParaRPr>
        </a:p>
        <a:p>
          <a:endParaRPr kumimoji="1" lang="en-US" altLang="ja-JP" sz="1200" i="0">
            <a:solidFill>
              <a:srgbClr val="002060"/>
            </a:solidFill>
          </a:endParaRPr>
        </a:p>
        <a:p>
          <a:r>
            <a:rPr kumimoji="1" lang="ja-JP" altLang="en-US" sz="1200" i="0">
              <a:solidFill>
                <a:srgbClr val="002060"/>
              </a:solidFill>
            </a:rPr>
            <a:t>◎連携先の定期巡回・随時対応サービス事業所が複数ある場合は、行を追加して、記入してください。</a:t>
          </a:r>
        </a:p>
      </xdr:txBody>
    </xdr:sp>
    <xdr:clientData/>
  </xdr:twoCellAnchor>
  <xdr:twoCellAnchor>
    <xdr:from>
      <xdr:col>4</xdr:col>
      <xdr:colOff>172506</xdr:colOff>
      <xdr:row>29</xdr:row>
      <xdr:rowOff>52917</xdr:rowOff>
    </xdr:from>
    <xdr:to>
      <xdr:col>8</xdr:col>
      <xdr:colOff>751416</xdr:colOff>
      <xdr:row>35</xdr:row>
      <xdr:rowOff>127005</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2458506" y="6423237"/>
          <a:ext cx="4640370" cy="1445688"/>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i="0">
              <a:solidFill>
                <a:schemeClr val="dk1"/>
              </a:solidFill>
              <a:effectLst/>
              <a:latin typeface="+mn-lt"/>
              <a:ea typeface="+mn-ea"/>
              <a:cs typeface="+mn-cs"/>
            </a:rPr>
            <a:t>◎</a:t>
          </a:r>
          <a:r>
            <a:rPr kumimoji="1" lang="ja-JP" altLang="en-US" sz="1200" i="0">
              <a:solidFill>
                <a:srgbClr val="002060"/>
              </a:solidFill>
            </a:rPr>
            <a:t>自動入力となっていますので、</a:t>
          </a:r>
          <a:endParaRPr kumimoji="1" lang="en-US" altLang="ja-JP" sz="1200" i="0">
            <a:solidFill>
              <a:srgbClr val="002060"/>
            </a:solidFill>
          </a:endParaRPr>
        </a:p>
        <a:p>
          <a:r>
            <a:rPr kumimoji="1" lang="ja-JP" altLang="en-US" sz="1100" i="0" baseline="0">
              <a:solidFill>
                <a:schemeClr val="dk1"/>
              </a:solidFill>
              <a:effectLst/>
              <a:latin typeface="+mn-lt"/>
              <a:ea typeface="+mn-ea"/>
              <a:cs typeface="+mn-cs"/>
            </a:rPr>
            <a:t>　</a:t>
          </a:r>
          <a:r>
            <a:rPr kumimoji="1" lang="ja-JP" altLang="en-US" sz="1200" i="0">
              <a:solidFill>
                <a:srgbClr val="002060"/>
              </a:solidFill>
            </a:rPr>
            <a:t>下記「３　利用者にかかる保険者ごとの助成申請見込額」を記入ください。</a:t>
          </a:r>
        </a:p>
      </xdr:txBody>
    </xdr:sp>
    <xdr:clientData/>
  </xdr:twoCellAnchor>
  <xdr:twoCellAnchor>
    <xdr:from>
      <xdr:col>9</xdr:col>
      <xdr:colOff>301624</xdr:colOff>
      <xdr:row>54</xdr:row>
      <xdr:rowOff>188801</xdr:rowOff>
    </xdr:from>
    <xdr:to>
      <xdr:col>16</xdr:col>
      <xdr:colOff>349251</xdr:colOff>
      <xdr:row>77</xdr:row>
      <xdr:rowOff>63500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8524874" y="11491801"/>
          <a:ext cx="5519210" cy="4256199"/>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rgbClr val="002060"/>
              </a:solidFill>
            </a:rPr>
            <a:t>◎助成申請見込額については</a:t>
          </a:r>
          <a:r>
            <a:rPr kumimoji="1" lang="ja-JP" altLang="en-US" sz="1200" b="0" i="0" u="none">
              <a:solidFill>
                <a:sysClr val="windowText" lastClr="000000"/>
              </a:solidFill>
            </a:rPr>
            <a:t>、</a:t>
          </a:r>
          <a:r>
            <a:rPr kumimoji="1" lang="en-US" altLang="ja-JP" sz="1200" b="1" i="0" u="sng">
              <a:solidFill>
                <a:srgbClr val="FF0000"/>
              </a:solidFill>
              <a:latin typeface="+mj-ea"/>
              <a:ea typeface="+mj-ea"/>
            </a:rPr>
            <a:t>4</a:t>
          </a:r>
          <a:r>
            <a:rPr kumimoji="1" lang="ja-JP" altLang="en-US" sz="1200" b="1" i="0" u="sng">
              <a:solidFill>
                <a:srgbClr val="FF0000"/>
              </a:solidFill>
              <a:latin typeface="+mj-ea"/>
              <a:ea typeface="+mj-ea"/>
            </a:rPr>
            <a:t>月から</a:t>
          </a:r>
          <a:r>
            <a:rPr kumimoji="1" lang="en-US" altLang="ja-JP" sz="1200" b="1" i="0" u="sng">
              <a:solidFill>
                <a:srgbClr val="FF0000"/>
              </a:solidFill>
              <a:latin typeface="+mj-ea"/>
              <a:ea typeface="+mj-ea"/>
            </a:rPr>
            <a:t>3</a:t>
          </a:r>
          <a:r>
            <a:rPr kumimoji="1" lang="ja-JP" altLang="en-US" sz="1200" b="1" i="0" u="sng">
              <a:solidFill>
                <a:srgbClr val="FF0000"/>
              </a:solidFill>
              <a:latin typeface="+mj-ea"/>
              <a:ea typeface="+mj-ea"/>
            </a:rPr>
            <a:t>月の１年間のサービス提供分での見込額</a:t>
          </a:r>
          <a:r>
            <a:rPr kumimoji="1" lang="ja-JP" altLang="en-US" sz="1200" i="0">
              <a:solidFill>
                <a:srgbClr val="002060"/>
              </a:solidFill>
            </a:rPr>
            <a:t>を記入してください。</a:t>
          </a:r>
        </a:p>
        <a:p>
          <a:r>
            <a:rPr kumimoji="1" lang="ja-JP" altLang="en-US" sz="1200" i="0">
              <a:solidFill>
                <a:srgbClr val="002060"/>
              </a:solidFill>
            </a:rPr>
            <a:t>（実績報告の際、見込額を上回る申請があっても支払いできませんので、実績を基に利用見込を勘案のうえ、記入してください。</a:t>
          </a:r>
          <a:endParaRPr kumimoji="1" lang="en-US" altLang="ja-JP" sz="1200" i="0">
            <a:solidFill>
              <a:srgbClr val="002060"/>
            </a:solidFill>
          </a:endParaRPr>
        </a:p>
        <a:p>
          <a:r>
            <a:rPr kumimoji="1" lang="ja-JP" altLang="en-US" sz="1200" i="0">
              <a:solidFill>
                <a:srgbClr val="002060"/>
              </a:solidFill>
            </a:rPr>
            <a:t>また、</a:t>
          </a:r>
          <a:r>
            <a:rPr kumimoji="1" lang="en-US" altLang="ja-JP" sz="1200" i="0" u="sng">
              <a:solidFill>
                <a:srgbClr val="002060"/>
              </a:solidFill>
            </a:rPr>
            <a:t>11</a:t>
          </a:r>
          <a:r>
            <a:rPr kumimoji="1" lang="ja-JP" altLang="en-US" sz="1200" i="0" u="sng">
              <a:solidFill>
                <a:srgbClr val="002060"/>
              </a:solidFill>
            </a:rPr>
            <a:t>月にご提出いただいた事業計画書の額が上限</a:t>
          </a:r>
          <a:r>
            <a:rPr kumimoji="1" lang="ja-JP" altLang="en-US" sz="1200" i="0">
              <a:solidFill>
                <a:srgbClr val="002060"/>
              </a:solidFill>
            </a:rPr>
            <a:t>となります。）</a:t>
          </a:r>
        </a:p>
        <a:p>
          <a:endParaRPr kumimoji="1" lang="en-US" altLang="ja-JP" sz="1200" i="0">
            <a:solidFill>
              <a:srgbClr val="002060"/>
            </a:solidFill>
          </a:endParaRPr>
        </a:p>
        <a:p>
          <a:r>
            <a:rPr kumimoji="1" lang="ja-JP" altLang="en-US" sz="1200" i="0">
              <a:solidFill>
                <a:srgbClr val="002060"/>
              </a:solidFill>
            </a:rPr>
            <a:t>◎「延べ人月数」については、以下の例に基づき、記入してください。</a:t>
          </a:r>
          <a:endParaRPr kumimoji="1" lang="en-US" altLang="ja-JP" sz="1200" i="0">
            <a:solidFill>
              <a:srgbClr val="002060"/>
            </a:solidFill>
          </a:endParaRPr>
        </a:p>
        <a:p>
          <a:r>
            <a:rPr kumimoji="1" lang="ja-JP" altLang="en-US" sz="1200" i="0">
              <a:solidFill>
                <a:srgbClr val="002060"/>
              </a:solidFill>
            </a:rPr>
            <a:t>　</a:t>
          </a:r>
          <a:r>
            <a:rPr kumimoji="1" lang="ja-JP" altLang="en-US" sz="1200" b="1" i="0">
              <a:solidFill>
                <a:sysClr val="windowText" lastClr="000000"/>
              </a:solidFill>
              <a:latin typeface="+mn-ea"/>
              <a:ea typeface="+mn-ea"/>
            </a:rPr>
            <a:t>例１</a:t>
          </a:r>
          <a:r>
            <a:rPr kumimoji="1" lang="ja-JP" altLang="en-US" sz="1200" i="0">
              <a:solidFill>
                <a:srgbClr val="002060"/>
              </a:solidFill>
              <a:latin typeface="+mn-ea"/>
              <a:ea typeface="+mn-ea"/>
            </a:rPr>
            <a:t>：利用者</a:t>
          </a:r>
          <a:r>
            <a:rPr kumimoji="1" lang="en-US" altLang="ja-JP" sz="1200" i="0">
              <a:solidFill>
                <a:srgbClr val="002060"/>
              </a:solidFill>
              <a:latin typeface="+mn-ea"/>
              <a:ea typeface="+mn-ea"/>
            </a:rPr>
            <a:t>A</a:t>
          </a:r>
          <a:r>
            <a:rPr kumimoji="1" lang="ja-JP" altLang="en-US" sz="1200" i="0">
              <a:solidFill>
                <a:srgbClr val="002060"/>
              </a:solidFill>
              <a:latin typeface="+mn-ea"/>
              <a:ea typeface="+mn-ea"/>
            </a:rPr>
            <a:t>（要介護３）の月５回の訪問が５ヶ月、</a:t>
          </a:r>
          <a:endParaRPr kumimoji="1" lang="en-US" altLang="ja-JP" sz="1200" i="0">
            <a:solidFill>
              <a:srgbClr val="002060"/>
            </a:solidFill>
            <a:latin typeface="+mn-ea"/>
            <a:ea typeface="+mn-ea"/>
          </a:endParaRPr>
        </a:p>
        <a:p>
          <a:r>
            <a:rPr kumimoji="1" lang="ja-JP" altLang="en-US" sz="1200" i="0">
              <a:solidFill>
                <a:srgbClr val="002060"/>
              </a:solidFill>
              <a:latin typeface="+mn-ea"/>
              <a:ea typeface="+mn-ea"/>
            </a:rPr>
            <a:t>　　　　 利用者</a:t>
          </a:r>
          <a:r>
            <a:rPr kumimoji="1" lang="en-US" altLang="ja-JP" sz="1200" i="0">
              <a:solidFill>
                <a:srgbClr val="002060"/>
              </a:solidFill>
              <a:latin typeface="+mn-ea"/>
              <a:ea typeface="+mn-ea"/>
            </a:rPr>
            <a:t>B</a:t>
          </a:r>
          <a:r>
            <a:rPr kumimoji="1" lang="ja-JP" altLang="en-US" sz="1200" i="0">
              <a:solidFill>
                <a:srgbClr val="002060"/>
              </a:solidFill>
              <a:latin typeface="+mn-ea"/>
              <a:ea typeface="+mn-ea"/>
            </a:rPr>
            <a:t>（要介護３）の月５回の訪問が３か月の場合　</a:t>
          </a:r>
          <a:endParaRPr kumimoji="1" lang="en-US" altLang="ja-JP" sz="1200" i="0">
            <a:solidFill>
              <a:srgbClr val="002060"/>
            </a:solidFill>
            <a:latin typeface="+mn-ea"/>
            <a:ea typeface="+mn-ea"/>
          </a:endParaRPr>
        </a:p>
        <a:p>
          <a:r>
            <a:rPr kumimoji="1" lang="ja-JP" altLang="en-US" sz="1200" i="0">
              <a:solidFill>
                <a:srgbClr val="002060"/>
              </a:solidFill>
              <a:latin typeface="+mn-ea"/>
              <a:ea typeface="+mn-ea"/>
            </a:rPr>
            <a:t>→　延べ人月数：　（要介護３：５回が</a:t>
          </a:r>
          <a:r>
            <a:rPr kumimoji="1" lang="ja-JP" altLang="en-US" sz="1200" i="0" u="sng">
              <a:solidFill>
                <a:srgbClr val="002060"/>
              </a:solidFill>
              <a:latin typeface="+mn-ea"/>
              <a:ea typeface="+mn-ea"/>
            </a:rPr>
            <a:t>「８」</a:t>
          </a:r>
          <a:r>
            <a:rPr kumimoji="1" lang="ja-JP" altLang="en-US" sz="1200" i="0">
              <a:solidFill>
                <a:srgbClr val="002060"/>
              </a:solidFill>
              <a:latin typeface="+mn-ea"/>
              <a:ea typeface="+mn-ea"/>
            </a:rPr>
            <a:t>）</a:t>
          </a:r>
          <a:endParaRPr kumimoji="1" lang="en-US" altLang="ja-JP" sz="1200" i="0">
            <a:solidFill>
              <a:srgbClr val="002060"/>
            </a:solidFill>
            <a:latin typeface="+mn-ea"/>
            <a:ea typeface="+mn-ea"/>
          </a:endParaRPr>
        </a:p>
        <a:p>
          <a:endParaRPr kumimoji="1" lang="en-US" altLang="ja-JP" sz="1200" i="0">
            <a:solidFill>
              <a:srgbClr val="002060"/>
            </a:solidFill>
            <a:latin typeface="+mn-ea"/>
            <a:ea typeface="+mn-ea"/>
          </a:endParaRPr>
        </a:p>
        <a:p>
          <a:r>
            <a:rPr kumimoji="1" lang="ja-JP" altLang="en-US" sz="1200" i="0">
              <a:solidFill>
                <a:srgbClr val="002060"/>
              </a:solidFill>
              <a:latin typeface="+mn-ea"/>
              <a:ea typeface="+mn-ea"/>
            </a:rPr>
            <a:t>　</a:t>
          </a:r>
          <a:r>
            <a:rPr kumimoji="1" lang="ja-JP" altLang="en-US" sz="1200" i="0" baseline="0">
              <a:solidFill>
                <a:srgbClr val="002060"/>
              </a:solidFill>
              <a:latin typeface="+mn-ea"/>
              <a:ea typeface="+mn-ea"/>
            </a:rPr>
            <a:t> </a:t>
          </a:r>
          <a:r>
            <a:rPr kumimoji="1" lang="ja-JP" altLang="ja-JP" sz="1200" b="1" i="0">
              <a:solidFill>
                <a:sysClr val="windowText" lastClr="000000"/>
              </a:solidFill>
              <a:effectLst/>
              <a:latin typeface="+mn-lt"/>
              <a:ea typeface="+mn-ea"/>
              <a:cs typeface="+mn-cs"/>
            </a:rPr>
            <a:t>例</a:t>
          </a:r>
          <a:r>
            <a:rPr kumimoji="1" lang="ja-JP" altLang="en-US" sz="1200" b="1" i="0">
              <a:solidFill>
                <a:sysClr val="windowText" lastClr="000000"/>
              </a:solidFill>
              <a:effectLst/>
              <a:latin typeface="+mn-lt"/>
              <a:ea typeface="+mn-ea"/>
              <a:cs typeface="+mn-cs"/>
            </a:rPr>
            <a:t>２</a:t>
          </a:r>
          <a:r>
            <a:rPr kumimoji="1" lang="ja-JP" altLang="ja-JP" sz="1200" i="0">
              <a:solidFill>
                <a:srgbClr val="002060"/>
              </a:solidFill>
              <a:effectLst/>
              <a:latin typeface="+mn-lt"/>
              <a:ea typeface="+mn-ea"/>
              <a:cs typeface="+mn-cs"/>
            </a:rPr>
            <a:t>：利用者</a:t>
          </a:r>
          <a:r>
            <a:rPr kumimoji="1" lang="en-US" altLang="ja-JP" sz="1200" i="0">
              <a:solidFill>
                <a:srgbClr val="002060"/>
              </a:solidFill>
              <a:effectLst/>
              <a:latin typeface="+mn-lt"/>
              <a:ea typeface="+mn-ea"/>
              <a:cs typeface="+mn-cs"/>
            </a:rPr>
            <a:t>C</a:t>
          </a:r>
          <a:r>
            <a:rPr kumimoji="1" lang="ja-JP" altLang="ja-JP" sz="1200" i="0">
              <a:solidFill>
                <a:srgbClr val="002060"/>
              </a:solidFill>
              <a:effectLst/>
              <a:latin typeface="+mn-lt"/>
              <a:ea typeface="+mn-ea"/>
              <a:cs typeface="+mn-cs"/>
            </a:rPr>
            <a:t>（要介護５）の</a:t>
          </a:r>
          <a:r>
            <a:rPr kumimoji="1" lang="ja-JP" altLang="en-US" sz="1200" i="0">
              <a:solidFill>
                <a:srgbClr val="002060"/>
              </a:solidFill>
              <a:effectLst/>
              <a:latin typeface="+mn-lt"/>
              <a:ea typeface="+mn-ea"/>
              <a:cs typeface="+mn-cs"/>
            </a:rPr>
            <a:t>月６</a:t>
          </a:r>
          <a:r>
            <a:rPr kumimoji="1" lang="ja-JP" altLang="ja-JP" sz="1200" i="0">
              <a:solidFill>
                <a:srgbClr val="002060"/>
              </a:solidFill>
              <a:effectLst/>
              <a:latin typeface="+mn-lt"/>
              <a:ea typeface="+mn-ea"/>
              <a:cs typeface="+mn-cs"/>
            </a:rPr>
            <a:t>回の訪問が</a:t>
          </a:r>
          <a:r>
            <a:rPr kumimoji="1" lang="ja-JP" altLang="en-US" sz="1200" i="0">
              <a:solidFill>
                <a:srgbClr val="002060"/>
              </a:solidFill>
              <a:effectLst/>
              <a:latin typeface="+mn-lt"/>
              <a:ea typeface="+mn-ea"/>
              <a:cs typeface="+mn-cs"/>
            </a:rPr>
            <a:t>２ヶ月、月８回以上の訪問が６ヶ月</a:t>
          </a:r>
          <a:endParaRPr lang="ja-JP" altLang="ja-JP" sz="1200" i="0">
            <a:solidFill>
              <a:srgbClr val="00206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i="0">
              <a:solidFill>
                <a:srgbClr val="002060"/>
              </a:solidFill>
              <a:effectLst/>
              <a:latin typeface="+mn-lt"/>
              <a:ea typeface="+mn-ea"/>
              <a:cs typeface="+mn-cs"/>
            </a:rPr>
            <a:t>　　　　</a:t>
          </a:r>
          <a:r>
            <a:rPr kumimoji="1" lang="en-US" altLang="ja-JP" sz="1200" i="0">
              <a:solidFill>
                <a:srgbClr val="002060"/>
              </a:solidFill>
              <a:effectLst/>
              <a:latin typeface="+mn-lt"/>
              <a:ea typeface="+mn-ea"/>
              <a:cs typeface="+mn-cs"/>
            </a:rPr>
            <a:t>  </a:t>
          </a:r>
          <a:r>
            <a:rPr kumimoji="1" lang="ja-JP" altLang="ja-JP" sz="1200" i="0">
              <a:solidFill>
                <a:srgbClr val="002060"/>
              </a:solidFill>
              <a:effectLst/>
              <a:latin typeface="+mn-lt"/>
              <a:ea typeface="+mn-ea"/>
              <a:cs typeface="+mn-cs"/>
            </a:rPr>
            <a:t>利用者</a:t>
          </a:r>
          <a:r>
            <a:rPr kumimoji="1" lang="en-US" altLang="ja-JP" sz="1200" i="0">
              <a:solidFill>
                <a:srgbClr val="002060"/>
              </a:solidFill>
              <a:effectLst/>
              <a:latin typeface="+mn-lt"/>
              <a:ea typeface="+mn-ea"/>
              <a:cs typeface="+mn-cs"/>
            </a:rPr>
            <a:t>D</a:t>
          </a:r>
          <a:r>
            <a:rPr kumimoji="1" lang="ja-JP" altLang="ja-JP" sz="1200" i="0">
              <a:solidFill>
                <a:srgbClr val="002060"/>
              </a:solidFill>
              <a:effectLst/>
              <a:latin typeface="+mn-lt"/>
              <a:ea typeface="+mn-ea"/>
              <a:cs typeface="+mn-cs"/>
            </a:rPr>
            <a:t>（要介護５）の</a:t>
          </a:r>
          <a:r>
            <a:rPr kumimoji="1" lang="ja-JP" altLang="en-US" sz="1200" i="0">
              <a:solidFill>
                <a:srgbClr val="002060"/>
              </a:solidFill>
              <a:effectLst/>
              <a:latin typeface="+mn-lt"/>
              <a:ea typeface="+mn-ea"/>
              <a:cs typeface="+mn-cs"/>
            </a:rPr>
            <a:t>月８</a:t>
          </a:r>
          <a:r>
            <a:rPr kumimoji="1" lang="ja-JP" altLang="ja-JP" sz="1200" i="0">
              <a:solidFill>
                <a:srgbClr val="002060"/>
              </a:solidFill>
              <a:effectLst/>
              <a:latin typeface="+mn-lt"/>
              <a:ea typeface="+mn-ea"/>
              <a:cs typeface="+mn-cs"/>
            </a:rPr>
            <a:t>回以上の訪問が</a:t>
          </a:r>
          <a:r>
            <a:rPr kumimoji="1" lang="ja-JP" altLang="en-US" sz="1200" i="0">
              <a:solidFill>
                <a:srgbClr val="002060"/>
              </a:solidFill>
              <a:effectLst/>
              <a:latin typeface="+mn-lt"/>
              <a:ea typeface="+mn-ea"/>
              <a:cs typeface="+mn-cs"/>
            </a:rPr>
            <a:t>８ヶ月</a:t>
          </a:r>
          <a:r>
            <a:rPr kumimoji="1" lang="ja-JP" altLang="ja-JP" sz="1200" i="0">
              <a:solidFill>
                <a:srgbClr val="002060"/>
              </a:solidFill>
              <a:effectLst/>
              <a:latin typeface="+mn-lt"/>
              <a:ea typeface="+mn-ea"/>
              <a:cs typeface="+mn-cs"/>
            </a:rPr>
            <a:t>の場合　</a:t>
          </a:r>
          <a:endParaRPr kumimoji="1" lang="en-US" altLang="ja-JP" sz="1200" i="0">
            <a:solidFill>
              <a:srgbClr val="00206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i="0">
              <a:solidFill>
                <a:srgbClr val="002060"/>
              </a:solidFill>
              <a:effectLst/>
              <a:latin typeface="+mn-lt"/>
              <a:ea typeface="+mn-ea"/>
              <a:cs typeface="+mn-cs"/>
            </a:rPr>
            <a:t>→　延べ人月</a:t>
          </a:r>
          <a:r>
            <a:rPr kumimoji="1" lang="ja-JP" altLang="en-US" sz="1200" i="0">
              <a:solidFill>
                <a:srgbClr val="002060"/>
              </a:solidFill>
              <a:effectLst/>
              <a:latin typeface="+mn-lt"/>
              <a:ea typeface="+mn-ea"/>
              <a:cs typeface="+mn-cs"/>
            </a:rPr>
            <a:t>数：</a:t>
          </a:r>
          <a:r>
            <a:rPr kumimoji="1" lang="ja-JP" altLang="ja-JP" sz="1100" i="0">
              <a:solidFill>
                <a:srgbClr val="002060"/>
              </a:solidFill>
              <a:effectLst/>
              <a:latin typeface="+mn-lt"/>
              <a:ea typeface="+mn-ea"/>
              <a:cs typeface="+mn-cs"/>
            </a:rPr>
            <a:t>　（要介護</a:t>
          </a:r>
          <a:r>
            <a:rPr kumimoji="1" lang="ja-JP" altLang="en-US" sz="1100" i="0">
              <a:solidFill>
                <a:srgbClr val="002060"/>
              </a:solidFill>
              <a:effectLst/>
              <a:latin typeface="+mn-lt"/>
              <a:ea typeface="+mn-ea"/>
              <a:cs typeface="+mn-cs"/>
            </a:rPr>
            <a:t>５　</a:t>
          </a:r>
          <a:r>
            <a:rPr kumimoji="1" lang="ja-JP" altLang="ja-JP" sz="1100" i="0">
              <a:solidFill>
                <a:srgbClr val="002060"/>
              </a:solidFill>
              <a:effectLst/>
              <a:latin typeface="+mn-lt"/>
              <a:ea typeface="+mn-ea"/>
              <a:cs typeface="+mn-cs"/>
            </a:rPr>
            <a:t>：</a:t>
          </a:r>
          <a:r>
            <a:rPr kumimoji="1" lang="ja-JP" altLang="en-US" sz="1100" i="0">
              <a:solidFill>
                <a:srgbClr val="002060"/>
              </a:solidFill>
              <a:effectLst/>
              <a:latin typeface="+mn-lt"/>
              <a:ea typeface="+mn-ea"/>
              <a:cs typeface="+mn-cs"/>
            </a:rPr>
            <a:t>６</a:t>
          </a:r>
          <a:r>
            <a:rPr kumimoji="1" lang="ja-JP" altLang="ja-JP" sz="1100" i="0">
              <a:solidFill>
                <a:srgbClr val="002060"/>
              </a:solidFill>
              <a:effectLst/>
              <a:latin typeface="+mn-lt"/>
              <a:ea typeface="+mn-ea"/>
              <a:cs typeface="+mn-cs"/>
            </a:rPr>
            <a:t>回が</a:t>
          </a:r>
          <a:r>
            <a:rPr kumimoji="1" lang="ja-JP" altLang="ja-JP" sz="1100" i="0" u="sng">
              <a:solidFill>
                <a:srgbClr val="002060"/>
              </a:solidFill>
              <a:effectLst/>
              <a:latin typeface="+mn-lt"/>
              <a:ea typeface="+mn-ea"/>
              <a:cs typeface="+mn-cs"/>
            </a:rPr>
            <a:t>「</a:t>
          </a:r>
          <a:r>
            <a:rPr kumimoji="1" lang="ja-JP" altLang="en-US" sz="1100" i="0" u="sng">
              <a:solidFill>
                <a:srgbClr val="002060"/>
              </a:solidFill>
              <a:effectLst/>
              <a:latin typeface="+mn-lt"/>
              <a:ea typeface="+mn-ea"/>
              <a:cs typeface="+mn-cs"/>
            </a:rPr>
            <a:t>２</a:t>
          </a:r>
          <a:r>
            <a:rPr kumimoji="1" lang="ja-JP" altLang="ja-JP" sz="1100" i="0" u="sng">
              <a:solidFill>
                <a:srgbClr val="002060"/>
              </a:solidFill>
              <a:effectLst/>
              <a:latin typeface="+mn-lt"/>
              <a:ea typeface="+mn-ea"/>
              <a:cs typeface="+mn-cs"/>
            </a:rPr>
            <a:t>」</a:t>
          </a:r>
          <a:r>
            <a:rPr kumimoji="1" lang="ja-JP" altLang="en-US" sz="1100" i="0" u="none">
              <a:solidFill>
                <a:srgbClr val="002060"/>
              </a:solidFill>
              <a:effectLst/>
              <a:latin typeface="+mn-lt"/>
              <a:ea typeface="+mn-ea"/>
              <a:cs typeface="+mn-cs"/>
            </a:rPr>
            <a:t>、８回以上が</a:t>
          </a:r>
          <a:r>
            <a:rPr kumimoji="1" lang="ja-JP" altLang="en-US" sz="1100" i="0" u="sng">
              <a:solidFill>
                <a:srgbClr val="002060"/>
              </a:solidFill>
              <a:effectLst/>
              <a:latin typeface="+mn-lt"/>
              <a:ea typeface="+mn-ea"/>
              <a:cs typeface="+mn-cs"/>
            </a:rPr>
            <a:t>「１４」</a:t>
          </a:r>
          <a:endParaRPr lang="ja-JP" altLang="ja-JP" sz="1200" i="0">
            <a:solidFill>
              <a:srgbClr val="002060"/>
            </a:solidFill>
            <a:effectLst/>
          </a:endParaRPr>
        </a:p>
        <a:p>
          <a:endParaRPr lang="en-US" altLang="ja-JP" sz="1200" i="0">
            <a:effectLst/>
          </a:endParaRPr>
        </a:p>
        <a:p>
          <a:r>
            <a:rPr lang="ja-JP" altLang="en-US" sz="1200" i="0">
              <a:effectLst/>
            </a:rPr>
            <a:t>◎「延べ人月数」のカウント用に、別シートを用意しております。</a:t>
          </a:r>
          <a:r>
            <a:rPr lang="ja-JP" altLang="en-US" sz="1200" b="1" i="0">
              <a:solidFill>
                <a:srgbClr val="FF0000"/>
              </a:solidFill>
              <a:effectLst/>
            </a:rPr>
            <a:t>別シートは実績報告にも使用します</a:t>
          </a:r>
          <a:r>
            <a:rPr lang="ja-JP" altLang="en-US" sz="1200" i="0">
              <a:effectLst/>
            </a:rPr>
            <a:t>ので、是非ご活用ください。</a:t>
          </a:r>
          <a:endParaRPr lang="ja-JP" altLang="ja-JP" sz="1200" i="0">
            <a:effectLst/>
          </a:endParaRPr>
        </a:p>
        <a:p>
          <a:endParaRPr kumimoji="1" lang="en-US" altLang="ja-JP" sz="1100" i="0">
            <a:latin typeface="+mn-ea"/>
            <a:ea typeface="+mn-ea"/>
          </a:endParaRPr>
        </a:p>
        <a:p>
          <a:endParaRPr kumimoji="1" lang="ja-JP" altLang="en-US" sz="1100" i="0"/>
        </a:p>
      </xdr:txBody>
    </xdr:sp>
    <xdr:clientData/>
  </xdr:twoCellAnchor>
  <xdr:twoCellAnchor>
    <xdr:from>
      <xdr:col>9</xdr:col>
      <xdr:colOff>52917</xdr:colOff>
      <xdr:row>45</xdr:row>
      <xdr:rowOff>84667</xdr:rowOff>
    </xdr:from>
    <xdr:to>
      <xdr:col>9</xdr:col>
      <xdr:colOff>368148</xdr:colOff>
      <xdr:row>74</xdr:row>
      <xdr:rowOff>179917</xdr:rowOff>
    </xdr:to>
    <xdr:sp macro="" textlink="">
      <xdr:nvSpPr>
        <xdr:cNvPr id="8" name="右中かっこ 7">
          <a:extLst>
            <a:ext uri="{FF2B5EF4-FFF2-40B4-BE49-F238E27FC236}">
              <a16:creationId xmlns:a16="http://schemas.microsoft.com/office/drawing/2014/main" id="{00000000-0008-0000-0700-000008000000}"/>
            </a:ext>
          </a:extLst>
        </xdr:cNvPr>
        <xdr:cNvSpPr/>
      </xdr:nvSpPr>
      <xdr:spPr>
        <a:xfrm>
          <a:off x="7436697" y="9586807"/>
          <a:ext cx="315231" cy="5619750"/>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319766</xdr:colOff>
      <xdr:row>46</xdr:row>
      <xdr:rowOff>21167</xdr:rowOff>
    </xdr:from>
    <xdr:to>
      <xdr:col>15</xdr:col>
      <xdr:colOff>137583</xdr:colOff>
      <xdr:row>54</xdr:row>
      <xdr:rowOff>141516</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8543016" y="9800167"/>
          <a:ext cx="4601484" cy="1644349"/>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i="0">
              <a:solidFill>
                <a:schemeClr val="dk1"/>
              </a:solidFill>
              <a:effectLst/>
              <a:latin typeface="+mn-lt"/>
              <a:ea typeface="+mn-ea"/>
              <a:cs typeface="+mn-cs"/>
            </a:rPr>
            <a:t>◎</a:t>
          </a:r>
          <a:r>
            <a:rPr kumimoji="1" lang="ja-JP" altLang="en-US" sz="1200" i="0">
              <a:solidFill>
                <a:srgbClr val="002060"/>
              </a:solidFill>
            </a:rPr>
            <a:t>サービス利用者の</a:t>
          </a:r>
          <a:r>
            <a:rPr kumimoji="1" lang="ja-JP" altLang="en-US" sz="1200" b="1" i="0" u="sng">
              <a:solidFill>
                <a:srgbClr val="FF0000"/>
              </a:solidFill>
            </a:rPr>
            <a:t>保険者ごとに内訳</a:t>
          </a:r>
          <a:r>
            <a:rPr kumimoji="1" lang="ja-JP" altLang="en-US" sz="1200" i="0">
              <a:solidFill>
                <a:srgbClr val="002060"/>
              </a:solidFill>
            </a:rPr>
            <a:t>を記入してください。</a:t>
          </a:r>
          <a:endParaRPr kumimoji="1" lang="en-US" altLang="ja-JP" sz="1200" i="0">
            <a:solidFill>
              <a:srgbClr val="002060"/>
            </a:solidFill>
          </a:endParaRPr>
        </a:p>
        <a:p>
          <a:endParaRPr kumimoji="1" lang="en-US" altLang="ja-JP" sz="1200" i="0">
            <a:solidFill>
              <a:srgbClr val="002060"/>
            </a:solidFill>
          </a:endParaRPr>
        </a:p>
        <a:p>
          <a:r>
            <a:rPr kumimoji="1" lang="en-US" altLang="ja-JP" sz="1200" i="0">
              <a:solidFill>
                <a:srgbClr val="002060"/>
              </a:solidFill>
            </a:rPr>
            <a:t>※</a:t>
          </a:r>
          <a:r>
            <a:rPr kumimoji="1" lang="ja-JP" altLang="en-US" sz="1200" i="0">
              <a:solidFill>
                <a:srgbClr val="002060"/>
              </a:solidFill>
            </a:rPr>
            <a:t>なお、</a:t>
          </a:r>
          <a:r>
            <a:rPr kumimoji="1" lang="ja-JP" altLang="en-US" sz="1200" i="0" u="sng">
              <a:solidFill>
                <a:srgbClr val="002060"/>
              </a:solidFill>
            </a:rPr>
            <a:t>他府県保険者については、補助金の対象外</a:t>
          </a:r>
          <a:r>
            <a:rPr kumimoji="1" lang="ja-JP" altLang="en-US" sz="1200" i="0">
              <a:solidFill>
                <a:srgbClr val="002060"/>
              </a:solidFill>
            </a:rPr>
            <a:t>となりますので、記載は不要です。</a:t>
          </a:r>
          <a:endParaRPr kumimoji="1" lang="en-US" altLang="ja-JP" sz="1200" i="0">
            <a:solidFill>
              <a:srgbClr val="002060"/>
            </a:solidFill>
          </a:endParaRPr>
        </a:p>
        <a:p>
          <a:r>
            <a:rPr kumimoji="1" lang="en-US" altLang="ja-JP" sz="1200" i="0">
              <a:solidFill>
                <a:srgbClr val="002060"/>
              </a:solidFill>
            </a:rPr>
            <a:t>※</a:t>
          </a:r>
          <a:r>
            <a:rPr kumimoji="1" lang="ja-JP" altLang="en-US" sz="1200" i="0" u="sng">
              <a:solidFill>
                <a:srgbClr val="002060"/>
              </a:solidFill>
            </a:rPr>
            <a:t>定期巡回サービスではない訪問看護や医療保険による訪問看護</a:t>
          </a:r>
          <a:r>
            <a:rPr kumimoji="1" lang="ja-JP" altLang="en-US" sz="1200" i="0">
              <a:solidFill>
                <a:srgbClr val="002060"/>
              </a:solidFill>
            </a:rPr>
            <a:t>については、</a:t>
          </a:r>
          <a:r>
            <a:rPr kumimoji="1" lang="ja-JP" altLang="en-US" sz="1200" i="0" u="sng">
              <a:solidFill>
                <a:srgbClr val="002060"/>
              </a:solidFill>
            </a:rPr>
            <a:t>補助金の対象外</a:t>
          </a:r>
          <a:r>
            <a:rPr kumimoji="1" lang="ja-JP" altLang="en-US" sz="1200" i="0">
              <a:solidFill>
                <a:srgbClr val="002060"/>
              </a:solidFill>
            </a:rPr>
            <a:t>となりますので、記載しないでください。</a:t>
          </a:r>
        </a:p>
      </xdr:txBody>
    </xdr:sp>
    <xdr:clientData/>
  </xdr:twoCellAnchor>
  <xdr:twoCellAnchor>
    <xdr:from>
      <xdr:col>5</xdr:col>
      <xdr:colOff>179917</xdr:colOff>
      <xdr:row>48</xdr:row>
      <xdr:rowOff>0</xdr:rowOff>
    </xdr:from>
    <xdr:to>
      <xdr:col>5</xdr:col>
      <xdr:colOff>751417</xdr:colOff>
      <xdr:row>49</xdr:row>
      <xdr:rowOff>116417</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3334597" y="10073640"/>
          <a:ext cx="571500" cy="306917"/>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i="0">
              <a:solidFill>
                <a:srgbClr val="002060"/>
              </a:solidFill>
            </a:rPr>
            <a:t>例１</a:t>
          </a:r>
          <a:endParaRPr kumimoji="1" lang="en-US" altLang="ja-JP" sz="1200" i="0">
            <a:solidFill>
              <a:srgbClr val="002060"/>
            </a:solidFill>
          </a:endParaRPr>
        </a:p>
      </xdr:txBody>
    </xdr:sp>
    <xdr:clientData/>
  </xdr:twoCellAnchor>
  <xdr:twoCellAnchor>
    <xdr:from>
      <xdr:col>5</xdr:col>
      <xdr:colOff>158750</xdr:colOff>
      <xdr:row>71</xdr:row>
      <xdr:rowOff>95250</xdr:rowOff>
    </xdr:from>
    <xdr:to>
      <xdr:col>5</xdr:col>
      <xdr:colOff>730250</xdr:colOff>
      <xdr:row>73</xdr:row>
      <xdr:rowOff>21167</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3313430" y="14550390"/>
          <a:ext cx="571500" cy="306917"/>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i="0">
              <a:solidFill>
                <a:srgbClr val="002060"/>
              </a:solidFill>
            </a:rPr>
            <a:t>例２</a:t>
          </a:r>
          <a:endParaRPr kumimoji="1" lang="en-US" altLang="ja-JP" sz="1200" i="0">
            <a:solidFill>
              <a:srgbClr val="002060"/>
            </a:solidFill>
          </a:endParaRPr>
        </a:p>
      </xdr:txBody>
    </xdr:sp>
    <xdr:clientData/>
  </xdr:twoCellAnchor>
  <xdr:twoCellAnchor>
    <xdr:from>
      <xdr:col>1</xdr:col>
      <xdr:colOff>74081</xdr:colOff>
      <xdr:row>0</xdr:row>
      <xdr:rowOff>158750</xdr:rowOff>
    </xdr:from>
    <xdr:to>
      <xdr:col>2</xdr:col>
      <xdr:colOff>878416</xdr:colOff>
      <xdr:row>2</xdr:row>
      <xdr:rowOff>31750</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325541" y="158750"/>
          <a:ext cx="1017695" cy="307340"/>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i="0">
              <a:solidFill>
                <a:srgbClr val="002060"/>
              </a:solidFill>
            </a:rPr>
            <a:t>記載例</a:t>
          </a:r>
          <a:endParaRPr kumimoji="1" lang="en-US" altLang="ja-JP" sz="1200" i="0">
            <a:solidFill>
              <a:srgbClr val="00206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1905000</xdr:colOff>
      <xdr:row>0</xdr:row>
      <xdr:rowOff>2774674</xdr:rowOff>
    </xdr:to>
    <xdr:sp macro="" textlink="">
      <xdr:nvSpPr>
        <xdr:cNvPr id="3" name="吹き出し: 角を丸めた四角形 2">
          <a:extLst>
            <a:ext uri="{FF2B5EF4-FFF2-40B4-BE49-F238E27FC236}">
              <a16:creationId xmlns:a16="http://schemas.microsoft.com/office/drawing/2014/main" id="{00000000-0008-0000-0800-000003000000}"/>
            </a:ext>
          </a:extLst>
        </xdr:cNvPr>
        <xdr:cNvSpPr/>
      </xdr:nvSpPr>
      <xdr:spPr>
        <a:xfrm>
          <a:off x="0" y="0"/>
          <a:ext cx="8464826" cy="2774674"/>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ＭＳ ゴシック" panose="020B0609070205080204" pitchFamily="49" charset="-128"/>
              <a:ea typeface="ＭＳ ゴシック" panose="020B0609070205080204" pitchFamily="49" charset="-128"/>
            </a:rPr>
            <a:t>①本ページの</a:t>
          </a:r>
          <a:r>
            <a:rPr kumimoji="1" lang="ja-JP" altLang="en-US" sz="1600" b="1">
              <a:solidFill>
                <a:srgbClr val="FFFF00"/>
              </a:solidFill>
              <a:latin typeface="ＭＳ ゴシック" panose="020B0609070205080204" pitchFamily="49" charset="-128"/>
              <a:ea typeface="ＭＳ ゴシック" panose="020B0609070205080204" pitchFamily="49" charset="-128"/>
            </a:rPr>
            <a:t>着色セル</a:t>
          </a:r>
          <a:r>
            <a:rPr kumimoji="1" lang="ja-JP" altLang="en-US" sz="1600" b="1" u="none">
              <a:solidFill>
                <a:srgbClr val="FFFF00"/>
              </a:solidFill>
              <a:latin typeface="ＭＳ ゴシック" panose="020B0609070205080204" pitchFamily="49" charset="-128"/>
              <a:ea typeface="ＭＳ ゴシック" panose="020B0609070205080204" pitchFamily="49" charset="-128"/>
            </a:rPr>
            <a:t>に</a:t>
          </a:r>
          <a:r>
            <a:rPr kumimoji="1" lang="ja-JP" altLang="en-US" sz="1600" b="1">
              <a:solidFill>
                <a:srgbClr val="FFFF00"/>
              </a:solidFill>
              <a:latin typeface="ＭＳ ゴシック" panose="020B0609070205080204" pitchFamily="49" charset="-128"/>
              <a:ea typeface="ＭＳ ゴシック" panose="020B0609070205080204" pitchFamily="49" charset="-128"/>
            </a:rPr>
            <a:t>必要事項を入力</a:t>
          </a:r>
          <a:r>
            <a:rPr kumimoji="1" lang="ja-JP" altLang="en-US" sz="16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ＭＳ ゴシック" panose="020B0609070205080204" pitchFamily="49" charset="-128"/>
              <a:ea typeface="ＭＳ ゴシック" panose="020B0609070205080204" pitchFamily="49" charset="-128"/>
            </a:rPr>
            <a:t>②</a:t>
          </a:r>
          <a:r>
            <a:rPr kumimoji="1" lang="ja-JP" altLang="en-US" sz="1600" b="1">
              <a:solidFill>
                <a:srgbClr val="FFFF00"/>
              </a:solidFill>
              <a:latin typeface="ＭＳ ゴシック" panose="020B0609070205080204" pitchFamily="49" charset="-128"/>
              <a:ea typeface="ＭＳ ゴシック" panose="020B0609070205080204" pitchFamily="49" charset="-128"/>
            </a:rPr>
            <a:t>「９．収支決算書」に</a:t>
          </a:r>
          <a:r>
            <a:rPr kumimoji="1" lang="ja-JP" altLang="en-US" sz="1600" b="1" u="sng">
              <a:solidFill>
                <a:srgbClr val="FFFF00"/>
              </a:solidFill>
              <a:latin typeface="ＭＳ ゴシック" panose="020B0609070205080204" pitchFamily="49" charset="-128"/>
              <a:ea typeface="ＭＳ ゴシック" panose="020B0609070205080204" pitchFamily="49" charset="-128"/>
            </a:rPr>
            <a:t>交付決定額</a:t>
          </a:r>
          <a:r>
            <a:rPr kumimoji="1" lang="ja-JP" altLang="en-US" sz="1600" b="1">
              <a:solidFill>
                <a:srgbClr val="FFFF00"/>
              </a:solidFill>
              <a:latin typeface="ＭＳ ゴシック" panose="020B0609070205080204" pitchFamily="49" charset="-128"/>
              <a:ea typeface="ＭＳ ゴシック" panose="020B0609070205080204" pitchFamily="49" charset="-128"/>
            </a:rPr>
            <a:t>を入力</a:t>
          </a:r>
          <a:r>
            <a:rPr kumimoji="1" lang="ja-JP" altLang="en-US" sz="16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ＭＳ ゴシック" panose="020B0609070205080204" pitchFamily="49" charset="-128"/>
              <a:ea typeface="ＭＳ ゴシック" panose="020B0609070205080204" pitchFamily="49" charset="-128"/>
            </a:rPr>
            <a:t>③</a:t>
          </a:r>
          <a:r>
            <a:rPr kumimoji="1" lang="ja-JP" altLang="en-US" sz="1600" b="1">
              <a:solidFill>
                <a:srgbClr val="FFFF00"/>
              </a:solidFill>
              <a:latin typeface="ＭＳ ゴシック" panose="020B0609070205080204" pitchFamily="49" charset="-128"/>
              <a:ea typeface="ＭＳ ゴシック" panose="020B0609070205080204" pitchFamily="49" charset="-128"/>
            </a:rPr>
            <a:t>「</a:t>
          </a:r>
          <a:r>
            <a:rPr kumimoji="1" lang="en-US" altLang="ja-JP" sz="1600" b="1">
              <a:solidFill>
                <a:srgbClr val="FFFF00"/>
              </a:solidFill>
              <a:latin typeface="ＭＳ ゴシック" panose="020B0609070205080204" pitchFamily="49" charset="-128"/>
              <a:ea typeface="ＭＳ ゴシック" panose="020B0609070205080204" pitchFamily="49" charset="-128"/>
            </a:rPr>
            <a:t>11</a:t>
          </a:r>
          <a:r>
            <a:rPr kumimoji="1" lang="ja-JP" altLang="en-US" sz="1600" b="1">
              <a:solidFill>
                <a:srgbClr val="FFFF00"/>
              </a:solidFill>
              <a:latin typeface="ＭＳ ゴシック" panose="020B0609070205080204" pitchFamily="49" charset="-128"/>
              <a:ea typeface="ＭＳ ゴシック" panose="020B0609070205080204" pitchFamily="49" charset="-128"/>
            </a:rPr>
            <a:t>．委任状」を印刷し、押印</a:t>
          </a:r>
          <a:r>
            <a:rPr kumimoji="1" lang="ja-JP" altLang="en-US" sz="16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ＭＳ ゴシック" panose="020B0609070205080204" pitchFamily="49" charset="-128"/>
              <a:ea typeface="ＭＳ ゴシック" panose="020B0609070205080204" pitchFamily="49" charset="-128"/>
            </a:rPr>
            <a:t>④</a:t>
          </a:r>
          <a:r>
            <a:rPr kumimoji="1" lang="ja-JP" altLang="en-US" sz="1600" b="1">
              <a:solidFill>
                <a:srgbClr val="FFFF00"/>
              </a:solidFill>
              <a:latin typeface="ＭＳ ゴシック" panose="020B0609070205080204" pitchFamily="49" charset="-128"/>
              <a:ea typeface="ＭＳ ゴシック" panose="020B0609070205080204" pitchFamily="49" charset="-128"/>
            </a:rPr>
            <a:t>「保険者１～</a:t>
          </a:r>
          <a:r>
            <a:rPr kumimoji="1" lang="en-US" altLang="ja-JP" sz="1600" b="1">
              <a:solidFill>
                <a:srgbClr val="FFFF00"/>
              </a:solidFill>
              <a:latin typeface="ＭＳ ゴシック" panose="020B0609070205080204" pitchFamily="49" charset="-128"/>
              <a:ea typeface="ＭＳ ゴシック" panose="020B0609070205080204" pitchFamily="49" charset="-128"/>
            </a:rPr>
            <a:t>10</a:t>
          </a:r>
          <a:r>
            <a:rPr kumimoji="1" lang="ja-JP" altLang="en-US" sz="1600" b="1">
              <a:solidFill>
                <a:srgbClr val="FFFF00"/>
              </a:solidFill>
              <a:latin typeface="ＭＳ ゴシック" panose="020B0609070205080204" pitchFamily="49" charset="-128"/>
              <a:ea typeface="ＭＳ ゴシック" panose="020B0609070205080204" pitchFamily="49" charset="-128"/>
            </a:rPr>
            <a:t>」に必要事項を入力</a:t>
          </a:r>
          <a:r>
            <a:rPr kumimoji="1" lang="ja-JP" altLang="en-US" sz="16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ＭＳ ゴシック" panose="020B0609070205080204" pitchFamily="49" charset="-128"/>
              <a:ea typeface="ＭＳ ゴシック" panose="020B0609070205080204" pitchFamily="49" charset="-128"/>
            </a:rPr>
            <a:t>⑤</a:t>
          </a:r>
          <a:r>
            <a:rPr kumimoji="1" lang="ja-JP" altLang="en-US" sz="1600" b="1">
              <a:solidFill>
                <a:srgbClr val="FFFF00"/>
              </a:solidFill>
              <a:latin typeface="ＭＳ ゴシック" panose="020B0609070205080204" pitchFamily="49" charset="-128"/>
              <a:ea typeface="ＭＳ ゴシック" panose="020B0609070205080204" pitchFamily="49" charset="-128"/>
            </a:rPr>
            <a:t>「</a:t>
          </a:r>
          <a:r>
            <a:rPr kumimoji="1" lang="en-US" altLang="ja-JP" sz="1600" b="1">
              <a:solidFill>
                <a:srgbClr val="FFFF00"/>
              </a:solidFill>
              <a:latin typeface="ＭＳ ゴシック" panose="020B0609070205080204" pitchFamily="49" charset="-128"/>
              <a:ea typeface="ＭＳ ゴシック" panose="020B0609070205080204" pitchFamily="49" charset="-128"/>
            </a:rPr>
            <a:t>12</a:t>
          </a:r>
          <a:r>
            <a:rPr kumimoji="1" lang="ja-JP" altLang="en-US" sz="1600" b="1">
              <a:solidFill>
                <a:srgbClr val="FFFF00"/>
              </a:solidFill>
              <a:latin typeface="ＭＳ ゴシック" panose="020B0609070205080204" pitchFamily="49" charset="-128"/>
              <a:ea typeface="ＭＳ ゴシック" panose="020B0609070205080204" pitchFamily="49" charset="-128"/>
            </a:rPr>
            <a:t>．様式２（実績報告）」</a:t>
          </a:r>
          <a:r>
            <a:rPr kumimoji="1" lang="ja-JP" altLang="ja-JP" sz="1600" b="1">
              <a:solidFill>
                <a:srgbClr val="FFFF00"/>
              </a:solidFill>
              <a:effectLst/>
              <a:latin typeface="+mn-lt"/>
              <a:ea typeface="+mn-ea"/>
              <a:cs typeface="+mn-cs"/>
            </a:rPr>
            <a:t>に必要事項を入力</a:t>
          </a:r>
          <a:r>
            <a:rPr kumimoji="1" lang="ja-JP" altLang="ja-JP" sz="1600" b="1">
              <a:solidFill>
                <a:srgbClr val="FF0000"/>
              </a:solidFill>
              <a:effectLst/>
              <a:latin typeface="+mn-lt"/>
              <a:ea typeface="+mn-ea"/>
              <a:cs typeface="+mn-cs"/>
            </a:rPr>
            <a:t>してください。</a:t>
          </a:r>
          <a:endParaRPr kumimoji="1" lang="en-US" altLang="ja-JP" sz="16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solidFill>
                <a:srgbClr val="FF0000"/>
              </a:solidFill>
              <a:effectLst/>
            </a:rPr>
            <a:t>⑥</a:t>
          </a:r>
          <a:r>
            <a:rPr lang="ja-JP" altLang="en-US" sz="1600">
              <a:solidFill>
                <a:srgbClr val="FFFF00"/>
              </a:solidFill>
              <a:effectLst/>
            </a:rPr>
            <a:t>７～</a:t>
          </a:r>
          <a:r>
            <a:rPr lang="en-US" altLang="ja-JP" sz="1600">
              <a:solidFill>
                <a:srgbClr val="FFFF00"/>
              </a:solidFill>
              <a:effectLst/>
            </a:rPr>
            <a:t>12</a:t>
          </a:r>
          <a:r>
            <a:rPr lang="ja-JP" altLang="en-US" sz="1600">
              <a:solidFill>
                <a:srgbClr val="FFFF00"/>
              </a:solidFill>
              <a:effectLst/>
            </a:rPr>
            <a:t>＋保険者</a:t>
          </a:r>
          <a:r>
            <a:rPr lang="en-US" altLang="ja-JP" sz="1600">
              <a:solidFill>
                <a:srgbClr val="FFFF00"/>
              </a:solidFill>
              <a:effectLst/>
            </a:rPr>
            <a:t>1</a:t>
          </a:r>
          <a:r>
            <a:rPr lang="ja-JP" altLang="en-US" sz="1600">
              <a:solidFill>
                <a:srgbClr val="FFFF00"/>
              </a:solidFill>
              <a:effectLst/>
            </a:rPr>
            <a:t>～</a:t>
          </a:r>
          <a:r>
            <a:rPr lang="en-US" altLang="ja-JP" sz="1600">
              <a:solidFill>
                <a:srgbClr val="FFFF00"/>
              </a:solidFill>
              <a:effectLst/>
            </a:rPr>
            <a:t>10</a:t>
          </a:r>
          <a:r>
            <a:rPr lang="ja-JP" altLang="en-US" sz="1600">
              <a:solidFill>
                <a:srgbClr val="FFFF00"/>
              </a:solidFill>
              <a:effectLst/>
            </a:rPr>
            <a:t>を印刷し、利用者の訪問看護計画を添えて郵送</a:t>
          </a:r>
          <a:r>
            <a:rPr lang="ja-JP" altLang="en-US" sz="1600">
              <a:solidFill>
                <a:srgbClr val="FF0000"/>
              </a:solidFill>
              <a:effectLst/>
            </a:rPr>
            <a:t>にて ご提出ください（令和７年</a:t>
          </a:r>
          <a:r>
            <a:rPr lang="ja-JP" altLang="en-US" sz="1600">
              <a:solidFill>
                <a:srgbClr val="FFFF00"/>
              </a:solidFill>
              <a:effectLst/>
            </a:rPr>
            <a:t>４月２日（水）〆切</a:t>
          </a:r>
          <a:r>
            <a:rPr lang="ja-JP" altLang="en-US" sz="1600">
              <a:solidFill>
                <a:srgbClr val="FF0000"/>
              </a:solidFill>
              <a:effectLst/>
            </a:rPr>
            <a:t>）。</a:t>
          </a:r>
          <a:r>
            <a:rPr lang="ja-JP" altLang="en-US" sz="1600">
              <a:solidFill>
                <a:srgbClr val="FFFF00"/>
              </a:solidFill>
              <a:effectLst/>
            </a:rPr>
            <a:t>計画書に毎月の訪問看護の訪問回数の記載がない場合は、訪問回数（実績）がわかる書類も追加で提出してください。</a:t>
          </a:r>
          <a:r>
            <a:rPr lang="ja-JP" altLang="en-US" sz="1600" baseline="0">
              <a:solidFill>
                <a:srgbClr val="FF0000"/>
              </a:solidFill>
              <a:effectLst/>
            </a:rPr>
            <a:t> また、</a:t>
          </a:r>
          <a:r>
            <a:rPr lang="ja-JP" altLang="en-US" sz="1600" baseline="0">
              <a:solidFill>
                <a:srgbClr val="FFFF00"/>
              </a:solidFill>
              <a:effectLst/>
            </a:rPr>
            <a:t>本エクセルデータをメールにて併せて提出</a:t>
          </a:r>
          <a:r>
            <a:rPr lang="ja-JP" altLang="en-US" sz="1600" baseline="0">
              <a:solidFill>
                <a:srgbClr val="FF0000"/>
              </a:solidFill>
              <a:effectLst/>
            </a:rPr>
            <a:t>してください。</a:t>
          </a:r>
          <a:endParaRPr lang="ja-JP" altLang="ja-JP" sz="16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 val="削除不可"/>
    </sheetNames>
    <sheetDataSet>
      <sheetData sheetId="0"/>
      <sheetData sheetId="1"/>
      <sheetData sheetId="2">
        <row r="2">
          <cell r="A2" t="str">
            <v>○</v>
          </cell>
        </row>
        <row r="3">
          <cell r="A3" t="str">
            <v>×</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AF39"/>
  <sheetViews>
    <sheetView tabSelected="1" view="pageBreakPreview" zoomScaleNormal="100" zoomScaleSheetLayoutView="100" workbookViewId="0">
      <selection activeCell="D5" sqref="D5"/>
    </sheetView>
  </sheetViews>
  <sheetFormatPr defaultColWidth="9" defaultRowHeight="13"/>
  <cols>
    <col min="1" max="1" width="1.6328125" style="4" customWidth="1"/>
    <col min="2" max="2" width="4.90625" style="4" customWidth="1"/>
    <col min="3" max="3" width="30.6328125" style="4" customWidth="1"/>
    <col min="4" max="4" width="57.7265625" style="4" customWidth="1"/>
    <col min="5" max="5" width="28.08984375" style="70" customWidth="1"/>
    <col min="6" max="6" width="95.36328125" style="4" customWidth="1"/>
    <col min="7" max="7" width="3.6328125" style="4" customWidth="1"/>
    <col min="8" max="16384" width="9" style="4"/>
  </cols>
  <sheetData>
    <row r="1" spans="1:32" ht="212.5" customHeight="1"/>
    <row r="2" spans="1:32" ht="25.5" customHeight="1">
      <c r="A2" s="90"/>
      <c r="B2" s="407" t="s">
        <v>372</v>
      </c>
      <c r="C2" s="407"/>
      <c r="D2" s="407"/>
      <c r="E2" s="68"/>
      <c r="F2" s="42"/>
    </row>
    <row r="3" spans="1:32" ht="25.5" customHeight="1" thickBot="1">
      <c r="A3" s="90"/>
      <c r="B3" s="96"/>
      <c r="C3" s="96"/>
      <c r="D3" s="96"/>
      <c r="E3" s="68"/>
      <c r="F3" s="42"/>
    </row>
    <row r="4" spans="1:32" ht="30" customHeight="1" thickBot="1">
      <c r="B4" s="408" t="s">
        <v>1</v>
      </c>
      <c r="C4" s="409"/>
      <c r="D4" s="97" t="s">
        <v>2</v>
      </c>
      <c r="E4" s="162" t="s">
        <v>160</v>
      </c>
      <c r="F4" s="71" t="s">
        <v>3</v>
      </c>
      <c r="J4" s="3"/>
      <c r="K4" s="3"/>
    </row>
    <row r="5" spans="1:32" ht="30" customHeight="1">
      <c r="B5" s="418" t="s">
        <v>122</v>
      </c>
      <c r="C5" s="372" t="s">
        <v>4</v>
      </c>
      <c r="D5" s="98"/>
      <c r="E5" s="111" t="s">
        <v>112</v>
      </c>
      <c r="F5" s="106" t="s">
        <v>109</v>
      </c>
      <c r="G5" s="49"/>
      <c r="J5" s="3"/>
      <c r="K5" s="3"/>
    </row>
    <row r="6" spans="1:32" ht="30" customHeight="1">
      <c r="B6" s="415"/>
      <c r="C6" s="373" t="s">
        <v>102</v>
      </c>
      <c r="D6" s="98"/>
      <c r="E6" s="112" t="s">
        <v>97</v>
      </c>
      <c r="F6" s="107" t="s">
        <v>173</v>
      </c>
      <c r="J6" s="348" t="s">
        <v>341</v>
      </c>
      <c r="K6" s="348" t="s">
        <v>342</v>
      </c>
      <c r="L6" s="349" t="s">
        <v>102</v>
      </c>
      <c r="M6" s="349" t="s">
        <v>103</v>
      </c>
      <c r="N6" s="349" t="s">
        <v>46</v>
      </c>
      <c r="O6" s="349" t="s">
        <v>116</v>
      </c>
      <c r="P6" s="360" t="s">
        <v>361</v>
      </c>
      <c r="Q6" s="360" t="s">
        <v>362</v>
      </c>
      <c r="R6" s="349" t="s">
        <v>106</v>
      </c>
      <c r="S6" s="349" t="s">
        <v>107</v>
      </c>
      <c r="T6" s="349" t="s">
        <v>363</v>
      </c>
      <c r="U6" s="349" t="s">
        <v>110</v>
      </c>
      <c r="V6" s="349" t="s">
        <v>105</v>
      </c>
      <c r="W6" s="349" t="s">
        <v>50</v>
      </c>
      <c r="X6" s="349" t="s">
        <v>51</v>
      </c>
      <c r="Y6" s="350" t="s">
        <v>100</v>
      </c>
      <c r="Z6" s="350" t="s">
        <v>330</v>
      </c>
      <c r="AA6" s="350" t="s">
        <v>99</v>
      </c>
      <c r="AB6" s="350" t="s">
        <v>331</v>
      </c>
      <c r="AC6" s="350" t="s">
        <v>47</v>
      </c>
      <c r="AD6" s="350" t="s">
        <v>49</v>
      </c>
      <c r="AE6" s="350" t="s">
        <v>34</v>
      </c>
      <c r="AF6" s="350" t="s">
        <v>35</v>
      </c>
    </row>
    <row r="7" spans="1:32" ht="30" customHeight="1">
      <c r="B7" s="415"/>
      <c r="C7" s="373" t="s">
        <v>103</v>
      </c>
      <c r="D7" s="98"/>
      <c r="E7" s="167" t="s">
        <v>190</v>
      </c>
      <c r="F7" s="107" t="s">
        <v>108</v>
      </c>
      <c r="J7" s="3"/>
      <c r="K7" s="347">
        <f>D5</f>
        <v>0</v>
      </c>
      <c r="L7" s="347">
        <f>D6</f>
        <v>0</v>
      </c>
      <c r="M7" s="347">
        <f>D7</f>
        <v>0</v>
      </c>
      <c r="N7" s="347">
        <f>D8</f>
        <v>0</v>
      </c>
      <c r="O7" s="347">
        <f>D9</f>
        <v>0</v>
      </c>
      <c r="P7" s="347">
        <f>D10</f>
        <v>0</v>
      </c>
      <c r="Q7" s="347">
        <f>D11</f>
        <v>0</v>
      </c>
      <c r="R7" s="347">
        <f>D12</f>
        <v>0</v>
      </c>
      <c r="S7" s="347">
        <f>D13</f>
        <v>0</v>
      </c>
      <c r="T7" s="347">
        <f>D14</f>
        <v>0</v>
      </c>
      <c r="U7" s="347">
        <f>D15</f>
        <v>0</v>
      </c>
      <c r="V7" s="347">
        <f>D16</f>
        <v>0</v>
      </c>
      <c r="W7" s="351">
        <f>D17</f>
        <v>0</v>
      </c>
      <c r="X7" s="347">
        <f>D18</f>
        <v>0</v>
      </c>
      <c r="Y7" s="351">
        <f>D19</f>
        <v>0</v>
      </c>
      <c r="Z7" s="351">
        <f>D20</f>
        <v>0</v>
      </c>
      <c r="AA7" s="351">
        <f>D21</f>
        <v>0</v>
      </c>
      <c r="AB7" s="351">
        <f>D22</f>
        <v>0</v>
      </c>
      <c r="AC7" s="347">
        <f>D23</f>
        <v>0</v>
      </c>
      <c r="AD7" s="351">
        <f>D24</f>
        <v>0</v>
      </c>
      <c r="AE7" s="347">
        <f>D25</f>
        <v>0</v>
      </c>
      <c r="AF7" s="347">
        <f>D26</f>
        <v>0</v>
      </c>
    </row>
    <row r="8" spans="1:32" ht="30" customHeight="1">
      <c r="B8" s="415"/>
      <c r="C8" s="373" t="s">
        <v>46</v>
      </c>
      <c r="D8" s="98"/>
      <c r="E8" s="113" t="s">
        <v>53</v>
      </c>
      <c r="F8" s="108" t="s">
        <v>174</v>
      </c>
      <c r="J8" s="3"/>
      <c r="K8" s="3"/>
    </row>
    <row r="9" spans="1:32" ht="30" customHeight="1">
      <c r="B9" s="415"/>
      <c r="C9" s="374" t="s">
        <v>116</v>
      </c>
      <c r="D9" s="353"/>
      <c r="E9" s="113" t="s">
        <v>115</v>
      </c>
      <c r="F9" s="108" t="s">
        <v>117</v>
      </c>
      <c r="J9" s="3"/>
      <c r="K9" s="3"/>
    </row>
    <row r="10" spans="1:32" ht="30" customHeight="1" thickBot="1">
      <c r="B10" s="419"/>
      <c r="C10" s="371" t="s">
        <v>345</v>
      </c>
      <c r="D10" s="166"/>
      <c r="E10" s="114" t="s">
        <v>343</v>
      </c>
      <c r="F10" s="109" t="s">
        <v>346</v>
      </c>
      <c r="J10" s="3"/>
      <c r="K10" s="3"/>
    </row>
    <row r="11" spans="1:32" ht="30" customHeight="1">
      <c r="B11" s="346"/>
      <c r="C11" s="373" t="s">
        <v>353</v>
      </c>
      <c r="D11" s="98"/>
      <c r="E11" s="340" t="s">
        <v>327</v>
      </c>
      <c r="F11" s="345"/>
      <c r="J11" s="3"/>
      <c r="K11" s="3"/>
    </row>
    <row r="12" spans="1:32" ht="30" customHeight="1">
      <c r="B12" s="415" t="s">
        <v>123</v>
      </c>
      <c r="C12" s="375" t="s">
        <v>106</v>
      </c>
      <c r="D12" s="100"/>
      <c r="E12" s="112" t="s">
        <v>98</v>
      </c>
      <c r="F12" s="402" t="s">
        <v>397</v>
      </c>
      <c r="J12" s="3"/>
      <c r="K12" s="3"/>
    </row>
    <row r="13" spans="1:32" ht="30" customHeight="1">
      <c r="B13" s="416"/>
      <c r="C13" s="373" t="s">
        <v>107</v>
      </c>
      <c r="D13" s="98"/>
      <c r="E13" s="167" t="s">
        <v>190</v>
      </c>
      <c r="F13" s="403"/>
      <c r="J13" s="3"/>
      <c r="K13" s="3"/>
    </row>
    <row r="14" spans="1:32" ht="30" customHeight="1">
      <c r="B14" s="416"/>
      <c r="C14" s="373" t="s">
        <v>354</v>
      </c>
      <c r="D14" s="98"/>
      <c r="E14" s="340" t="s">
        <v>327</v>
      </c>
      <c r="F14" s="403"/>
      <c r="J14" s="3"/>
      <c r="K14" s="3"/>
    </row>
    <row r="15" spans="1:32" ht="30" customHeight="1">
      <c r="B15" s="416"/>
      <c r="C15" s="373" t="s">
        <v>110</v>
      </c>
      <c r="D15" s="98"/>
      <c r="E15" s="340" t="s">
        <v>328</v>
      </c>
      <c r="F15" s="403"/>
      <c r="J15" s="3"/>
      <c r="K15" s="3"/>
    </row>
    <row r="16" spans="1:32" ht="30" customHeight="1">
      <c r="B16" s="416"/>
      <c r="C16" s="373" t="s">
        <v>105</v>
      </c>
      <c r="D16" s="98"/>
      <c r="E16" s="115" t="s">
        <v>104</v>
      </c>
      <c r="F16" s="403"/>
      <c r="J16" s="3"/>
      <c r="K16" s="3"/>
    </row>
    <row r="17" spans="2:11" ht="30" customHeight="1">
      <c r="B17" s="416"/>
      <c r="C17" s="373" t="s">
        <v>50</v>
      </c>
      <c r="D17" s="102"/>
      <c r="E17" s="113" t="s">
        <v>53</v>
      </c>
      <c r="F17" s="403"/>
      <c r="G17" s="3"/>
      <c r="H17" s="3"/>
      <c r="I17" s="3"/>
      <c r="J17" s="3"/>
      <c r="K17" s="3"/>
    </row>
    <row r="18" spans="2:11" ht="30" customHeight="1" thickBot="1">
      <c r="B18" s="417"/>
      <c r="C18" s="371" t="s">
        <v>344</v>
      </c>
      <c r="D18" s="166"/>
      <c r="E18" s="114" t="s">
        <v>5</v>
      </c>
      <c r="F18" s="404"/>
    </row>
    <row r="19" spans="2:11" ht="30" customHeight="1">
      <c r="B19" s="410" t="s">
        <v>124</v>
      </c>
      <c r="C19" s="376" t="s">
        <v>100</v>
      </c>
      <c r="D19" s="101"/>
      <c r="E19" s="339" t="s">
        <v>326</v>
      </c>
      <c r="F19" s="168" t="s">
        <v>325</v>
      </c>
      <c r="J19" s="3"/>
      <c r="K19" s="3"/>
    </row>
    <row r="20" spans="2:11" ht="30" customHeight="1">
      <c r="B20" s="411"/>
      <c r="C20" s="375" t="s">
        <v>330</v>
      </c>
      <c r="D20" s="341"/>
      <c r="E20" s="167">
        <v>1688</v>
      </c>
      <c r="F20" s="342" t="s">
        <v>332</v>
      </c>
      <c r="J20" s="3"/>
      <c r="K20" s="3"/>
    </row>
    <row r="21" spans="2:11" ht="30" customHeight="1">
      <c r="B21" s="412"/>
      <c r="C21" s="373" t="s">
        <v>99</v>
      </c>
      <c r="D21" s="102"/>
      <c r="E21" s="167" t="s">
        <v>329</v>
      </c>
      <c r="F21" s="169" t="s">
        <v>172</v>
      </c>
      <c r="J21" s="3"/>
      <c r="K21" s="3"/>
    </row>
    <row r="22" spans="2:11" ht="30" customHeight="1">
      <c r="B22" s="412"/>
      <c r="C22" s="373" t="s">
        <v>331</v>
      </c>
      <c r="D22" s="102"/>
      <c r="E22" s="167">
        <v>66</v>
      </c>
      <c r="F22" s="342" t="s">
        <v>333</v>
      </c>
      <c r="J22" s="3"/>
      <c r="K22" s="3"/>
    </row>
    <row r="23" spans="2:11" ht="30" customHeight="1">
      <c r="B23" s="413"/>
      <c r="C23" s="372" t="s">
        <v>47</v>
      </c>
      <c r="D23" s="98"/>
      <c r="E23" s="112" t="s">
        <v>48</v>
      </c>
      <c r="F23" s="405"/>
      <c r="J23" s="3"/>
      <c r="K23" s="3"/>
    </row>
    <row r="24" spans="2:11" ht="30" customHeight="1">
      <c r="B24" s="413"/>
      <c r="C24" s="372" t="s">
        <v>49</v>
      </c>
      <c r="D24" s="102"/>
      <c r="E24" s="111" t="s">
        <v>52</v>
      </c>
      <c r="F24" s="405"/>
      <c r="J24" s="3"/>
      <c r="K24" s="3"/>
    </row>
    <row r="25" spans="2:11" ht="30" customHeight="1">
      <c r="B25" s="413"/>
      <c r="C25" s="372" t="s">
        <v>34</v>
      </c>
      <c r="D25" s="98"/>
      <c r="E25" s="115" t="s">
        <v>112</v>
      </c>
      <c r="F25" s="405"/>
      <c r="J25" s="3"/>
      <c r="K25" s="3"/>
    </row>
    <row r="26" spans="2:11" ht="30" customHeight="1" thickBot="1">
      <c r="B26" s="414"/>
      <c r="C26" s="377" t="s">
        <v>35</v>
      </c>
      <c r="D26" s="99"/>
      <c r="E26" s="114" t="s">
        <v>113</v>
      </c>
      <c r="F26" s="406"/>
      <c r="J26" s="3"/>
      <c r="K26" s="3"/>
    </row>
    <row r="27" spans="2:11" ht="14">
      <c r="C27" s="3"/>
      <c r="D27" s="3"/>
      <c r="E27" s="69"/>
      <c r="F27" s="5"/>
    </row>
    <row r="28" spans="2:11" ht="14">
      <c r="C28" s="3"/>
      <c r="D28" s="3"/>
      <c r="E28" s="69"/>
      <c r="F28" s="5"/>
    </row>
    <row r="29" spans="2:11" ht="14">
      <c r="F29" s="5"/>
    </row>
    <row r="30" spans="2:11" ht="14">
      <c r="F30" s="5"/>
    </row>
    <row r="31" spans="2:11">
      <c r="F31" s="41"/>
    </row>
    <row r="32" spans="2:11">
      <c r="F32" s="6"/>
    </row>
    <row r="33" spans="6:6">
      <c r="F33" s="3"/>
    </row>
    <row r="34" spans="6:6">
      <c r="F34" s="3"/>
    </row>
    <row r="35" spans="6:6">
      <c r="F35" s="3"/>
    </row>
    <row r="36" spans="6:6">
      <c r="F36" s="3"/>
    </row>
    <row r="37" spans="6:6">
      <c r="F37" s="3"/>
    </row>
    <row r="38" spans="6:6">
      <c r="F38" s="3"/>
    </row>
    <row r="39" spans="6:6">
      <c r="F39" s="3"/>
    </row>
  </sheetData>
  <mergeCells count="7">
    <mergeCell ref="F12:F18"/>
    <mergeCell ref="F23:F26"/>
    <mergeCell ref="B2:D2"/>
    <mergeCell ref="B4:C4"/>
    <mergeCell ref="B19:B26"/>
    <mergeCell ref="B12:B18"/>
    <mergeCell ref="B5:B10"/>
  </mergeCells>
  <phoneticPr fontId="4"/>
  <printOptions horizontalCentered="1"/>
  <pageMargins left="0" right="0" top="0.35433070866141736"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35C8A-9398-4D42-9384-6812FE4A27D4}">
  <sheetPr>
    <tabColor rgb="FFFF0000"/>
    <pageSetUpPr fitToPage="1"/>
  </sheetPr>
  <dimension ref="A1:M18"/>
  <sheetViews>
    <sheetView showGridLines="0" view="pageBreakPreview" zoomScale="85" zoomScaleNormal="75" zoomScaleSheetLayoutView="85" workbookViewId="0">
      <selection activeCell="AG8" sqref="AG8"/>
    </sheetView>
  </sheetViews>
  <sheetFormatPr defaultColWidth="6.26953125" defaultRowHeight="15"/>
  <cols>
    <col min="1" max="1" width="6.26953125" style="202"/>
    <col min="2" max="10" width="6.26953125" style="187"/>
    <col min="11" max="11" width="9.6328125" style="187" customWidth="1"/>
    <col min="12" max="12" width="12.453125" style="187" customWidth="1"/>
    <col min="13" max="13" width="12.453125" style="202" customWidth="1"/>
    <col min="14" max="266" width="6.26953125" style="187"/>
    <col min="267" max="267" width="9.6328125" style="187" customWidth="1"/>
    <col min="268" max="269" width="12.453125" style="187" customWidth="1"/>
    <col min="270" max="522" width="6.26953125" style="187"/>
    <col min="523" max="523" width="9.6328125" style="187" customWidth="1"/>
    <col min="524" max="525" width="12.453125" style="187" customWidth="1"/>
    <col min="526" max="778" width="6.26953125" style="187"/>
    <col min="779" max="779" width="9.6328125" style="187" customWidth="1"/>
    <col min="780" max="781" width="12.453125" style="187" customWidth="1"/>
    <col min="782" max="1034" width="6.26953125" style="187"/>
    <col min="1035" max="1035" width="9.6328125" style="187" customWidth="1"/>
    <col min="1036" max="1037" width="12.453125" style="187" customWidth="1"/>
    <col min="1038" max="1290" width="6.26953125" style="187"/>
    <col min="1291" max="1291" width="9.6328125" style="187" customWidth="1"/>
    <col min="1292" max="1293" width="12.453125" style="187" customWidth="1"/>
    <col min="1294" max="1546" width="6.26953125" style="187"/>
    <col min="1547" max="1547" width="9.6328125" style="187" customWidth="1"/>
    <col min="1548" max="1549" width="12.453125" style="187" customWidth="1"/>
    <col min="1550" max="1802" width="6.26953125" style="187"/>
    <col min="1803" max="1803" width="9.6328125" style="187" customWidth="1"/>
    <col min="1804" max="1805" width="12.453125" style="187" customWidth="1"/>
    <col min="1806" max="2058" width="6.26953125" style="187"/>
    <col min="2059" max="2059" width="9.6328125" style="187" customWidth="1"/>
    <col min="2060" max="2061" width="12.453125" style="187" customWidth="1"/>
    <col min="2062" max="2314" width="6.26953125" style="187"/>
    <col min="2315" max="2315" width="9.6328125" style="187" customWidth="1"/>
    <col min="2316" max="2317" width="12.453125" style="187" customWidth="1"/>
    <col min="2318" max="2570" width="6.26953125" style="187"/>
    <col min="2571" max="2571" width="9.6328125" style="187" customWidth="1"/>
    <col min="2572" max="2573" width="12.453125" style="187" customWidth="1"/>
    <col min="2574" max="2826" width="6.26953125" style="187"/>
    <col min="2827" max="2827" width="9.6328125" style="187" customWidth="1"/>
    <col min="2828" max="2829" width="12.453125" style="187" customWidth="1"/>
    <col min="2830" max="3082" width="6.26953125" style="187"/>
    <col min="3083" max="3083" width="9.6328125" style="187" customWidth="1"/>
    <col min="3084" max="3085" width="12.453125" style="187" customWidth="1"/>
    <col min="3086" max="3338" width="6.26953125" style="187"/>
    <col min="3339" max="3339" width="9.6328125" style="187" customWidth="1"/>
    <col min="3340" max="3341" width="12.453125" style="187" customWidth="1"/>
    <col min="3342" max="3594" width="6.26953125" style="187"/>
    <col min="3595" max="3595" width="9.6328125" style="187" customWidth="1"/>
    <col min="3596" max="3597" width="12.453125" style="187" customWidth="1"/>
    <col min="3598" max="3850" width="6.26953125" style="187"/>
    <col min="3851" max="3851" width="9.6328125" style="187" customWidth="1"/>
    <col min="3852" max="3853" width="12.453125" style="187" customWidth="1"/>
    <col min="3854" max="4106" width="6.26953125" style="187"/>
    <col min="4107" max="4107" width="9.6328125" style="187" customWidth="1"/>
    <col min="4108" max="4109" width="12.453125" style="187" customWidth="1"/>
    <col min="4110" max="4362" width="6.26953125" style="187"/>
    <col min="4363" max="4363" width="9.6328125" style="187" customWidth="1"/>
    <col min="4364" max="4365" width="12.453125" style="187" customWidth="1"/>
    <col min="4366" max="4618" width="6.26953125" style="187"/>
    <col min="4619" max="4619" width="9.6328125" style="187" customWidth="1"/>
    <col min="4620" max="4621" width="12.453125" style="187" customWidth="1"/>
    <col min="4622" max="4874" width="6.26953125" style="187"/>
    <col min="4875" max="4875" width="9.6328125" style="187" customWidth="1"/>
    <col min="4876" max="4877" width="12.453125" style="187" customWidth="1"/>
    <col min="4878" max="5130" width="6.26953125" style="187"/>
    <col min="5131" max="5131" width="9.6328125" style="187" customWidth="1"/>
    <col min="5132" max="5133" width="12.453125" style="187" customWidth="1"/>
    <col min="5134" max="5386" width="6.26953125" style="187"/>
    <col min="5387" max="5387" width="9.6328125" style="187" customWidth="1"/>
    <col min="5388" max="5389" width="12.453125" style="187" customWidth="1"/>
    <col min="5390" max="5642" width="6.26953125" style="187"/>
    <col min="5643" max="5643" width="9.6328125" style="187" customWidth="1"/>
    <col min="5644" max="5645" width="12.453125" style="187" customWidth="1"/>
    <col min="5646" max="5898" width="6.26953125" style="187"/>
    <col min="5899" max="5899" width="9.6328125" style="187" customWidth="1"/>
    <col min="5900" max="5901" width="12.453125" style="187" customWidth="1"/>
    <col min="5902" max="6154" width="6.26953125" style="187"/>
    <col min="6155" max="6155" width="9.6328125" style="187" customWidth="1"/>
    <col min="6156" max="6157" width="12.453125" style="187" customWidth="1"/>
    <col min="6158" max="6410" width="6.26953125" style="187"/>
    <col min="6411" max="6411" width="9.6328125" style="187" customWidth="1"/>
    <col min="6412" max="6413" width="12.453125" style="187" customWidth="1"/>
    <col min="6414" max="6666" width="6.26953125" style="187"/>
    <col min="6667" max="6667" width="9.6328125" style="187" customWidth="1"/>
    <col min="6668" max="6669" width="12.453125" style="187" customWidth="1"/>
    <col min="6670" max="6922" width="6.26953125" style="187"/>
    <col min="6923" max="6923" width="9.6328125" style="187" customWidth="1"/>
    <col min="6924" max="6925" width="12.453125" style="187" customWidth="1"/>
    <col min="6926" max="7178" width="6.26953125" style="187"/>
    <col min="7179" max="7179" width="9.6328125" style="187" customWidth="1"/>
    <col min="7180" max="7181" width="12.453125" style="187" customWidth="1"/>
    <col min="7182" max="7434" width="6.26953125" style="187"/>
    <col min="7435" max="7435" width="9.6328125" style="187" customWidth="1"/>
    <col min="7436" max="7437" width="12.453125" style="187" customWidth="1"/>
    <col min="7438" max="7690" width="6.26953125" style="187"/>
    <col min="7691" max="7691" width="9.6328125" style="187" customWidth="1"/>
    <col min="7692" max="7693" width="12.453125" style="187" customWidth="1"/>
    <col min="7694" max="7946" width="6.26953125" style="187"/>
    <col min="7947" max="7947" width="9.6328125" style="187" customWidth="1"/>
    <col min="7948" max="7949" width="12.453125" style="187" customWidth="1"/>
    <col min="7950" max="8202" width="6.26953125" style="187"/>
    <col min="8203" max="8203" width="9.6328125" style="187" customWidth="1"/>
    <col min="8204" max="8205" width="12.453125" style="187" customWidth="1"/>
    <col min="8206" max="8458" width="6.26953125" style="187"/>
    <col min="8459" max="8459" width="9.6328125" style="187" customWidth="1"/>
    <col min="8460" max="8461" width="12.453125" style="187" customWidth="1"/>
    <col min="8462" max="8714" width="6.26953125" style="187"/>
    <col min="8715" max="8715" width="9.6328125" style="187" customWidth="1"/>
    <col min="8716" max="8717" width="12.453125" style="187" customWidth="1"/>
    <col min="8718" max="8970" width="6.26953125" style="187"/>
    <col min="8971" max="8971" width="9.6328125" style="187" customWidth="1"/>
    <col min="8972" max="8973" width="12.453125" style="187" customWidth="1"/>
    <col min="8974" max="9226" width="6.26953125" style="187"/>
    <col min="9227" max="9227" width="9.6328125" style="187" customWidth="1"/>
    <col min="9228" max="9229" width="12.453125" style="187" customWidth="1"/>
    <col min="9230" max="9482" width="6.26953125" style="187"/>
    <col min="9483" max="9483" width="9.6328125" style="187" customWidth="1"/>
    <col min="9484" max="9485" width="12.453125" style="187" customWidth="1"/>
    <col min="9486" max="9738" width="6.26953125" style="187"/>
    <col min="9739" max="9739" width="9.6328125" style="187" customWidth="1"/>
    <col min="9740" max="9741" width="12.453125" style="187" customWidth="1"/>
    <col min="9742" max="9994" width="6.26953125" style="187"/>
    <col min="9995" max="9995" width="9.6328125" style="187" customWidth="1"/>
    <col min="9996" max="9997" width="12.453125" style="187" customWidth="1"/>
    <col min="9998" max="10250" width="6.26953125" style="187"/>
    <col min="10251" max="10251" width="9.6328125" style="187" customWidth="1"/>
    <col min="10252" max="10253" width="12.453125" style="187" customWidth="1"/>
    <col min="10254" max="10506" width="6.26953125" style="187"/>
    <col min="10507" max="10507" width="9.6328125" style="187" customWidth="1"/>
    <col min="10508" max="10509" width="12.453125" style="187" customWidth="1"/>
    <col min="10510" max="10762" width="6.26953125" style="187"/>
    <col min="10763" max="10763" width="9.6328125" style="187" customWidth="1"/>
    <col min="10764" max="10765" width="12.453125" style="187" customWidth="1"/>
    <col min="10766" max="11018" width="6.26953125" style="187"/>
    <col min="11019" max="11019" width="9.6328125" style="187" customWidth="1"/>
    <col min="11020" max="11021" width="12.453125" style="187" customWidth="1"/>
    <col min="11022" max="11274" width="6.26953125" style="187"/>
    <col min="11275" max="11275" width="9.6328125" style="187" customWidth="1"/>
    <col min="11276" max="11277" width="12.453125" style="187" customWidth="1"/>
    <col min="11278" max="11530" width="6.26953125" style="187"/>
    <col min="11531" max="11531" width="9.6328125" style="187" customWidth="1"/>
    <col min="11532" max="11533" width="12.453125" style="187" customWidth="1"/>
    <col min="11534" max="11786" width="6.26953125" style="187"/>
    <col min="11787" max="11787" width="9.6328125" style="187" customWidth="1"/>
    <col min="11788" max="11789" width="12.453125" style="187" customWidth="1"/>
    <col min="11790" max="12042" width="6.26953125" style="187"/>
    <col min="12043" max="12043" width="9.6328125" style="187" customWidth="1"/>
    <col min="12044" max="12045" width="12.453125" style="187" customWidth="1"/>
    <col min="12046" max="12298" width="6.26953125" style="187"/>
    <col min="12299" max="12299" width="9.6328125" style="187" customWidth="1"/>
    <col min="12300" max="12301" width="12.453125" style="187" customWidth="1"/>
    <col min="12302" max="12554" width="6.26953125" style="187"/>
    <col min="12555" max="12555" width="9.6328125" style="187" customWidth="1"/>
    <col min="12556" max="12557" width="12.453125" style="187" customWidth="1"/>
    <col min="12558" max="12810" width="6.26953125" style="187"/>
    <col min="12811" max="12811" width="9.6328125" style="187" customWidth="1"/>
    <col min="12812" max="12813" width="12.453125" style="187" customWidth="1"/>
    <col min="12814" max="13066" width="6.26953125" style="187"/>
    <col min="13067" max="13067" width="9.6328125" style="187" customWidth="1"/>
    <col min="13068" max="13069" width="12.453125" style="187" customWidth="1"/>
    <col min="13070" max="13322" width="6.26953125" style="187"/>
    <col min="13323" max="13323" width="9.6328125" style="187" customWidth="1"/>
    <col min="13324" max="13325" width="12.453125" style="187" customWidth="1"/>
    <col min="13326" max="13578" width="6.26953125" style="187"/>
    <col min="13579" max="13579" width="9.6328125" style="187" customWidth="1"/>
    <col min="13580" max="13581" width="12.453125" style="187" customWidth="1"/>
    <col min="13582" max="13834" width="6.26953125" style="187"/>
    <col min="13835" max="13835" width="9.6328125" style="187" customWidth="1"/>
    <col min="13836" max="13837" width="12.453125" style="187" customWidth="1"/>
    <col min="13838" max="14090" width="6.26953125" style="187"/>
    <col min="14091" max="14091" width="9.6328125" style="187" customWidth="1"/>
    <col min="14092" max="14093" width="12.453125" style="187" customWidth="1"/>
    <col min="14094" max="14346" width="6.26953125" style="187"/>
    <col min="14347" max="14347" width="9.6328125" style="187" customWidth="1"/>
    <col min="14348" max="14349" width="12.453125" style="187" customWidth="1"/>
    <col min="14350" max="14602" width="6.26953125" style="187"/>
    <col min="14603" max="14603" width="9.6328125" style="187" customWidth="1"/>
    <col min="14604" max="14605" width="12.453125" style="187" customWidth="1"/>
    <col min="14606" max="14858" width="6.26953125" style="187"/>
    <col min="14859" max="14859" width="9.6328125" style="187" customWidth="1"/>
    <col min="14860" max="14861" width="12.453125" style="187" customWidth="1"/>
    <col min="14862" max="15114" width="6.26953125" style="187"/>
    <col min="15115" max="15115" width="9.6328125" style="187" customWidth="1"/>
    <col min="15116" max="15117" width="12.453125" style="187" customWidth="1"/>
    <col min="15118" max="15370" width="6.26953125" style="187"/>
    <col min="15371" max="15371" width="9.6328125" style="187" customWidth="1"/>
    <col min="15372" max="15373" width="12.453125" style="187" customWidth="1"/>
    <col min="15374" max="15626" width="6.26953125" style="187"/>
    <col min="15627" max="15627" width="9.6328125" style="187" customWidth="1"/>
    <col min="15628" max="15629" width="12.453125" style="187" customWidth="1"/>
    <col min="15630" max="15882" width="6.26953125" style="187"/>
    <col min="15883" max="15883" width="9.6328125" style="187" customWidth="1"/>
    <col min="15884" max="15885" width="12.453125" style="187" customWidth="1"/>
    <col min="15886" max="16138" width="6.26953125" style="187"/>
    <col min="16139" max="16139" width="9.6328125" style="187" customWidth="1"/>
    <col min="16140" max="16141" width="12.453125" style="187" customWidth="1"/>
    <col min="16142" max="16384" width="6.26953125" style="187"/>
  </cols>
  <sheetData>
    <row r="1" spans="1:13" ht="56.25" customHeight="1">
      <c r="A1" s="422" t="s">
        <v>316</v>
      </c>
      <c r="B1" s="423"/>
      <c r="C1" s="423"/>
      <c r="D1" s="423"/>
      <c r="E1" s="423"/>
      <c r="F1" s="423"/>
      <c r="G1" s="423"/>
      <c r="H1" s="423"/>
      <c r="I1" s="423"/>
      <c r="J1" s="423"/>
      <c r="K1" s="423"/>
      <c r="L1" s="423"/>
      <c r="M1" s="423"/>
    </row>
    <row r="2" spans="1:13" ht="43.5" customHeight="1">
      <c r="A2" s="188" t="s">
        <v>317</v>
      </c>
      <c r="B2" s="189"/>
      <c r="C2" s="189"/>
      <c r="D2" s="189"/>
      <c r="E2" s="189"/>
      <c r="F2" s="189"/>
      <c r="G2" s="189"/>
      <c r="H2" s="189"/>
      <c r="I2" s="189"/>
      <c r="J2" s="190"/>
      <c r="K2" s="190"/>
      <c r="L2" s="190"/>
      <c r="M2" s="190"/>
    </row>
    <row r="3" spans="1:13" ht="23.25" customHeight="1">
      <c r="A3" s="191"/>
      <c r="B3" s="189"/>
      <c r="C3" s="189"/>
      <c r="D3" s="189"/>
      <c r="E3" s="189"/>
      <c r="F3" s="189"/>
      <c r="G3" s="420" t="s">
        <v>195</v>
      </c>
      <c r="H3" s="421"/>
      <c r="I3" s="424">
        <f>交付申請基本情報!D5</f>
        <v>0</v>
      </c>
      <c r="J3" s="424"/>
      <c r="K3" s="424"/>
      <c r="L3" s="424"/>
      <c r="M3" s="425"/>
    </row>
    <row r="4" spans="1:13" ht="23.25" customHeight="1">
      <c r="A4" s="191"/>
      <c r="B4" s="189"/>
      <c r="C4" s="189"/>
      <c r="D4" s="189"/>
      <c r="E4" s="189"/>
      <c r="F4" s="189"/>
      <c r="G4" s="420" t="s">
        <v>196</v>
      </c>
      <c r="H4" s="421"/>
      <c r="I4" s="424">
        <f>交付申請基本情報!D11</f>
        <v>0</v>
      </c>
      <c r="J4" s="424"/>
      <c r="K4" s="424"/>
      <c r="L4" s="424"/>
      <c r="M4" s="425"/>
    </row>
    <row r="5" spans="1:13" ht="23.25" customHeight="1">
      <c r="A5" s="191"/>
      <c r="B5" s="189"/>
      <c r="C5" s="189"/>
      <c r="D5" s="189"/>
      <c r="E5" s="189"/>
      <c r="F5" s="189"/>
      <c r="G5" s="420" t="s">
        <v>197</v>
      </c>
      <c r="H5" s="421"/>
      <c r="I5" s="424">
        <f>交付申請基本情報!D16</f>
        <v>0</v>
      </c>
      <c r="J5" s="424"/>
      <c r="K5" s="424"/>
      <c r="L5" s="424"/>
      <c r="M5" s="425"/>
    </row>
    <row r="6" spans="1:13" ht="23.25" customHeight="1">
      <c r="A6" s="191"/>
      <c r="B6" s="189"/>
      <c r="C6" s="189"/>
      <c r="D6" s="189"/>
      <c r="E6" s="189"/>
      <c r="F6" s="189"/>
      <c r="G6" s="437" t="s">
        <v>198</v>
      </c>
      <c r="H6" s="438"/>
      <c r="I6" s="430" t="s">
        <v>199</v>
      </c>
      <c r="J6" s="430"/>
      <c r="K6" s="432">
        <f>交付申請基本情報!D17</f>
        <v>0</v>
      </c>
      <c r="L6" s="433"/>
      <c r="M6" s="434"/>
    </row>
    <row r="7" spans="1:13" ht="23.25" customHeight="1">
      <c r="A7" s="191"/>
      <c r="B7" s="189"/>
      <c r="C7" s="189"/>
      <c r="D7" s="189"/>
      <c r="E7" s="189"/>
      <c r="F7" s="189"/>
      <c r="G7" s="439" t="s">
        <v>200</v>
      </c>
      <c r="H7" s="440"/>
      <c r="I7" s="431" t="s">
        <v>201</v>
      </c>
      <c r="J7" s="431"/>
      <c r="K7" s="435">
        <f>交付申請基本情報!D18</f>
        <v>0</v>
      </c>
      <c r="L7" s="435"/>
      <c r="M7" s="436"/>
    </row>
    <row r="8" spans="1:13" ht="21" customHeight="1">
      <c r="A8" s="192"/>
      <c r="J8" s="190"/>
      <c r="K8" s="190"/>
      <c r="L8" s="190"/>
      <c r="M8" s="190"/>
    </row>
    <row r="9" spans="1:13" s="193" customFormat="1" ht="18" customHeight="1">
      <c r="A9" s="426" t="s">
        <v>202</v>
      </c>
      <c r="B9" s="426" t="s">
        <v>203</v>
      </c>
      <c r="C9" s="426"/>
      <c r="D9" s="426"/>
      <c r="E9" s="426"/>
      <c r="F9" s="426"/>
      <c r="G9" s="426"/>
      <c r="H9" s="426"/>
      <c r="I9" s="426"/>
      <c r="J9" s="426"/>
      <c r="K9" s="426"/>
      <c r="L9" s="427" t="s">
        <v>204</v>
      </c>
      <c r="M9" s="429" t="s">
        <v>205</v>
      </c>
    </row>
    <row r="10" spans="1:13" s="193" customFormat="1" ht="27" customHeight="1">
      <c r="A10" s="426"/>
      <c r="B10" s="426"/>
      <c r="C10" s="426"/>
      <c r="D10" s="426"/>
      <c r="E10" s="426"/>
      <c r="F10" s="426"/>
      <c r="G10" s="426"/>
      <c r="H10" s="426"/>
      <c r="I10" s="426"/>
      <c r="J10" s="426"/>
      <c r="K10" s="426"/>
      <c r="L10" s="428"/>
      <c r="M10" s="429"/>
    </row>
    <row r="11" spans="1:13" s="193" customFormat="1" ht="45" customHeight="1">
      <c r="A11" s="194">
        <v>7</v>
      </c>
      <c r="B11" s="442" t="s">
        <v>206</v>
      </c>
      <c r="C11" s="442"/>
      <c r="D11" s="442"/>
      <c r="E11" s="442"/>
      <c r="F11" s="442"/>
      <c r="G11" s="442"/>
      <c r="H11" s="442"/>
      <c r="I11" s="442"/>
      <c r="J11" s="442"/>
      <c r="K11" s="442"/>
      <c r="L11" s="352"/>
      <c r="M11" s="194"/>
    </row>
    <row r="12" spans="1:13" s="197" customFormat="1" ht="45" customHeight="1">
      <c r="A12" s="195">
        <v>8</v>
      </c>
      <c r="B12" s="443" t="s">
        <v>338</v>
      </c>
      <c r="C12" s="444"/>
      <c r="D12" s="444"/>
      <c r="E12" s="444"/>
      <c r="F12" s="444"/>
      <c r="G12" s="444"/>
      <c r="H12" s="444"/>
      <c r="I12" s="444"/>
      <c r="J12" s="444"/>
      <c r="K12" s="444"/>
      <c r="L12" s="196"/>
      <c r="M12" s="195"/>
    </row>
    <row r="13" spans="1:13" s="197" customFormat="1" ht="45" customHeight="1">
      <c r="A13" s="195">
        <v>9</v>
      </c>
      <c r="B13" s="443" t="s">
        <v>339</v>
      </c>
      <c r="C13" s="444"/>
      <c r="D13" s="444"/>
      <c r="E13" s="444"/>
      <c r="F13" s="444"/>
      <c r="G13" s="444"/>
      <c r="H13" s="444"/>
      <c r="I13" s="444"/>
      <c r="J13" s="444"/>
      <c r="K13" s="444"/>
      <c r="L13" s="196"/>
      <c r="M13" s="195"/>
    </row>
    <row r="14" spans="1:13" s="193" customFormat="1" ht="44.5" customHeight="1">
      <c r="A14" s="336">
        <v>10</v>
      </c>
      <c r="B14" s="692" t="s">
        <v>318</v>
      </c>
      <c r="C14" s="692"/>
      <c r="D14" s="692"/>
      <c r="E14" s="692"/>
      <c r="F14" s="692"/>
      <c r="G14" s="692"/>
      <c r="H14" s="692"/>
      <c r="I14" s="692"/>
      <c r="J14" s="692"/>
      <c r="K14" s="692"/>
      <c r="L14" s="196"/>
      <c r="M14" s="336"/>
    </row>
    <row r="15" spans="1:13" s="193" customFormat="1" ht="44.5" customHeight="1">
      <c r="A15" s="195">
        <v>11</v>
      </c>
      <c r="B15" s="445" t="s">
        <v>319</v>
      </c>
      <c r="C15" s="445"/>
      <c r="D15" s="445"/>
      <c r="E15" s="445"/>
      <c r="F15" s="445"/>
      <c r="G15" s="445"/>
      <c r="H15" s="445"/>
      <c r="I15" s="445"/>
      <c r="J15" s="445"/>
      <c r="K15" s="445"/>
      <c r="L15" s="196"/>
      <c r="M15" s="195"/>
    </row>
    <row r="16" spans="1:13" ht="45" customHeight="1">
      <c r="A16" s="337">
        <v>12</v>
      </c>
      <c r="B16" s="691" t="s">
        <v>322</v>
      </c>
      <c r="C16" s="691"/>
      <c r="D16" s="691"/>
      <c r="E16" s="691"/>
      <c r="F16" s="691"/>
      <c r="G16" s="691"/>
      <c r="H16" s="691"/>
      <c r="I16" s="691"/>
      <c r="J16" s="691"/>
      <c r="K16" s="691"/>
      <c r="L16" s="302"/>
      <c r="M16" s="338"/>
    </row>
    <row r="17" spans="1:13" s="193" customFormat="1" ht="45" customHeight="1">
      <c r="A17" s="199">
        <v>13</v>
      </c>
      <c r="B17" s="441" t="s">
        <v>320</v>
      </c>
      <c r="C17" s="441"/>
      <c r="D17" s="441"/>
      <c r="E17" s="441"/>
      <c r="F17" s="441"/>
      <c r="G17" s="441"/>
      <c r="H17" s="441"/>
      <c r="I17" s="441"/>
      <c r="J17" s="441"/>
      <c r="K17" s="441"/>
      <c r="L17" s="200"/>
      <c r="M17" s="199"/>
    </row>
    <row r="18" spans="1:13" s="197" customFormat="1" ht="25.5" customHeight="1">
      <c r="A18" s="201"/>
      <c r="M18" s="201"/>
    </row>
  </sheetData>
  <mergeCells count="24">
    <mergeCell ref="B16:K16"/>
    <mergeCell ref="B17:K17"/>
    <mergeCell ref="G6:H6"/>
    <mergeCell ref="G7:H7"/>
    <mergeCell ref="B15:K15"/>
    <mergeCell ref="B14:K14"/>
    <mergeCell ref="B11:K11"/>
    <mergeCell ref="B12:K12"/>
    <mergeCell ref="B13:K13"/>
    <mergeCell ref="A9:A10"/>
    <mergeCell ref="B9:K10"/>
    <mergeCell ref="I6:J6"/>
    <mergeCell ref="K6:M6"/>
    <mergeCell ref="I7:J7"/>
    <mergeCell ref="K7:M7"/>
    <mergeCell ref="L9:L10"/>
    <mergeCell ref="M9:M10"/>
    <mergeCell ref="G5:H5"/>
    <mergeCell ref="A1:M1"/>
    <mergeCell ref="G3:H3"/>
    <mergeCell ref="I3:M3"/>
    <mergeCell ref="G4:H4"/>
    <mergeCell ref="I4:M4"/>
    <mergeCell ref="I5:M5"/>
  </mergeCells>
  <phoneticPr fontId="4"/>
  <dataValidations count="1">
    <dataValidation type="list" allowBlank="1" showInputMessage="1" showErrorMessage="1" sqref="L11:L17" xr:uid="{DF9B764F-6F1F-4FBF-8191-0E27C05888A2}">
      <formula1>"○"</formula1>
    </dataValidation>
  </dataValidations>
  <printOptions horizontalCentered="1"/>
  <pageMargins left="0.47244094488188981" right="0.19685039370078741" top="0.78740157480314965" bottom="0.51181102362204722" header="0.19685039370078741" footer="0.27559055118110237"/>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486E4-3FC3-4357-9C78-7D1F4E96E18B}">
  <sheetPr>
    <tabColor rgb="FFFF5050"/>
    <pageSetUpPr fitToPage="1"/>
  </sheetPr>
  <dimension ref="A1:P34"/>
  <sheetViews>
    <sheetView view="pageBreakPreview" zoomScaleNormal="100" zoomScaleSheetLayoutView="100" workbookViewId="0">
      <selection activeCell="H12" sqref="H12:O12"/>
    </sheetView>
  </sheetViews>
  <sheetFormatPr defaultColWidth="9" defaultRowHeight="13"/>
  <cols>
    <col min="1" max="2" width="4.36328125" style="7" customWidth="1"/>
    <col min="3" max="3" width="16.6328125" style="7" customWidth="1"/>
    <col min="4" max="4" width="5" style="7" customWidth="1"/>
    <col min="5" max="5" width="7.36328125" style="7" customWidth="1"/>
    <col min="6" max="6" width="11.6328125" style="7" customWidth="1"/>
    <col min="7" max="7" width="2.7265625" style="7" customWidth="1"/>
    <col min="8" max="8" width="6.36328125" style="7" customWidth="1"/>
    <col min="9" max="9" width="6.08984375" style="7" customWidth="1"/>
    <col min="10" max="16" width="4.36328125" style="7" customWidth="1"/>
    <col min="17" max="16384" width="9" style="7"/>
  </cols>
  <sheetData>
    <row r="1" spans="1:16" s="1" customFormat="1" ht="17.25" customHeight="1">
      <c r="B1" s="447"/>
      <c r="C1" s="447"/>
      <c r="D1" s="447"/>
      <c r="E1" s="447"/>
      <c r="F1" s="447"/>
      <c r="G1" s="447"/>
      <c r="H1" s="447"/>
      <c r="I1" s="447"/>
      <c r="J1" s="447"/>
      <c r="K1" s="447"/>
      <c r="L1" s="447"/>
      <c r="M1" s="447"/>
      <c r="N1" s="59"/>
      <c r="O1" s="59"/>
      <c r="P1" s="2"/>
    </row>
    <row r="3" spans="1:16" ht="21" customHeight="1">
      <c r="B3" s="8" t="s">
        <v>127</v>
      </c>
      <c r="C3" s="8"/>
      <c r="D3" s="8"/>
      <c r="E3" s="8"/>
      <c r="F3" s="8"/>
      <c r="G3" s="8"/>
      <c r="H3" s="8"/>
      <c r="I3" s="8"/>
      <c r="J3" s="8"/>
      <c r="K3" s="8"/>
      <c r="L3" s="8"/>
      <c r="M3" s="8"/>
      <c r="N3" s="8"/>
      <c r="O3" s="8"/>
    </row>
    <row r="4" spans="1:16" ht="36.75" customHeight="1">
      <c r="B4" s="63"/>
      <c r="C4" s="63"/>
      <c r="D4" s="63"/>
      <c r="E4" s="63"/>
      <c r="F4" s="63"/>
      <c r="G4" s="63"/>
      <c r="H4" s="63"/>
      <c r="I4" s="63"/>
      <c r="J4" s="63"/>
      <c r="K4" s="63"/>
      <c r="L4" s="63"/>
      <c r="M4" s="63"/>
      <c r="N4" s="44"/>
      <c r="O4" s="44"/>
    </row>
    <row r="5" spans="1:16" ht="31.5" customHeight="1">
      <c r="A5" s="452" t="s">
        <v>128</v>
      </c>
      <c r="B5" s="452"/>
      <c r="C5" s="452"/>
      <c r="D5" s="452"/>
      <c r="E5" s="452"/>
      <c r="F5" s="452"/>
      <c r="G5" s="452"/>
      <c r="H5" s="452"/>
      <c r="I5" s="452"/>
      <c r="J5" s="452"/>
      <c r="K5" s="452"/>
      <c r="L5" s="452"/>
      <c r="M5" s="452"/>
      <c r="N5" s="452"/>
      <c r="O5" s="452"/>
    </row>
    <row r="6" spans="1:16" ht="28.5" customHeight="1">
      <c r="B6" s="63"/>
      <c r="C6" s="63"/>
      <c r="D6" s="63"/>
      <c r="E6" s="63"/>
      <c r="F6" s="63"/>
      <c r="G6" s="63"/>
      <c r="H6" s="63"/>
      <c r="I6" s="63"/>
      <c r="J6" s="63"/>
      <c r="K6" s="63"/>
      <c r="L6" s="63"/>
      <c r="M6" s="63"/>
      <c r="N6" s="44"/>
      <c r="O6" s="44"/>
    </row>
    <row r="7" spans="1:16" ht="25.5" customHeight="1">
      <c r="B7" s="8"/>
      <c r="C7" s="8"/>
      <c r="D7" s="8"/>
      <c r="E7" s="8"/>
      <c r="F7" s="8"/>
      <c r="G7" s="8"/>
      <c r="H7" s="8"/>
      <c r="I7" s="693">
        <v>45747</v>
      </c>
      <c r="J7" s="448"/>
      <c r="K7" s="448"/>
      <c r="L7" s="448"/>
      <c r="M7" s="448"/>
      <c r="N7" s="448"/>
      <c r="O7" s="61"/>
    </row>
    <row r="8" spans="1:16" ht="19.5" customHeight="1">
      <c r="B8" s="8"/>
      <c r="C8" s="8"/>
      <c r="D8" s="8"/>
      <c r="E8" s="8"/>
      <c r="F8" s="10"/>
      <c r="G8" s="10"/>
      <c r="H8" s="60"/>
      <c r="I8" s="60"/>
      <c r="J8" s="60"/>
      <c r="K8" s="60"/>
      <c r="L8" s="60"/>
      <c r="M8" s="60"/>
      <c r="N8" s="60"/>
      <c r="O8" s="60"/>
    </row>
    <row r="9" spans="1:16">
      <c r="B9" s="8"/>
      <c r="C9" s="8"/>
      <c r="D9" s="8"/>
      <c r="E9" s="8" t="s">
        <v>6</v>
      </c>
      <c r="F9" s="11" t="s">
        <v>6</v>
      </c>
      <c r="G9" s="11"/>
      <c r="H9" s="11"/>
      <c r="I9" s="11"/>
      <c r="J9" s="11"/>
      <c r="K9" s="12"/>
      <c r="L9" s="12"/>
      <c r="M9" s="12"/>
      <c r="N9" s="12"/>
      <c r="O9" s="12"/>
    </row>
    <row r="10" spans="1:16" ht="27.75" customHeight="1">
      <c r="B10" s="60" t="s">
        <v>54</v>
      </c>
      <c r="C10" s="46" t="s">
        <v>192</v>
      </c>
      <c r="D10" s="92"/>
      <c r="E10" s="8"/>
      <c r="F10" s="8"/>
      <c r="G10" s="8"/>
      <c r="H10" s="8"/>
      <c r="I10" s="8"/>
      <c r="J10" s="8"/>
      <c r="K10" s="8"/>
      <c r="L10" s="8"/>
      <c r="M10" s="8"/>
      <c r="N10" s="8"/>
      <c r="O10" s="8"/>
    </row>
    <row r="11" spans="1:16" ht="28.5" customHeight="1">
      <c r="B11" s="8"/>
      <c r="C11" s="8"/>
      <c r="D11" s="8"/>
      <c r="E11" s="8"/>
      <c r="F11" s="8"/>
      <c r="G11" s="8"/>
      <c r="H11" s="8"/>
      <c r="I11" s="8"/>
      <c r="J11" s="8"/>
      <c r="K11" s="8"/>
      <c r="L11" s="8"/>
      <c r="M11" s="8"/>
      <c r="N11" s="8"/>
      <c r="O11" s="8"/>
    </row>
    <row r="12" spans="1:16" ht="30" customHeight="1">
      <c r="B12" s="8"/>
      <c r="C12" s="8"/>
      <c r="D12" s="8"/>
      <c r="E12" s="9"/>
      <c r="F12" s="448" t="s">
        <v>44</v>
      </c>
      <c r="G12" s="448"/>
      <c r="H12" s="449">
        <f>交付申請基本情報!D7</f>
        <v>0</v>
      </c>
      <c r="I12" s="449"/>
      <c r="J12" s="449"/>
      <c r="K12" s="449"/>
      <c r="L12" s="449"/>
      <c r="M12" s="449"/>
      <c r="N12" s="449"/>
      <c r="O12" s="449"/>
    </row>
    <row r="13" spans="1:16" ht="30" customHeight="1">
      <c r="B13" s="8"/>
      <c r="C13" s="8"/>
      <c r="D13" s="8"/>
      <c r="E13" s="9"/>
      <c r="F13" s="448" t="s">
        <v>45</v>
      </c>
      <c r="G13" s="448"/>
      <c r="H13" s="449">
        <f>交付申請基本情報!D5</f>
        <v>0</v>
      </c>
      <c r="I13" s="449"/>
      <c r="J13" s="449"/>
      <c r="K13" s="449"/>
      <c r="L13" s="449"/>
      <c r="M13" s="449"/>
      <c r="N13" s="449"/>
      <c r="O13" s="449"/>
    </row>
    <row r="14" spans="1:16" ht="30" customHeight="1">
      <c r="B14" s="8"/>
      <c r="C14" s="8" t="s">
        <v>0</v>
      </c>
      <c r="D14" s="8"/>
      <c r="E14" s="9"/>
      <c r="F14" s="448" t="s">
        <v>7</v>
      </c>
      <c r="G14" s="448"/>
      <c r="H14" s="449">
        <f>交付申請基本情報!$D$9</f>
        <v>0</v>
      </c>
      <c r="I14" s="449"/>
      <c r="J14" s="449"/>
      <c r="K14" s="449"/>
      <c r="L14" s="449"/>
      <c r="M14" s="449"/>
      <c r="N14" s="449"/>
      <c r="O14" s="449"/>
    </row>
    <row r="15" spans="1:16" ht="30" customHeight="1">
      <c r="B15" s="8"/>
      <c r="C15" s="8"/>
      <c r="D15" s="8"/>
      <c r="E15" s="9"/>
      <c r="F15" s="448" t="s">
        <v>120</v>
      </c>
      <c r="G15" s="448"/>
      <c r="H15" s="449">
        <f>交付申請基本情報!$D$8</f>
        <v>0</v>
      </c>
      <c r="I15" s="449"/>
      <c r="J15" s="449"/>
      <c r="K15" s="449"/>
      <c r="L15" s="449"/>
      <c r="M15" s="449"/>
      <c r="N15" s="449"/>
      <c r="O15" s="449"/>
    </row>
    <row r="16" spans="1:16" ht="30" customHeight="1">
      <c r="B16" s="8"/>
      <c r="C16" s="8"/>
      <c r="D16" s="8"/>
      <c r="E16" s="9"/>
      <c r="F16" s="456" t="s">
        <v>121</v>
      </c>
      <c r="G16" s="456"/>
      <c r="H16" s="449">
        <f>交付申請基本情報!D10</f>
        <v>0</v>
      </c>
      <c r="I16" s="449"/>
      <c r="J16" s="449"/>
      <c r="K16" s="449"/>
      <c r="L16" s="449"/>
      <c r="M16" s="449"/>
      <c r="N16" s="449"/>
      <c r="O16" s="449"/>
    </row>
    <row r="17" spans="2:15" ht="30" customHeight="1">
      <c r="B17" s="8"/>
      <c r="C17" s="8"/>
      <c r="D17" s="8"/>
      <c r="E17" s="9"/>
      <c r="F17" s="448" t="s">
        <v>191</v>
      </c>
      <c r="G17" s="448"/>
      <c r="H17" s="449">
        <f>'２.交付申請書'!$H$17</f>
        <v>0</v>
      </c>
      <c r="I17" s="449"/>
      <c r="J17" s="449"/>
      <c r="K17" s="449"/>
      <c r="L17" s="449"/>
      <c r="M17" s="449"/>
      <c r="N17" s="449"/>
      <c r="O17" s="449"/>
    </row>
    <row r="18" spans="2:15" ht="30.75" customHeight="1">
      <c r="B18" s="8"/>
      <c r="C18" s="8"/>
      <c r="D18" s="8"/>
      <c r="E18" s="8"/>
      <c r="F18" s="8"/>
      <c r="G18" s="8"/>
      <c r="H18" s="8"/>
      <c r="I18" s="8"/>
      <c r="J18" s="8"/>
      <c r="K18" s="8"/>
      <c r="L18" s="8"/>
      <c r="M18" s="8"/>
      <c r="N18" s="8"/>
      <c r="O18" s="8"/>
    </row>
    <row r="19" spans="2:15" ht="30" customHeight="1">
      <c r="B19" s="695" t="str">
        <f>TEXT(実績報告基本情報!D5,"ggge年m月d日")&amp;"付け高第"&amp;実績報告基本情報!D6&amp;"号により交付決定のあった令和６年度定期巡回サービス訪問看護充実支援補助事業を下記のとおり実施したので、補助金交付要綱第１１条の規定に基づき、その実績を報告します。"</f>
        <v>令和7年2月27日付け高第4449号により交付決定のあった令和６年度定期巡回サービス訪問看護充実支援補助事業を下記のとおり実施したので、補助金交付要綱第１１条の規定に基づき、その実績を報告します。</v>
      </c>
      <c r="C19" s="695"/>
      <c r="D19" s="695"/>
      <c r="E19" s="695"/>
      <c r="F19" s="695"/>
      <c r="G19" s="695"/>
      <c r="H19" s="695"/>
      <c r="I19" s="695"/>
      <c r="J19" s="695"/>
      <c r="K19" s="695"/>
      <c r="L19" s="695"/>
      <c r="M19" s="695"/>
      <c r="N19" s="695"/>
      <c r="O19" s="62"/>
    </row>
    <row r="20" spans="2:15" ht="30" customHeight="1">
      <c r="B20" s="695"/>
      <c r="C20" s="695"/>
      <c r="D20" s="695"/>
      <c r="E20" s="695"/>
      <c r="F20" s="695"/>
      <c r="G20" s="695"/>
      <c r="H20" s="695"/>
      <c r="I20" s="695"/>
      <c r="J20" s="695"/>
      <c r="K20" s="695"/>
      <c r="L20" s="695"/>
      <c r="M20" s="695"/>
      <c r="N20" s="695"/>
      <c r="O20" s="62"/>
    </row>
    <row r="21" spans="2:15" ht="30" customHeight="1">
      <c r="B21" s="695"/>
      <c r="C21" s="695"/>
      <c r="D21" s="695"/>
      <c r="E21" s="695"/>
      <c r="F21" s="695"/>
      <c r="G21" s="695"/>
      <c r="H21" s="695"/>
      <c r="I21" s="695"/>
      <c r="J21" s="695"/>
      <c r="K21" s="695"/>
      <c r="L21" s="695"/>
      <c r="M21" s="695"/>
      <c r="N21" s="695"/>
      <c r="O21" s="62"/>
    </row>
    <row r="22" spans="2:15" ht="30" customHeight="1">
      <c r="B22" s="48"/>
      <c r="C22" s="64"/>
      <c r="D22" s="64"/>
      <c r="E22" s="64"/>
      <c r="F22" s="64"/>
      <c r="G22" s="64"/>
      <c r="H22" s="64"/>
      <c r="I22" s="64"/>
      <c r="J22" s="64"/>
      <c r="K22" s="64"/>
      <c r="L22" s="64"/>
      <c r="M22" s="64"/>
      <c r="N22" s="64"/>
      <c r="O22" s="48"/>
    </row>
    <row r="23" spans="2:15" ht="30" customHeight="1">
      <c r="B23" s="457" t="s">
        <v>119</v>
      </c>
      <c r="C23" s="457"/>
      <c r="D23" s="457"/>
      <c r="E23" s="457"/>
      <c r="F23" s="457"/>
      <c r="G23" s="457"/>
      <c r="H23" s="457"/>
      <c r="I23" s="457"/>
      <c r="J23" s="457"/>
      <c r="K23" s="457"/>
      <c r="L23" s="457"/>
      <c r="M23" s="457"/>
      <c r="N23" s="457"/>
      <c r="O23" s="48"/>
    </row>
    <row r="24" spans="2:15" ht="30" customHeight="1">
      <c r="B24" s="9"/>
      <c r="C24" s="9"/>
      <c r="D24" s="8"/>
      <c r="E24" s="13"/>
      <c r="F24" s="8"/>
      <c r="G24" s="8"/>
      <c r="H24" s="8"/>
      <c r="I24" s="8"/>
      <c r="J24" s="8"/>
      <c r="K24" s="8"/>
      <c r="L24" s="8"/>
      <c r="M24" s="8"/>
      <c r="N24" s="8"/>
      <c r="O24" s="8"/>
    </row>
    <row r="25" spans="2:15" ht="35.15" customHeight="1">
      <c r="B25" s="46" t="s">
        <v>37</v>
      </c>
      <c r="C25" s="65" t="s">
        <v>39</v>
      </c>
      <c r="D25" s="46"/>
      <c r="E25" s="46"/>
      <c r="F25" s="46"/>
      <c r="G25" s="46"/>
      <c r="H25" s="46"/>
      <c r="I25" s="46"/>
      <c r="J25" s="46"/>
      <c r="K25" s="46"/>
      <c r="L25" s="46"/>
      <c r="M25" s="46"/>
      <c r="N25" s="46"/>
      <c r="O25" s="46"/>
    </row>
    <row r="26" spans="2:15" ht="35.15" customHeight="1">
      <c r="B26" s="46"/>
      <c r="C26" s="65"/>
      <c r="D26" s="46"/>
      <c r="E26" s="46"/>
      <c r="F26" s="116" t="s">
        <v>132</v>
      </c>
      <c r="G26" s="694" t="s">
        <v>374</v>
      </c>
      <c r="H26" s="694"/>
      <c r="I26" s="694"/>
      <c r="J26" s="694"/>
      <c r="K26" s="304" t="s">
        <v>133</v>
      </c>
      <c r="L26" s="304"/>
      <c r="M26" s="46"/>
      <c r="N26" s="46"/>
      <c r="O26" s="46"/>
    </row>
    <row r="27" spans="2:15" ht="35.15" customHeight="1">
      <c r="B27" s="46" t="s">
        <v>37</v>
      </c>
      <c r="C27" s="45" t="s">
        <v>129</v>
      </c>
      <c r="D27" s="45"/>
      <c r="E27" s="47"/>
      <c r="F27" s="116"/>
      <c r="G27" s="694" t="s">
        <v>374</v>
      </c>
      <c r="H27" s="694"/>
      <c r="I27" s="694"/>
      <c r="J27" s="694"/>
      <c r="K27" s="46"/>
      <c r="L27" s="46"/>
      <c r="N27" s="47"/>
      <c r="O27" s="47"/>
    </row>
    <row r="28" spans="2:15" ht="35.15" customHeight="1">
      <c r="B28" s="46"/>
      <c r="C28" s="45"/>
      <c r="D28" s="45"/>
      <c r="E28" s="47"/>
      <c r="F28" s="116" t="s">
        <v>132</v>
      </c>
      <c r="G28" s="694" t="s">
        <v>390</v>
      </c>
      <c r="H28" s="694"/>
      <c r="I28" s="694"/>
      <c r="J28" s="694"/>
      <c r="K28" s="46" t="s">
        <v>133</v>
      </c>
      <c r="L28" s="110"/>
      <c r="N28" s="47"/>
      <c r="O28" s="47"/>
    </row>
    <row r="29" spans="2:15" ht="35.15" customHeight="1">
      <c r="B29" s="46" t="s">
        <v>38</v>
      </c>
      <c r="C29" s="45" t="s">
        <v>130</v>
      </c>
      <c r="D29" s="45"/>
      <c r="E29" s="47"/>
      <c r="F29" s="66"/>
      <c r="G29" s="694" t="s">
        <v>390</v>
      </c>
      <c r="H29" s="694"/>
      <c r="I29" s="694"/>
      <c r="J29" s="694"/>
      <c r="K29" s="46"/>
      <c r="L29" s="46"/>
      <c r="N29" s="47"/>
      <c r="O29" s="47"/>
    </row>
    <row r="30" spans="2:15" ht="35.15" customHeight="1">
      <c r="B30" s="46" t="s">
        <v>42</v>
      </c>
      <c r="C30" s="45" t="s">
        <v>43</v>
      </c>
      <c r="D30" s="46"/>
      <c r="E30" s="46"/>
      <c r="F30" s="46"/>
      <c r="G30" s="46"/>
      <c r="H30" s="46"/>
      <c r="I30" s="46"/>
      <c r="J30" s="46"/>
      <c r="K30" s="46"/>
      <c r="L30" s="46"/>
      <c r="M30" s="46"/>
      <c r="N30" s="46"/>
      <c r="O30" s="46"/>
    </row>
    <row r="31" spans="2:15" ht="30" customHeight="1">
      <c r="B31" s="67" t="s">
        <v>8</v>
      </c>
      <c r="C31" s="67"/>
      <c r="D31" s="67"/>
      <c r="E31" s="67"/>
      <c r="F31" s="67"/>
      <c r="G31" s="67"/>
      <c r="H31" s="67"/>
      <c r="I31" s="67"/>
      <c r="J31" s="67"/>
      <c r="K31" s="67"/>
      <c r="L31" s="67"/>
      <c r="M31" s="67"/>
      <c r="N31" s="43"/>
      <c r="O31" s="43"/>
    </row>
    <row r="32" spans="2:15" ht="30" customHeight="1">
      <c r="C32" s="7" t="s">
        <v>131</v>
      </c>
    </row>
    <row r="33" ht="30" customHeight="1"/>
    <row r="34" ht="30" customHeight="1"/>
  </sheetData>
  <sheetProtection algorithmName="SHA-512" hashValue="kLKscXCRb9Q8oYZYK+oV/JkmZDiqC6n4WBnPHd6hzcb5+tLzwQ33zq8abfg5R7rj28crH0GKBjq1bDG6okC5bg==" saltValue="o80kME4t4U0bH/VAErCa8Q==" spinCount="100000" sheet="1" objects="1" scenarios="1"/>
  <mergeCells count="21">
    <mergeCell ref="G29:J29"/>
    <mergeCell ref="G26:J26"/>
    <mergeCell ref="G28:J28"/>
    <mergeCell ref="F14:G14"/>
    <mergeCell ref="H14:O14"/>
    <mergeCell ref="F15:G15"/>
    <mergeCell ref="H15:O15"/>
    <mergeCell ref="F16:G16"/>
    <mergeCell ref="H16:O16"/>
    <mergeCell ref="F17:G17"/>
    <mergeCell ref="H17:O17"/>
    <mergeCell ref="B19:N21"/>
    <mergeCell ref="B23:N23"/>
    <mergeCell ref="G27:J27"/>
    <mergeCell ref="F13:G13"/>
    <mergeCell ref="H13:O13"/>
    <mergeCell ref="B1:M1"/>
    <mergeCell ref="A5:O5"/>
    <mergeCell ref="I7:N7"/>
    <mergeCell ref="F12:G12"/>
    <mergeCell ref="H12:O12"/>
  </mergeCells>
  <phoneticPr fontId="4"/>
  <pageMargins left="0.9055118110236221" right="0.70866141732283472" top="0.74803149606299213" bottom="0.74803149606299213" header="0.31496062992125984" footer="0.31496062992125984"/>
  <pageSetup paperSize="9" scale="8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5050"/>
    <pageSetUpPr fitToPage="1"/>
  </sheetPr>
  <dimension ref="A1:T30"/>
  <sheetViews>
    <sheetView view="pageBreakPreview" zoomScale="115" zoomScaleNormal="100" zoomScaleSheetLayoutView="115" workbookViewId="0">
      <selection activeCell="F10" sqref="F10:H10"/>
    </sheetView>
  </sheetViews>
  <sheetFormatPr defaultColWidth="9" defaultRowHeight="13"/>
  <cols>
    <col min="1" max="1" width="4" style="14" customWidth="1"/>
    <col min="2" max="4" width="8.36328125" style="14" customWidth="1"/>
    <col min="5" max="5" width="3" style="14" customWidth="1"/>
    <col min="6" max="6" width="4" style="14" customWidth="1"/>
    <col min="7" max="7" width="5.6328125" style="14" customWidth="1"/>
    <col min="8" max="8" width="7.08984375" style="14" customWidth="1"/>
    <col min="9" max="9" width="3.26953125" style="14" customWidth="1"/>
    <col min="10" max="12" width="9.7265625" style="14" customWidth="1"/>
    <col min="13" max="13" width="3.26953125" style="14" customWidth="1"/>
    <col min="14" max="16384" width="9" style="14"/>
  </cols>
  <sheetData>
    <row r="1" spans="1:19" s="1" customFormat="1" ht="16.5" customHeight="1">
      <c r="A1" s="103"/>
      <c r="M1" s="2"/>
    </row>
    <row r="2" spans="1:19" ht="14">
      <c r="A2" s="91" t="s">
        <v>101</v>
      </c>
      <c r="B2" s="16"/>
      <c r="C2" s="16"/>
      <c r="D2" s="16"/>
      <c r="E2" s="16"/>
      <c r="F2" s="16"/>
      <c r="G2" s="16"/>
      <c r="H2" s="16"/>
      <c r="I2" s="16"/>
      <c r="J2" s="16"/>
      <c r="K2" s="16"/>
      <c r="L2" s="15"/>
      <c r="M2" s="15"/>
    </row>
    <row r="3" spans="1:19" ht="14">
      <c r="A3" s="15"/>
      <c r="B3" s="15"/>
      <c r="C3" s="15"/>
      <c r="D3" s="15"/>
      <c r="E3" s="15"/>
      <c r="F3" s="15"/>
      <c r="G3" s="15"/>
      <c r="H3" s="15"/>
      <c r="I3" s="15"/>
      <c r="J3" s="15"/>
      <c r="K3" s="15"/>
      <c r="L3" s="15"/>
      <c r="M3" s="15"/>
    </row>
    <row r="4" spans="1:19" ht="14">
      <c r="A4" s="15"/>
      <c r="B4" s="15"/>
      <c r="C4" s="15"/>
      <c r="D4" s="15"/>
      <c r="E4" s="15"/>
      <c r="F4" s="15"/>
      <c r="G4" s="15"/>
      <c r="H4" s="15"/>
      <c r="I4" s="15"/>
      <c r="J4" s="15"/>
      <c r="K4" s="15"/>
      <c r="L4" s="15"/>
      <c r="M4" s="15"/>
    </row>
    <row r="5" spans="1:19" ht="16.5">
      <c r="A5" s="458" t="s">
        <v>136</v>
      </c>
      <c r="B5" s="458"/>
      <c r="C5" s="458"/>
      <c r="D5" s="458"/>
      <c r="E5" s="458"/>
      <c r="F5" s="458"/>
      <c r="G5" s="458"/>
      <c r="H5" s="458"/>
      <c r="I5" s="458"/>
      <c r="J5" s="458"/>
      <c r="K5" s="458"/>
      <c r="L5" s="458"/>
      <c r="M5" s="458"/>
      <c r="N5" s="89"/>
    </row>
    <row r="6" spans="1:19" ht="14">
      <c r="A6" s="15"/>
      <c r="B6" s="15"/>
      <c r="C6" s="15"/>
      <c r="D6" s="15"/>
      <c r="E6" s="15"/>
      <c r="F6" s="15"/>
      <c r="G6" s="15"/>
      <c r="H6" s="15"/>
      <c r="I6" s="15"/>
      <c r="J6" s="15"/>
      <c r="K6" s="15"/>
      <c r="L6" s="15"/>
      <c r="M6" s="15"/>
    </row>
    <row r="7" spans="1:19" ht="14">
      <c r="A7" s="15"/>
      <c r="B7" s="15"/>
      <c r="C7" s="15"/>
      <c r="D7" s="15"/>
      <c r="E7" s="15"/>
      <c r="F7" s="15"/>
      <c r="G7" s="15"/>
      <c r="H7" s="15"/>
      <c r="I7" s="15"/>
      <c r="J7" s="15"/>
      <c r="K7" s="15"/>
      <c r="L7" s="15"/>
      <c r="M7" s="15"/>
    </row>
    <row r="8" spans="1:19" ht="33" customHeight="1">
      <c r="A8" s="15">
        <v>1</v>
      </c>
      <c r="B8" s="15" t="s">
        <v>9</v>
      </c>
      <c r="C8" s="15"/>
      <c r="D8" s="15"/>
      <c r="E8" s="15"/>
      <c r="F8" s="15"/>
      <c r="G8" s="15"/>
      <c r="H8" s="15"/>
      <c r="I8" s="15"/>
      <c r="J8" s="15"/>
      <c r="K8" s="15"/>
      <c r="L8" s="17" t="s">
        <v>10</v>
      </c>
      <c r="M8" s="15"/>
    </row>
    <row r="9" spans="1:19" ht="35.15" customHeight="1">
      <c r="A9" s="15"/>
      <c r="B9" s="459" t="s">
        <v>11</v>
      </c>
      <c r="C9" s="459"/>
      <c r="D9" s="459"/>
      <c r="E9" s="474" t="s">
        <v>161</v>
      </c>
      <c r="F9" s="475"/>
      <c r="G9" s="475"/>
      <c r="H9" s="475"/>
      <c r="I9" s="476"/>
      <c r="J9" s="459" t="s">
        <v>13</v>
      </c>
      <c r="K9" s="459"/>
      <c r="L9" s="459"/>
      <c r="M9" s="15"/>
      <c r="N9" s="460"/>
      <c r="O9" s="460"/>
      <c r="P9" s="460"/>
      <c r="Q9" s="460"/>
    </row>
    <row r="10" spans="1:19" ht="25" customHeight="1">
      <c r="A10" s="15"/>
      <c r="B10" s="702" t="s">
        <v>14</v>
      </c>
      <c r="C10" s="703"/>
      <c r="D10" s="704"/>
      <c r="E10" s="120" t="s">
        <v>134</v>
      </c>
      <c r="F10" s="719"/>
      <c r="G10" s="720"/>
      <c r="H10" s="721"/>
      <c r="I10" s="123" t="s">
        <v>135</v>
      </c>
      <c r="J10" s="702"/>
      <c r="K10" s="703"/>
      <c r="L10" s="704"/>
      <c r="M10" s="15"/>
      <c r="N10" s="105"/>
      <c r="O10" s="105"/>
      <c r="P10" s="105"/>
      <c r="Q10" s="105"/>
    </row>
    <row r="11" spans="1:19" ht="25" customHeight="1">
      <c r="A11" s="15"/>
      <c r="B11" s="705"/>
      <c r="C11" s="706"/>
      <c r="D11" s="707"/>
      <c r="E11" s="121"/>
      <c r="F11" s="709">
        <f>MIN('12．様式２（実績報告）'!I39,F10)</f>
        <v>0</v>
      </c>
      <c r="G11" s="710"/>
      <c r="H11" s="711"/>
      <c r="I11" s="124"/>
      <c r="J11" s="705"/>
      <c r="K11" s="706"/>
      <c r="L11" s="707"/>
      <c r="M11" s="15"/>
      <c r="N11" s="93"/>
      <c r="O11" s="94"/>
      <c r="P11" s="94"/>
      <c r="Q11" s="94"/>
      <c r="R11" s="94"/>
      <c r="S11" s="94"/>
    </row>
    <row r="12" spans="1:19" ht="25" customHeight="1">
      <c r="A12" s="15"/>
      <c r="B12" s="702" t="s">
        <v>15</v>
      </c>
      <c r="C12" s="703"/>
      <c r="D12" s="704"/>
      <c r="E12" s="120" t="s">
        <v>134</v>
      </c>
      <c r="F12" s="722">
        <f>F16-F10</f>
        <v>0</v>
      </c>
      <c r="G12" s="723"/>
      <c r="H12" s="724"/>
      <c r="I12" s="125" t="s">
        <v>135</v>
      </c>
      <c r="J12" s="727"/>
      <c r="K12" s="728"/>
      <c r="L12" s="729"/>
      <c r="M12" s="15"/>
      <c r="N12" s="93"/>
      <c r="O12" s="94"/>
      <c r="P12" s="94"/>
      <c r="Q12" s="94"/>
      <c r="R12" s="94"/>
      <c r="S12" s="94"/>
    </row>
    <row r="13" spans="1:19" ht="25" customHeight="1">
      <c r="A13" s="15"/>
      <c r="B13" s="705"/>
      <c r="C13" s="706"/>
      <c r="D13" s="707"/>
      <c r="E13" s="121"/>
      <c r="F13" s="709">
        <f>F17-F11</f>
        <v>0</v>
      </c>
      <c r="G13" s="710"/>
      <c r="H13" s="711"/>
      <c r="I13" s="126"/>
      <c r="J13" s="730"/>
      <c r="K13" s="731"/>
      <c r="L13" s="732"/>
      <c r="M13" s="15"/>
      <c r="N13" s="93"/>
      <c r="O13" s="94"/>
      <c r="P13" s="94"/>
      <c r="Q13" s="94"/>
      <c r="R13" s="94"/>
      <c r="S13" s="94"/>
    </row>
    <row r="14" spans="1:19" ht="25" customHeight="1">
      <c r="A14" s="15"/>
      <c r="B14" s="702"/>
      <c r="C14" s="703"/>
      <c r="D14" s="704"/>
      <c r="E14" s="120" t="s">
        <v>134</v>
      </c>
      <c r="F14" s="712"/>
      <c r="G14" s="713"/>
      <c r="H14" s="714"/>
      <c r="I14" s="125" t="s">
        <v>135</v>
      </c>
      <c r="J14" s="702"/>
      <c r="K14" s="703"/>
      <c r="L14" s="704"/>
      <c r="M14" s="15"/>
    </row>
    <row r="15" spans="1:19" ht="25" customHeight="1">
      <c r="A15" s="15"/>
      <c r="B15" s="705"/>
      <c r="C15" s="706"/>
      <c r="D15" s="707"/>
      <c r="E15" s="122"/>
      <c r="F15" s="709"/>
      <c r="G15" s="710"/>
      <c r="H15" s="711"/>
      <c r="I15" s="126"/>
      <c r="J15" s="705"/>
      <c r="K15" s="706"/>
      <c r="L15" s="707"/>
      <c r="M15" s="15"/>
    </row>
    <row r="16" spans="1:19" ht="25" customHeight="1">
      <c r="A16" s="15"/>
      <c r="B16" s="702" t="s">
        <v>16</v>
      </c>
      <c r="C16" s="703"/>
      <c r="D16" s="704"/>
      <c r="E16" s="120" t="s">
        <v>134</v>
      </c>
      <c r="F16" s="718">
        <f>'３.収支予算書'!$E$14</f>
        <v>0</v>
      </c>
      <c r="G16" s="718"/>
      <c r="H16" s="718"/>
      <c r="I16" s="125" t="s">
        <v>135</v>
      </c>
      <c r="J16" s="702"/>
      <c r="K16" s="703"/>
      <c r="L16" s="704"/>
      <c r="M16" s="15"/>
    </row>
    <row r="17" spans="1:20" ht="25" customHeight="1">
      <c r="A17" s="15"/>
      <c r="B17" s="705"/>
      <c r="C17" s="706"/>
      <c r="D17" s="707"/>
      <c r="E17" s="117"/>
      <c r="F17" s="709">
        <f>F28</f>
        <v>0</v>
      </c>
      <c r="G17" s="710"/>
      <c r="H17" s="711"/>
      <c r="I17" s="118"/>
      <c r="J17" s="705"/>
      <c r="K17" s="706"/>
      <c r="L17" s="707"/>
      <c r="M17" s="15"/>
      <c r="N17" s="18"/>
    </row>
    <row r="18" spans="1:20" ht="33" customHeight="1">
      <c r="A18" s="15"/>
      <c r="B18" s="15"/>
      <c r="C18" s="15"/>
      <c r="D18" s="15"/>
      <c r="E18" s="15"/>
      <c r="F18" s="15"/>
      <c r="G18" s="15"/>
      <c r="H18" s="15"/>
      <c r="I18" s="15"/>
      <c r="J18" s="15"/>
      <c r="K18" s="15"/>
      <c r="L18" s="15"/>
      <c r="M18" s="15"/>
    </row>
    <row r="19" spans="1:20" ht="33" customHeight="1">
      <c r="A19" s="15">
        <v>2</v>
      </c>
      <c r="B19" s="15" t="s">
        <v>17</v>
      </c>
      <c r="C19" s="15"/>
      <c r="D19" s="15"/>
      <c r="E19" s="15"/>
      <c r="F19" s="15"/>
      <c r="G19" s="15"/>
      <c r="H19" s="15"/>
      <c r="I19" s="15"/>
      <c r="J19" s="15"/>
      <c r="K19" s="15"/>
      <c r="L19" s="17" t="s">
        <v>18</v>
      </c>
      <c r="M19" s="15"/>
    </row>
    <row r="20" spans="1:20" ht="35.15" customHeight="1">
      <c r="A20" s="15"/>
      <c r="B20" s="459" t="s">
        <v>11</v>
      </c>
      <c r="C20" s="459"/>
      <c r="D20" s="459"/>
      <c r="E20" s="474" t="s">
        <v>161</v>
      </c>
      <c r="F20" s="475"/>
      <c r="G20" s="475"/>
      <c r="H20" s="475"/>
      <c r="I20" s="476"/>
      <c r="J20" s="459" t="s">
        <v>13</v>
      </c>
      <c r="K20" s="459"/>
      <c r="L20" s="459"/>
      <c r="M20" s="15"/>
    </row>
    <row r="21" spans="1:20" ht="25" customHeight="1">
      <c r="A21" s="15"/>
      <c r="B21" s="696" t="s">
        <v>193</v>
      </c>
      <c r="C21" s="697"/>
      <c r="D21" s="698"/>
      <c r="E21" s="120" t="s">
        <v>134</v>
      </c>
      <c r="F21" s="733">
        <f>'３.収支予算書'!$E$18</f>
        <v>0</v>
      </c>
      <c r="G21" s="733"/>
      <c r="H21" s="733"/>
      <c r="I21" s="123" t="s">
        <v>135</v>
      </c>
      <c r="J21" s="702"/>
      <c r="K21" s="703"/>
      <c r="L21" s="704"/>
      <c r="M21" s="15"/>
    </row>
    <row r="22" spans="1:20" ht="25" customHeight="1">
      <c r="A22" s="15"/>
      <c r="B22" s="699"/>
      <c r="C22" s="700"/>
      <c r="D22" s="701"/>
      <c r="E22" s="127"/>
      <c r="F22" s="715">
        <f>'12．様式２（実績報告）'!G39</f>
        <v>0</v>
      </c>
      <c r="G22" s="716"/>
      <c r="H22" s="717"/>
      <c r="I22" s="129"/>
      <c r="J22" s="705"/>
      <c r="K22" s="706"/>
      <c r="L22" s="707"/>
      <c r="M22" s="15"/>
      <c r="N22" s="473"/>
      <c r="O22" s="473"/>
      <c r="P22" s="473"/>
      <c r="Q22" s="473"/>
      <c r="R22" s="473"/>
      <c r="S22" s="95"/>
      <c r="T22" s="95"/>
    </row>
    <row r="23" spans="1:20" ht="25" customHeight="1">
      <c r="A23" s="15"/>
      <c r="B23" s="696"/>
      <c r="C23" s="697"/>
      <c r="D23" s="698"/>
      <c r="E23" s="128" t="s">
        <v>134</v>
      </c>
      <c r="F23" s="708"/>
      <c r="G23" s="708"/>
      <c r="H23" s="708"/>
      <c r="I23" s="130" t="s">
        <v>135</v>
      </c>
      <c r="J23" s="702"/>
      <c r="K23" s="703"/>
      <c r="L23" s="704"/>
      <c r="M23" s="15"/>
      <c r="N23" s="104"/>
      <c r="O23" s="104"/>
      <c r="P23" s="104"/>
      <c r="Q23" s="104"/>
      <c r="R23" s="104"/>
      <c r="S23" s="95"/>
      <c r="T23" s="95"/>
    </row>
    <row r="24" spans="1:20" ht="25" customHeight="1">
      <c r="A24" s="15"/>
      <c r="B24" s="699"/>
      <c r="C24" s="700"/>
      <c r="D24" s="701"/>
      <c r="E24" s="127"/>
      <c r="F24" s="715"/>
      <c r="G24" s="716"/>
      <c r="H24" s="717"/>
      <c r="I24" s="131"/>
      <c r="J24" s="705"/>
      <c r="K24" s="706"/>
      <c r="L24" s="707"/>
      <c r="M24" s="15"/>
      <c r="N24" s="477"/>
      <c r="O24" s="477"/>
      <c r="P24" s="477"/>
      <c r="Q24" s="477"/>
      <c r="R24" s="477"/>
      <c r="S24" s="477"/>
      <c r="T24" s="95"/>
    </row>
    <row r="25" spans="1:20" ht="25" customHeight="1">
      <c r="A25" s="15"/>
      <c r="B25" s="696"/>
      <c r="C25" s="697"/>
      <c r="D25" s="698"/>
      <c r="E25" s="128" t="s">
        <v>134</v>
      </c>
      <c r="F25" s="734"/>
      <c r="G25" s="735"/>
      <c r="H25" s="736"/>
      <c r="I25" s="130" t="s">
        <v>135</v>
      </c>
      <c r="J25" s="702"/>
      <c r="K25" s="703"/>
      <c r="L25" s="704"/>
      <c r="M25" s="15"/>
      <c r="N25" s="93"/>
      <c r="O25" s="94"/>
      <c r="P25" s="94"/>
      <c r="Q25" s="94"/>
      <c r="R25" s="94"/>
      <c r="S25" s="95"/>
      <c r="T25" s="95"/>
    </row>
    <row r="26" spans="1:20" ht="25" customHeight="1">
      <c r="A26" s="15"/>
      <c r="B26" s="699"/>
      <c r="C26" s="700"/>
      <c r="D26" s="701"/>
      <c r="E26" s="122"/>
      <c r="F26" s="715"/>
      <c r="G26" s="716"/>
      <c r="H26" s="717"/>
      <c r="I26" s="129"/>
      <c r="J26" s="705"/>
      <c r="K26" s="706"/>
      <c r="L26" s="707"/>
      <c r="M26" s="15"/>
      <c r="N26" s="93"/>
      <c r="O26" s="94"/>
      <c r="P26" s="94"/>
      <c r="Q26" s="94"/>
      <c r="R26" s="94"/>
      <c r="S26" s="95"/>
      <c r="T26" s="95"/>
    </row>
    <row r="27" spans="1:20" ht="25" customHeight="1">
      <c r="A27" s="15"/>
      <c r="B27" s="702" t="s">
        <v>16</v>
      </c>
      <c r="C27" s="703"/>
      <c r="D27" s="704"/>
      <c r="E27" s="120" t="s">
        <v>134</v>
      </c>
      <c r="F27" s="708">
        <f>'３.収支予算書'!$E$22</f>
        <v>0</v>
      </c>
      <c r="G27" s="708"/>
      <c r="H27" s="708"/>
      <c r="I27" s="130" t="s">
        <v>135</v>
      </c>
      <c r="J27" s="702"/>
      <c r="K27" s="703"/>
      <c r="L27" s="704"/>
      <c r="M27" s="15"/>
      <c r="N27" s="93"/>
      <c r="O27" s="94"/>
      <c r="P27" s="94"/>
      <c r="Q27" s="94"/>
      <c r="R27" s="94"/>
      <c r="S27" s="95"/>
      <c r="T27" s="95"/>
    </row>
    <row r="28" spans="1:20" ht="25" customHeight="1">
      <c r="A28" s="15"/>
      <c r="B28" s="705"/>
      <c r="C28" s="706"/>
      <c r="D28" s="707"/>
      <c r="E28" s="117"/>
      <c r="F28" s="715">
        <f>F22</f>
        <v>0</v>
      </c>
      <c r="G28" s="716"/>
      <c r="H28" s="717"/>
      <c r="I28" s="119"/>
      <c r="J28" s="705"/>
      <c r="K28" s="706"/>
      <c r="L28" s="707"/>
      <c r="M28" s="15"/>
      <c r="N28" s="473"/>
      <c r="O28" s="477"/>
      <c r="P28" s="477"/>
      <c r="Q28" s="477"/>
      <c r="R28" s="477"/>
      <c r="S28" s="477"/>
      <c r="T28" s="477"/>
    </row>
    <row r="29" spans="1:20" ht="25" customHeight="1">
      <c r="A29" s="15"/>
      <c r="B29" s="132" t="s">
        <v>137</v>
      </c>
      <c r="C29" s="725" t="s">
        <v>323</v>
      </c>
      <c r="D29" s="725"/>
      <c r="E29" s="725"/>
      <c r="F29" s="725"/>
      <c r="G29" s="725"/>
      <c r="H29" s="725"/>
      <c r="I29" s="725"/>
      <c r="J29" s="725"/>
      <c r="K29" s="725"/>
      <c r="L29" s="725"/>
      <c r="M29" s="15"/>
    </row>
    <row r="30" spans="1:20" ht="25" customHeight="1">
      <c r="C30" s="726" t="s">
        <v>324</v>
      </c>
      <c r="D30" s="726"/>
      <c r="E30" s="726"/>
      <c r="F30" s="726"/>
      <c r="G30" s="726"/>
      <c r="H30" s="726"/>
      <c r="I30" s="726"/>
      <c r="J30" s="726"/>
      <c r="K30" s="726"/>
      <c r="L30" s="726"/>
    </row>
  </sheetData>
  <mergeCells count="45">
    <mergeCell ref="E20:I20"/>
    <mergeCell ref="C29:L29"/>
    <mergeCell ref="C30:L30"/>
    <mergeCell ref="J10:L11"/>
    <mergeCell ref="J12:L13"/>
    <mergeCell ref="B21:D22"/>
    <mergeCell ref="B23:D24"/>
    <mergeCell ref="F21:H21"/>
    <mergeCell ref="F23:H23"/>
    <mergeCell ref="J21:L22"/>
    <mergeCell ref="J23:L24"/>
    <mergeCell ref="J20:L20"/>
    <mergeCell ref="F22:H22"/>
    <mergeCell ref="F28:H28"/>
    <mergeCell ref="F25:H25"/>
    <mergeCell ref="F26:H26"/>
    <mergeCell ref="E9:I9"/>
    <mergeCell ref="B16:D17"/>
    <mergeCell ref="F16:H16"/>
    <mergeCell ref="B14:D15"/>
    <mergeCell ref="F10:H10"/>
    <mergeCell ref="B10:D11"/>
    <mergeCell ref="F12:H12"/>
    <mergeCell ref="B12:D13"/>
    <mergeCell ref="N22:R22"/>
    <mergeCell ref="N28:T28"/>
    <mergeCell ref="N24:S24"/>
    <mergeCell ref="A5:M5"/>
    <mergeCell ref="B9:D9"/>
    <mergeCell ref="J9:L9"/>
    <mergeCell ref="N9:Q9"/>
    <mergeCell ref="F11:H11"/>
    <mergeCell ref="F13:H13"/>
    <mergeCell ref="F14:H14"/>
    <mergeCell ref="F15:H15"/>
    <mergeCell ref="F17:H17"/>
    <mergeCell ref="J14:L15"/>
    <mergeCell ref="J16:L17"/>
    <mergeCell ref="F24:H24"/>
    <mergeCell ref="B20:D20"/>
    <mergeCell ref="B25:D26"/>
    <mergeCell ref="J25:L26"/>
    <mergeCell ref="B27:D28"/>
    <mergeCell ref="F27:H27"/>
    <mergeCell ref="J27:L28"/>
  </mergeCells>
  <phoneticPr fontId="4"/>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9463-1722-4D50-BA25-781567923526}">
  <sheetPr>
    <tabColor rgb="FFFF5050"/>
    <pageSetUpPr fitToPage="1"/>
  </sheetPr>
  <dimension ref="A1:AF68"/>
  <sheetViews>
    <sheetView view="pageBreakPreview" zoomScale="75" zoomScaleNormal="55" zoomScaleSheetLayoutView="75" workbookViewId="0">
      <selection activeCell="N9" sqref="N9:T9"/>
    </sheetView>
  </sheetViews>
  <sheetFormatPr defaultColWidth="9" defaultRowHeight="16.5"/>
  <cols>
    <col min="1" max="16" width="3.7265625" style="134" customWidth="1"/>
    <col min="17" max="17" width="5.08984375" style="134" customWidth="1"/>
    <col min="18" max="18" width="3.7265625" style="134" customWidth="1"/>
    <col min="19" max="19" width="5.453125" style="134" customWidth="1"/>
    <col min="20" max="36" width="3.7265625" style="134" customWidth="1"/>
    <col min="37" max="16384" width="9" style="134"/>
  </cols>
  <sheetData>
    <row r="1" spans="1:32" ht="22.5" customHeight="1">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row>
    <row r="2" spans="1:32" ht="22.5" customHeight="1">
      <c r="A2" s="739" t="s">
        <v>141</v>
      </c>
      <c r="B2" s="739"/>
      <c r="C2" s="739"/>
      <c r="D2" s="739"/>
      <c r="E2" s="739"/>
      <c r="F2" s="739"/>
      <c r="G2" s="739"/>
      <c r="H2" s="739"/>
      <c r="I2" s="739"/>
      <c r="J2" s="739"/>
      <c r="K2" s="138"/>
      <c r="L2" s="138"/>
      <c r="M2" s="138"/>
      <c r="N2" s="138"/>
      <c r="O2" s="137"/>
      <c r="P2" s="137"/>
      <c r="Q2" s="137"/>
      <c r="R2" s="137"/>
      <c r="S2" s="137"/>
      <c r="T2" s="137"/>
      <c r="U2" s="137"/>
      <c r="V2" s="137"/>
      <c r="W2" s="137"/>
      <c r="X2" s="137"/>
      <c r="Y2" s="137"/>
      <c r="Z2" s="137"/>
      <c r="AA2" s="137"/>
      <c r="AB2" s="137"/>
      <c r="AC2" s="137"/>
      <c r="AD2" s="137"/>
      <c r="AE2" s="137"/>
      <c r="AF2" s="137"/>
    </row>
    <row r="3" spans="1:32" ht="22.5" customHeight="1">
      <c r="A3" s="138"/>
      <c r="B3" s="138"/>
      <c r="C3" s="138"/>
      <c r="D3" s="138"/>
      <c r="E3" s="138"/>
      <c r="F3" s="138"/>
      <c r="G3" s="138"/>
      <c r="H3" s="138"/>
      <c r="I3" s="138"/>
      <c r="J3" s="138"/>
      <c r="K3" s="138"/>
      <c r="L3" s="138"/>
      <c r="M3" s="138"/>
      <c r="N3" s="138"/>
      <c r="O3" s="137"/>
      <c r="P3" s="137"/>
      <c r="Q3" s="137"/>
      <c r="R3" s="137"/>
      <c r="S3" s="137"/>
      <c r="T3" s="137"/>
      <c r="U3" s="137"/>
      <c r="V3" s="137"/>
      <c r="W3" s="137"/>
      <c r="X3" s="137"/>
      <c r="Y3" s="137"/>
      <c r="Z3" s="137"/>
      <c r="AA3" s="137"/>
      <c r="AB3" s="137"/>
      <c r="AC3" s="137"/>
      <c r="AD3" s="137"/>
      <c r="AE3" s="137"/>
      <c r="AF3" s="137"/>
    </row>
    <row r="4" spans="1:32" ht="22.5" customHeight="1">
      <c r="A4" s="138"/>
      <c r="B4" s="138"/>
      <c r="C4" s="138"/>
      <c r="D4" s="138"/>
      <c r="E4" s="138"/>
      <c r="F4" s="138"/>
      <c r="G4" s="138"/>
      <c r="H4" s="138"/>
      <c r="I4" s="138"/>
      <c r="J4" s="138"/>
      <c r="K4" s="138"/>
      <c r="L4" s="138"/>
      <c r="M4" s="138"/>
      <c r="N4" s="138"/>
      <c r="O4" s="137"/>
      <c r="P4" s="137"/>
      <c r="Q4" s="137"/>
      <c r="R4" s="137"/>
      <c r="S4" s="137"/>
      <c r="T4" s="137"/>
      <c r="U4" s="137"/>
      <c r="V4" s="137"/>
      <c r="W4" s="137"/>
      <c r="X4" s="137"/>
      <c r="Y4" s="137"/>
      <c r="Z4" s="137"/>
      <c r="AA4" s="137"/>
      <c r="AB4" s="137"/>
      <c r="AC4" s="137"/>
      <c r="AD4" s="137"/>
      <c r="AE4" s="137"/>
      <c r="AF4" s="137"/>
    </row>
    <row r="5" spans="1:32" ht="22.5" customHeight="1">
      <c r="A5" s="740" t="s">
        <v>142</v>
      </c>
      <c r="B5" s="740"/>
      <c r="C5" s="740"/>
      <c r="D5" s="740"/>
      <c r="E5" s="740"/>
      <c r="F5" s="740"/>
      <c r="G5" s="740"/>
      <c r="H5" s="740"/>
      <c r="I5" s="740"/>
      <c r="J5" s="740"/>
      <c r="K5" s="740"/>
      <c r="L5" s="740"/>
      <c r="M5" s="740"/>
      <c r="N5" s="740"/>
      <c r="O5" s="740"/>
      <c r="P5" s="740"/>
      <c r="Q5" s="740"/>
      <c r="R5" s="740"/>
      <c r="S5" s="740"/>
      <c r="T5" s="740"/>
      <c r="U5" s="740"/>
      <c r="V5" s="740"/>
      <c r="W5" s="740"/>
      <c r="X5" s="740"/>
      <c r="Y5" s="740"/>
      <c r="Z5" s="740"/>
      <c r="AA5" s="740"/>
      <c r="AB5" s="740"/>
      <c r="AC5" s="740"/>
      <c r="AD5" s="740"/>
      <c r="AE5" s="740"/>
      <c r="AF5" s="740"/>
    </row>
    <row r="6" spans="1:32" ht="22.5" customHeight="1">
      <c r="A6" s="160"/>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row>
    <row r="7" spans="1:32" ht="22.5" customHeight="1">
      <c r="A7" s="160"/>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row>
    <row r="8" spans="1:32" ht="22.5" customHeight="1">
      <c r="A8" s="138"/>
      <c r="B8" s="138"/>
      <c r="C8" s="138"/>
      <c r="D8" s="138"/>
      <c r="E8" s="138"/>
      <c r="F8" s="138"/>
      <c r="G8" s="138"/>
      <c r="H8" s="138"/>
      <c r="I8" s="138"/>
      <c r="J8" s="138"/>
      <c r="K8" s="138"/>
      <c r="L8" s="138"/>
      <c r="M8" s="138"/>
      <c r="N8" s="138"/>
      <c r="O8" s="137"/>
      <c r="P8" s="137"/>
      <c r="Q8" s="137"/>
      <c r="R8" s="137"/>
      <c r="S8" s="137"/>
      <c r="T8" s="137"/>
      <c r="U8" s="137"/>
      <c r="V8" s="137"/>
      <c r="W8" s="137"/>
      <c r="X8" s="137"/>
      <c r="Y8" s="137"/>
      <c r="Z8" s="137"/>
      <c r="AA8" s="137"/>
      <c r="AB8" s="137"/>
      <c r="AC8" s="137"/>
      <c r="AD8" s="137"/>
      <c r="AE8" s="137"/>
      <c r="AF8" s="137"/>
    </row>
    <row r="9" spans="1:32" ht="22.5" customHeight="1">
      <c r="A9" s="138"/>
      <c r="B9" s="138"/>
      <c r="C9" s="138"/>
      <c r="D9" s="138"/>
      <c r="E9" s="138"/>
      <c r="F9" s="138"/>
      <c r="G9" s="138"/>
      <c r="H9" s="137"/>
      <c r="I9" s="138"/>
      <c r="J9" s="138"/>
      <c r="K9" s="138"/>
      <c r="L9" s="138" t="s">
        <v>143</v>
      </c>
      <c r="M9" s="138"/>
      <c r="N9" s="742">
        <f t="shared" ref="N9" si="0">$J$21</f>
        <v>0</v>
      </c>
      <c r="O9" s="742"/>
      <c r="P9" s="742"/>
      <c r="Q9" s="742"/>
      <c r="R9" s="742"/>
      <c r="S9" s="742"/>
      <c r="T9" s="742"/>
      <c r="U9" s="137" t="s">
        <v>158</v>
      </c>
      <c r="V9" s="137"/>
      <c r="W9" s="137"/>
      <c r="X9" s="137"/>
      <c r="Y9" s="137"/>
      <c r="Z9" s="137"/>
      <c r="AA9" s="137"/>
      <c r="AB9" s="137"/>
      <c r="AC9" s="137"/>
      <c r="AD9" s="137"/>
      <c r="AE9" s="137"/>
      <c r="AF9" s="137"/>
    </row>
    <row r="10" spans="1:32" ht="22.5" customHeight="1">
      <c r="A10" s="138"/>
      <c r="B10" s="138"/>
      <c r="C10" s="138"/>
      <c r="D10" s="138"/>
      <c r="E10" s="138"/>
      <c r="F10" s="138"/>
      <c r="G10" s="138"/>
      <c r="H10" s="137"/>
      <c r="I10" s="138"/>
      <c r="J10" s="138"/>
      <c r="K10" s="138"/>
      <c r="L10" s="138"/>
      <c r="M10" s="138"/>
      <c r="N10" s="161"/>
      <c r="O10" s="161"/>
      <c r="P10" s="161"/>
      <c r="Q10" s="161"/>
      <c r="R10" s="161"/>
      <c r="S10" s="159"/>
      <c r="T10" s="137"/>
      <c r="U10" s="137"/>
      <c r="V10" s="137"/>
      <c r="W10" s="137"/>
      <c r="X10" s="137"/>
      <c r="Y10" s="137"/>
      <c r="Z10" s="137"/>
      <c r="AA10" s="137"/>
      <c r="AB10" s="137"/>
      <c r="AC10" s="137"/>
      <c r="AD10" s="137"/>
      <c r="AE10" s="137"/>
      <c r="AF10" s="137"/>
    </row>
    <row r="11" spans="1:32" ht="22.5" customHeight="1">
      <c r="A11" s="138"/>
      <c r="B11" s="138"/>
      <c r="C11" s="138"/>
      <c r="D11" s="138"/>
      <c r="E11" s="138"/>
      <c r="F11" s="138"/>
      <c r="G11" s="138"/>
      <c r="H11" s="137"/>
      <c r="I11" s="137"/>
      <c r="J11" s="137"/>
      <c r="K11" s="137"/>
      <c r="L11" s="137"/>
      <c r="M11" s="137"/>
      <c r="N11" s="137"/>
      <c r="O11" s="137"/>
      <c r="P11" s="137"/>
      <c r="Q11" s="137"/>
      <c r="R11" s="138"/>
      <c r="S11" s="137"/>
      <c r="T11" s="137"/>
      <c r="U11" s="137"/>
      <c r="V11" s="137"/>
      <c r="W11" s="139"/>
      <c r="X11" s="140"/>
      <c r="Y11" s="140"/>
      <c r="Z11" s="137"/>
      <c r="AA11" s="137"/>
      <c r="AB11" s="137"/>
      <c r="AC11" s="137"/>
      <c r="AD11" s="137"/>
      <c r="AE11" s="137"/>
      <c r="AF11" s="137"/>
    </row>
    <row r="12" spans="1:32" ht="22.5" customHeight="1">
      <c r="A12" s="741" t="s">
        <v>391</v>
      </c>
      <c r="B12" s="741"/>
      <c r="C12" s="74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row>
    <row r="13" spans="1:32" ht="22.5" customHeight="1">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row>
    <row r="14" spans="1:32" ht="22.5" customHeight="1">
      <c r="A14" s="138"/>
      <c r="B14" s="138"/>
      <c r="C14" s="138"/>
      <c r="D14" s="138"/>
      <c r="E14" s="138"/>
      <c r="F14" s="138"/>
      <c r="G14" s="138"/>
      <c r="H14" s="142"/>
      <c r="I14" s="143"/>
      <c r="J14" s="143"/>
      <c r="K14" s="143"/>
      <c r="L14" s="143"/>
      <c r="M14" s="143"/>
      <c r="N14" s="138"/>
      <c r="O14" s="137"/>
      <c r="P14" s="137"/>
      <c r="Q14" s="137"/>
      <c r="R14" s="137"/>
      <c r="S14" s="137"/>
      <c r="T14" s="137"/>
      <c r="U14" s="137"/>
      <c r="V14" s="137"/>
      <c r="W14" s="137"/>
      <c r="X14" s="137"/>
      <c r="Y14" s="137"/>
      <c r="Z14" s="137"/>
      <c r="AA14" s="137"/>
      <c r="AB14" s="137"/>
      <c r="AC14" s="137"/>
      <c r="AD14" s="137"/>
      <c r="AE14" s="137"/>
      <c r="AF14" s="137"/>
    </row>
    <row r="15" spans="1:32" ht="22.5" customHeight="1">
      <c r="A15" s="137"/>
      <c r="B15" s="137"/>
      <c r="C15" s="737" t="s">
        <v>144</v>
      </c>
      <c r="D15" s="737"/>
      <c r="E15" s="737"/>
      <c r="F15" s="737"/>
      <c r="G15" s="737"/>
      <c r="H15" s="737"/>
      <c r="I15" s="137"/>
      <c r="J15" s="738">
        <f>'９.収支決算書'!$F$10</f>
        <v>0</v>
      </c>
      <c r="K15" s="738"/>
      <c r="L15" s="738"/>
      <c r="M15" s="738"/>
      <c r="N15" s="738"/>
      <c r="O15" s="738"/>
      <c r="P15" s="738"/>
      <c r="Q15" s="738"/>
      <c r="R15" s="738"/>
      <c r="S15" s="137" t="s">
        <v>340</v>
      </c>
      <c r="T15" s="137"/>
      <c r="U15" s="137"/>
      <c r="V15" s="137"/>
      <c r="W15" s="137"/>
      <c r="X15" s="137"/>
      <c r="Y15" s="144"/>
      <c r="Z15" s="137"/>
      <c r="AA15" s="137"/>
      <c r="AB15" s="137"/>
      <c r="AC15" s="137"/>
      <c r="AD15" s="137"/>
      <c r="AE15" s="137"/>
      <c r="AF15" s="137"/>
    </row>
    <row r="16" spans="1:32" ht="7.5" customHeight="1">
      <c r="A16" s="137"/>
      <c r="B16" s="137"/>
      <c r="C16" s="145"/>
      <c r="D16" s="145"/>
      <c r="E16" s="145"/>
      <c r="F16" s="145"/>
      <c r="G16" s="145"/>
      <c r="H16" s="145"/>
      <c r="I16" s="137"/>
      <c r="J16" s="137"/>
      <c r="K16" s="137"/>
      <c r="L16" s="137"/>
      <c r="M16" s="137"/>
      <c r="N16" s="137"/>
      <c r="O16" s="137"/>
      <c r="P16" s="137"/>
      <c r="Q16" s="137"/>
      <c r="R16" s="137"/>
      <c r="S16" s="144"/>
      <c r="T16" s="144"/>
      <c r="U16" s="144"/>
      <c r="V16" s="144"/>
      <c r="W16" s="144"/>
      <c r="X16" s="144"/>
      <c r="Y16" s="144"/>
      <c r="Z16" s="137"/>
      <c r="AA16" s="137"/>
      <c r="AB16" s="137"/>
      <c r="AC16" s="137"/>
      <c r="AD16" s="137"/>
      <c r="AE16" s="137"/>
      <c r="AF16" s="137"/>
    </row>
    <row r="17" spans="1:32" ht="22.5" customHeight="1">
      <c r="A17" s="138"/>
      <c r="B17" s="137"/>
      <c r="C17" s="737" t="s">
        <v>145</v>
      </c>
      <c r="D17" s="737"/>
      <c r="E17" s="737"/>
      <c r="F17" s="737"/>
      <c r="G17" s="737"/>
      <c r="H17" s="737"/>
      <c r="I17" s="137"/>
      <c r="J17" s="738">
        <f>'９.収支決算書'!$F$11</f>
        <v>0</v>
      </c>
      <c r="K17" s="738"/>
      <c r="L17" s="738"/>
      <c r="M17" s="738"/>
      <c r="N17" s="738"/>
      <c r="O17" s="738"/>
      <c r="P17" s="738"/>
      <c r="Q17" s="738"/>
      <c r="R17" s="738"/>
      <c r="S17" s="137" t="s">
        <v>340</v>
      </c>
      <c r="T17" s="137"/>
      <c r="U17" s="137"/>
      <c r="V17" s="137"/>
      <c r="W17" s="137"/>
      <c r="X17" s="137"/>
      <c r="Y17" s="144"/>
      <c r="Z17" s="137"/>
      <c r="AA17" s="137"/>
      <c r="AB17" s="137"/>
      <c r="AC17" s="137"/>
      <c r="AD17" s="137"/>
      <c r="AE17" s="137"/>
      <c r="AF17" s="137"/>
    </row>
    <row r="18" spans="1:32" ht="7.5" customHeight="1">
      <c r="A18" s="138"/>
      <c r="B18" s="137"/>
      <c r="C18" s="145"/>
      <c r="D18" s="145"/>
      <c r="E18" s="145"/>
      <c r="F18" s="145"/>
      <c r="G18" s="145"/>
      <c r="H18" s="145"/>
      <c r="I18" s="137"/>
      <c r="J18" s="137"/>
      <c r="K18" s="137"/>
      <c r="L18" s="137"/>
      <c r="M18" s="137"/>
      <c r="N18" s="137"/>
      <c r="O18" s="137"/>
      <c r="P18" s="137"/>
      <c r="Q18" s="137"/>
      <c r="R18" s="137"/>
      <c r="S18" s="144"/>
      <c r="T18" s="144"/>
      <c r="U18" s="144"/>
      <c r="V18" s="144"/>
      <c r="W18" s="144"/>
      <c r="X18" s="144"/>
      <c r="Y18" s="144"/>
      <c r="Z18" s="137"/>
      <c r="AA18" s="137"/>
      <c r="AB18" s="137"/>
      <c r="AC18" s="137"/>
      <c r="AD18" s="137"/>
      <c r="AE18" s="137"/>
      <c r="AF18" s="137"/>
    </row>
    <row r="19" spans="1:32" ht="22.5" customHeight="1">
      <c r="A19" s="138"/>
      <c r="B19" s="137"/>
      <c r="C19" s="737" t="s">
        <v>146</v>
      </c>
      <c r="D19" s="737"/>
      <c r="E19" s="737"/>
      <c r="F19" s="737"/>
      <c r="G19" s="737"/>
      <c r="H19" s="737"/>
      <c r="I19" s="137"/>
      <c r="J19" s="738">
        <v>0</v>
      </c>
      <c r="K19" s="738"/>
      <c r="L19" s="738"/>
      <c r="M19" s="738"/>
      <c r="N19" s="738"/>
      <c r="O19" s="738"/>
      <c r="P19" s="738"/>
      <c r="Q19" s="738"/>
      <c r="R19" s="738"/>
      <c r="S19" s="147" t="s">
        <v>159</v>
      </c>
      <c r="T19" s="147"/>
      <c r="U19" s="147"/>
      <c r="V19" s="147"/>
      <c r="W19" s="147"/>
      <c r="X19" s="147"/>
      <c r="Y19" s="147"/>
      <c r="Z19" s="147"/>
      <c r="AA19" s="147"/>
      <c r="AB19" s="137"/>
      <c r="AC19" s="137"/>
      <c r="AD19" s="137"/>
      <c r="AE19" s="137"/>
      <c r="AF19" s="137"/>
    </row>
    <row r="20" spans="1:32" ht="7.5" customHeight="1">
      <c r="A20" s="138"/>
      <c r="B20" s="137"/>
      <c r="C20" s="145"/>
      <c r="D20" s="145"/>
      <c r="E20" s="145"/>
      <c r="F20" s="145"/>
      <c r="G20" s="145"/>
      <c r="H20" s="145"/>
      <c r="I20" s="137"/>
      <c r="J20" s="137"/>
      <c r="K20" s="137"/>
      <c r="L20" s="137"/>
      <c r="M20" s="137"/>
      <c r="N20" s="137"/>
      <c r="O20" s="137"/>
      <c r="P20" s="137"/>
      <c r="Q20" s="137"/>
      <c r="R20" s="137"/>
      <c r="S20" s="147"/>
      <c r="T20" s="147"/>
      <c r="U20" s="147"/>
      <c r="V20" s="147"/>
      <c r="W20" s="147"/>
      <c r="X20" s="147"/>
      <c r="Y20" s="147"/>
      <c r="Z20" s="147"/>
      <c r="AA20" s="147"/>
      <c r="AB20" s="137"/>
      <c r="AC20" s="137"/>
      <c r="AD20" s="137"/>
      <c r="AE20" s="137"/>
      <c r="AF20" s="137"/>
    </row>
    <row r="21" spans="1:32" ht="22.5" customHeight="1">
      <c r="A21" s="138"/>
      <c r="B21" s="137"/>
      <c r="C21" s="737" t="s">
        <v>147</v>
      </c>
      <c r="D21" s="737"/>
      <c r="E21" s="737"/>
      <c r="F21" s="737"/>
      <c r="G21" s="737"/>
      <c r="H21" s="737"/>
      <c r="I21" s="137"/>
      <c r="J21" s="738">
        <f>J17-J19</f>
        <v>0</v>
      </c>
      <c r="K21" s="738"/>
      <c r="L21" s="738"/>
      <c r="M21" s="738"/>
      <c r="N21" s="738"/>
      <c r="O21" s="738"/>
      <c r="P21" s="738"/>
      <c r="Q21" s="738"/>
      <c r="R21" s="738"/>
      <c r="S21" s="147" t="s">
        <v>159</v>
      </c>
      <c r="T21" s="147"/>
      <c r="U21" s="147"/>
      <c r="V21" s="147"/>
      <c r="W21" s="147"/>
      <c r="X21" s="147"/>
      <c r="Y21" s="147"/>
      <c r="Z21" s="147"/>
      <c r="AA21" s="147"/>
      <c r="AB21" s="137"/>
      <c r="AC21" s="137"/>
      <c r="AD21" s="137"/>
      <c r="AE21" s="137"/>
      <c r="AF21" s="137"/>
    </row>
    <row r="22" spans="1:32" ht="22.5" customHeight="1">
      <c r="A22" s="138"/>
      <c r="B22" s="753" t="s">
        <v>392</v>
      </c>
      <c r="C22" s="745"/>
      <c r="D22" s="745"/>
      <c r="E22" s="745"/>
      <c r="F22" s="745"/>
      <c r="G22" s="745"/>
      <c r="H22" s="745"/>
      <c r="I22" s="745"/>
      <c r="J22" s="745"/>
      <c r="K22" s="745"/>
      <c r="L22" s="745"/>
      <c r="M22" s="745"/>
      <c r="N22" s="745"/>
      <c r="O22" s="745"/>
      <c r="P22" s="745"/>
      <c r="Q22" s="745"/>
      <c r="R22" s="745"/>
      <c r="S22" s="745"/>
      <c r="T22" s="745"/>
      <c r="U22" s="745"/>
      <c r="V22" s="745"/>
      <c r="W22" s="745"/>
      <c r="X22" s="745"/>
      <c r="Y22" s="745"/>
      <c r="Z22" s="745"/>
      <c r="AA22" s="745"/>
      <c r="AB22" s="745"/>
      <c r="AC22" s="745"/>
      <c r="AD22" s="745"/>
      <c r="AE22" s="137"/>
      <c r="AF22" s="137"/>
    </row>
    <row r="23" spans="1:32" ht="22.5" customHeight="1">
      <c r="A23" s="140" t="s">
        <v>6</v>
      </c>
      <c r="B23" s="745"/>
      <c r="C23" s="745"/>
      <c r="D23" s="745"/>
      <c r="E23" s="745"/>
      <c r="F23" s="745"/>
      <c r="G23" s="745"/>
      <c r="H23" s="745"/>
      <c r="I23" s="745"/>
      <c r="J23" s="745"/>
      <c r="K23" s="745"/>
      <c r="L23" s="745"/>
      <c r="M23" s="745"/>
      <c r="N23" s="745"/>
      <c r="O23" s="745"/>
      <c r="P23" s="745"/>
      <c r="Q23" s="745"/>
      <c r="R23" s="745"/>
      <c r="S23" s="745"/>
      <c r="T23" s="745"/>
      <c r="U23" s="745"/>
      <c r="V23" s="745"/>
      <c r="W23" s="745"/>
      <c r="X23" s="745"/>
      <c r="Y23" s="745"/>
      <c r="Z23" s="745"/>
      <c r="AA23" s="745"/>
      <c r="AB23" s="745"/>
      <c r="AC23" s="745"/>
      <c r="AD23" s="745"/>
      <c r="AE23" s="137"/>
      <c r="AF23" s="137"/>
    </row>
    <row r="24" spans="1:32" ht="22.5" customHeight="1">
      <c r="A24" s="137"/>
      <c r="B24" s="747" t="s">
        <v>148</v>
      </c>
      <c r="C24" s="747"/>
      <c r="D24" s="747"/>
      <c r="E24" s="737" t="s">
        <v>149</v>
      </c>
      <c r="F24" s="737"/>
      <c r="G24" s="737"/>
      <c r="H24" s="737"/>
      <c r="I24" s="737"/>
      <c r="J24" s="737"/>
      <c r="K24" s="737"/>
      <c r="L24" s="737"/>
      <c r="M24" s="145"/>
      <c r="N24" s="149"/>
      <c r="O24" s="745" t="s">
        <v>157</v>
      </c>
      <c r="P24" s="745"/>
      <c r="Q24" s="745"/>
      <c r="R24" s="748" t="str">
        <f>実績報告基本情報!$D$6</f>
        <v>4449</v>
      </c>
      <c r="S24" s="452"/>
      <c r="T24" s="452"/>
      <c r="U24" s="139" t="s">
        <v>150</v>
      </c>
      <c r="V24" s="137"/>
      <c r="W24" s="743"/>
      <c r="X24" s="743"/>
      <c r="Y24" s="743"/>
      <c r="Z24" s="743"/>
      <c r="AA24" s="743"/>
      <c r="AB24" s="743"/>
      <c r="AC24" s="743"/>
      <c r="AD24" s="743"/>
      <c r="AE24" s="743"/>
      <c r="AF24" s="743"/>
    </row>
    <row r="25" spans="1:32" s="135" customFormat="1" ht="21.75" customHeight="1">
      <c r="A25" s="150"/>
      <c r="B25" s="150"/>
      <c r="C25" s="150"/>
      <c r="D25" s="138"/>
      <c r="E25" s="737"/>
      <c r="F25" s="737"/>
      <c r="G25" s="737"/>
      <c r="H25" s="737"/>
      <c r="I25" s="737"/>
      <c r="J25" s="737"/>
      <c r="K25" s="737"/>
      <c r="L25" s="737"/>
      <c r="M25" s="145"/>
      <c r="N25" s="151"/>
      <c r="O25" s="744" t="str">
        <f>TEXT(実績報告基本情報!$D$5,"ggge年m月d日")</f>
        <v>令和7年2月27日</v>
      </c>
      <c r="P25" s="744"/>
      <c r="Q25" s="744"/>
      <c r="R25" s="744"/>
      <c r="S25" s="744"/>
      <c r="T25" s="744"/>
      <c r="U25" s="744"/>
      <c r="V25" s="137"/>
      <c r="W25" s="743"/>
      <c r="X25" s="743"/>
      <c r="Y25" s="743"/>
      <c r="Z25" s="743"/>
      <c r="AA25" s="743"/>
      <c r="AB25" s="743"/>
      <c r="AC25" s="743"/>
      <c r="AD25" s="743"/>
      <c r="AE25" s="743"/>
      <c r="AF25" s="743"/>
    </row>
    <row r="26" spans="1:32" s="135" customFormat="1" ht="7.5" customHeight="1">
      <c r="A26" s="150"/>
      <c r="B26" s="150"/>
      <c r="C26" s="150"/>
      <c r="D26" s="138"/>
      <c r="E26" s="145"/>
      <c r="F26" s="145"/>
      <c r="G26" s="145"/>
      <c r="H26" s="145"/>
      <c r="I26" s="145"/>
      <c r="J26" s="145"/>
      <c r="K26" s="145"/>
      <c r="L26" s="145"/>
      <c r="M26" s="145"/>
      <c r="N26" s="151"/>
      <c r="O26" s="152"/>
      <c r="P26" s="152"/>
      <c r="Q26" s="152"/>
      <c r="R26" s="139"/>
      <c r="S26" s="139"/>
      <c r="T26" s="139"/>
      <c r="U26" s="144"/>
      <c r="V26" s="137"/>
      <c r="W26" s="153"/>
      <c r="X26" s="153"/>
      <c r="Y26" s="153"/>
      <c r="Z26" s="153"/>
      <c r="AA26" s="153"/>
      <c r="AB26" s="153"/>
      <c r="AC26" s="153"/>
      <c r="AD26" s="153"/>
      <c r="AE26" s="153"/>
      <c r="AF26" s="153"/>
    </row>
    <row r="27" spans="1:32" s="135" customFormat="1" ht="21.75" customHeight="1">
      <c r="A27" s="150"/>
      <c r="B27" s="150"/>
      <c r="C27" s="150"/>
      <c r="D27" s="147"/>
      <c r="E27" s="737" t="s">
        <v>350</v>
      </c>
      <c r="F27" s="737"/>
      <c r="G27" s="737"/>
      <c r="H27" s="737"/>
      <c r="I27" s="737"/>
      <c r="J27" s="737"/>
      <c r="K27" s="737"/>
      <c r="L27" s="737"/>
      <c r="M27" s="145"/>
      <c r="N27" s="151"/>
      <c r="O27" s="745" t="s">
        <v>157</v>
      </c>
      <c r="P27" s="745"/>
      <c r="Q27" s="745"/>
      <c r="R27" s="452"/>
      <c r="S27" s="452"/>
      <c r="T27" s="452"/>
      <c r="U27" s="139" t="s">
        <v>150</v>
      </c>
      <c r="V27" s="137"/>
      <c r="W27" s="743"/>
      <c r="X27" s="743"/>
      <c r="Y27" s="743"/>
      <c r="Z27" s="743"/>
      <c r="AA27" s="743"/>
      <c r="AB27" s="743"/>
      <c r="AC27" s="743"/>
      <c r="AD27" s="743"/>
      <c r="AE27" s="743"/>
      <c r="AF27" s="743"/>
    </row>
    <row r="28" spans="1:32" s="135" customFormat="1" ht="21.75" customHeight="1">
      <c r="A28" s="150"/>
      <c r="B28" s="150"/>
      <c r="C28" s="150"/>
      <c r="D28" s="137"/>
      <c r="E28" s="737"/>
      <c r="F28" s="737"/>
      <c r="G28" s="737"/>
      <c r="H28" s="737"/>
      <c r="I28" s="737"/>
      <c r="J28" s="737"/>
      <c r="K28" s="737"/>
      <c r="L28" s="737"/>
      <c r="M28" s="145"/>
      <c r="N28" s="151"/>
      <c r="O28" s="745" t="s">
        <v>321</v>
      </c>
      <c r="P28" s="745"/>
      <c r="Q28" s="745"/>
      <c r="R28" s="139"/>
      <c r="S28" s="139" t="s">
        <v>151</v>
      </c>
      <c r="T28" s="139"/>
      <c r="U28" s="144" t="s">
        <v>152</v>
      </c>
      <c r="V28" s="147"/>
      <c r="W28" s="743"/>
      <c r="X28" s="743"/>
      <c r="Y28" s="743"/>
      <c r="Z28" s="743"/>
      <c r="AA28" s="743"/>
      <c r="AB28" s="743"/>
      <c r="AC28" s="743"/>
      <c r="AD28" s="743"/>
      <c r="AE28" s="743"/>
      <c r="AF28" s="743"/>
    </row>
    <row r="29" spans="1:32" s="135" customFormat="1" ht="7.5" customHeight="1">
      <c r="A29" s="150"/>
      <c r="B29" s="150"/>
      <c r="C29" s="150"/>
      <c r="D29" s="137"/>
      <c r="E29" s="145"/>
      <c r="F29" s="145"/>
      <c r="G29" s="145"/>
      <c r="H29" s="145"/>
      <c r="I29" s="145"/>
      <c r="J29" s="145"/>
      <c r="K29" s="145"/>
      <c r="L29" s="145"/>
      <c r="M29" s="145"/>
      <c r="N29" s="151"/>
      <c r="O29" s="152"/>
      <c r="P29" s="152"/>
      <c r="Q29" s="152"/>
      <c r="R29" s="139"/>
      <c r="S29" s="139"/>
      <c r="T29" s="139"/>
      <c r="U29" s="144"/>
      <c r="V29" s="147"/>
      <c r="W29" s="153"/>
      <c r="X29" s="153"/>
      <c r="Y29" s="153"/>
      <c r="Z29" s="153"/>
      <c r="AA29" s="153"/>
      <c r="AB29" s="153"/>
      <c r="AC29" s="153"/>
      <c r="AD29" s="153"/>
      <c r="AE29" s="153"/>
      <c r="AF29" s="153"/>
    </row>
    <row r="30" spans="1:32" s="135" customFormat="1" ht="21.75" customHeight="1">
      <c r="A30" s="150"/>
      <c r="B30" s="150"/>
      <c r="C30" s="150"/>
      <c r="D30" s="137"/>
      <c r="E30" s="737" t="s">
        <v>153</v>
      </c>
      <c r="F30" s="737"/>
      <c r="G30" s="737"/>
      <c r="H30" s="737"/>
      <c r="I30" s="737"/>
      <c r="J30" s="737"/>
      <c r="K30" s="737"/>
      <c r="L30" s="737"/>
      <c r="M30" s="145"/>
      <c r="N30" s="151"/>
      <c r="O30" s="745" t="s">
        <v>157</v>
      </c>
      <c r="P30" s="745"/>
      <c r="Q30" s="745"/>
      <c r="R30" s="452"/>
      <c r="S30" s="452"/>
      <c r="T30" s="452"/>
      <c r="U30" s="139" t="s">
        <v>150</v>
      </c>
      <c r="V30" s="147"/>
      <c r="W30" s="743"/>
      <c r="X30" s="743"/>
      <c r="Y30" s="743"/>
      <c r="Z30" s="743"/>
      <c r="AA30" s="743"/>
      <c r="AB30" s="743"/>
      <c r="AC30" s="743"/>
      <c r="AD30" s="743"/>
      <c r="AE30" s="743"/>
      <c r="AF30" s="743"/>
    </row>
    <row r="31" spans="1:32" ht="22.5" customHeight="1">
      <c r="A31" s="137"/>
      <c r="B31" s="137"/>
      <c r="C31" s="137"/>
      <c r="D31" s="137"/>
      <c r="E31" s="737"/>
      <c r="F31" s="737"/>
      <c r="G31" s="737"/>
      <c r="H31" s="737"/>
      <c r="I31" s="737"/>
      <c r="J31" s="737"/>
      <c r="K31" s="737"/>
      <c r="L31" s="737"/>
      <c r="M31" s="145"/>
      <c r="N31" s="138"/>
      <c r="O31" s="745" t="s">
        <v>398</v>
      </c>
      <c r="P31" s="745"/>
      <c r="Q31" s="745"/>
      <c r="R31" s="139"/>
      <c r="S31" s="139" t="s">
        <v>151</v>
      </c>
      <c r="T31" s="139"/>
      <c r="U31" s="144" t="s">
        <v>152</v>
      </c>
      <c r="V31" s="147"/>
      <c r="W31" s="743"/>
      <c r="X31" s="743"/>
      <c r="Y31" s="743"/>
      <c r="Z31" s="743"/>
      <c r="AA31" s="743"/>
      <c r="AB31" s="743"/>
      <c r="AC31" s="743"/>
      <c r="AD31" s="743"/>
      <c r="AE31" s="743"/>
      <c r="AF31" s="743"/>
    </row>
    <row r="32" spans="1:32" ht="22.5" customHeight="1">
      <c r="A32" s="137"/>
      <c r="B32" s="747" t="s">
        <v>352</v>
      </c>
      <c r="C32" s="747"/>
      <c r="D32" s="747"/>
      <c r="E32" s="747"/>
      <c r="F32" s="747"/>
      <c r="G32" s="747"/>
      <c r="H32" s="747"/>
      <c r="I32" s="747"/>
      <c r="J32" s="747"/>
      <c r="K32" s="747"/>
      <c r="L32" s="747"/>
      <c r="M32" s="747"/>
      <c r="N32" s="747"/>
      <c r="O32" s="747"/>
      <c r="P32" s="747"/>
      <c r="Q32" s="747"/>
      <c r="R32" s="747"/>
      <c r="S32" s="747"/>
      <c r="T32" s="747"/>
      <c r="U32" s="747"/>
      <c r="V32" s="747"/>
      <c r="W32" s="747"/>
      <c r="X32" s="747"/>
      <c r="Y32" s="747"/>
      <c r="Z32" s="747"/>
      <c r="AA32" s="747"/>
      <c r="AB32" s="747"/>
      <c r="AC32" s="747"/>
      <c r="AD32" s="747"/>
      <c r="AE32" s="153"/>
      <c r="AF32" s="153"/>
    </row>
    <row r="33" spans="1:32" ht="22.5" customHeight="1">
      <c r="A33" s="137"/>
      <c r="B33" s="137"/>
      <c r="C33" s="137"/>
      <c r="D33" s="137"/>
      <c r="E33" s="137"/>
      <c r="F33" s="137"/>
      <c r="G33" s="137"/>
      <c r="H33" s="137"/>
      <c r="I33" s="137"/>
      <c r="J33" s="137"/>
      <c r="K33" s="137"/>
      <c r="L33" s="138"/>
      <c r="M33" s="138"/>
      <c r="N33" s="138"/>
      <c r="O33" s="137"/>
      <c r="P33" s="137"/>
      <c r="Q33" s="137"/>
      <c r="R33" s="137"/>
      <c r="S33" s="139"/>
      <c r="T33" s="139"/>
      <c r="U33" s="138"/>
      <c r="V33" s="147"/>
      <c r="W33" s="137"/>
      <c r="X33" s="137"/>
      <c r="Y33" s="137"/>
      <c r="Z33" s="137"/>
      <c r="AA33" s="137"/>
      <c r="AB33" s="137"/>
      <c r="AC33" s="137"/>
      <c r="AD33" s="137"/>
      <c r="AE33" s="137"/>
      <c r="AF33" s="137"/>
    </row>
    <row r="34" spans="1:32" s="136" customFormat="1" ht="22.5" customHeight="1">
      <c r="A34" s="754" t="s">
        <v>396</v>
      </c>
      <c r="B34" s="754"/>
      <c r="C34" s="754"/>
      <c r="D34" s="754"/>
      <c r="E34" s="754"/>
      <c r="F34" s="754"/>
      <c r="G34" s="754"/>
      <c r="H34" s="754"/>
      <c r="I34" s="754"/>
      <c r="J34" s="754"/>
      <c r="K34" s="754"/>
      <c r="L34" s="754"/>
      <c r="M34" s="754"/>
      <c r="N34" s="754"/>
      <c r="O34" s="754"/>
      <c r="P34" s="754"/>
      <c r="Q34" s="754"/>
      <c r="R34" s="754"/>
      <c r="S34" s="754"/>
      <c r="T34" s="754"/>
      <c r="U34" s="754"/>
      <c r="V34" s="754"/>
      <c r="W34" s="754"/>
      <c r="X34" s="754"/>
      <c r="Y34" s="754"/>
      <c r="Z34" s="754"/>
      <c r="AA34" s="754"/>
      <c r="AB34" s="754"/>
      <c r="AC34" s="754"/>
      <c r="AD34" s="754"/>
      <c r="AE34" s="754"/>
      <c r="AF34" s="754"/>
    </row>
    <row r="35" spans="1:32" s="136" customFormat="1" ht="22.5" customHeight="1">
      <c r="A35" s="754"/>
      <c r="B35" s="754"/>
      <c r="C35" s="754"/>
      <c r="D35" s="754"/>
      <c r="E35" s="754"/>
      <c r="F35" s="754"/>
      <c r="G35" s="754"/>
      <c r="H35" s="754"/>
      <c r="I35" s="754"/>
      <c r="J35" s="754"/>
      <c r="K35" s="754"/>
      <c r="L35" s="754"/>
      <c r="M35" s="754"/>
      <c r="N35" s="754"/>
      <c r="O35" s="754"/>
      <c r="P35" s="754"/>
      <c r="Q35" s="754"/>
      <c r="R35" s="754"/>
      <c r="S35" s="754"/>
      <c r="T35" s="754"/>
      <c r="U35" s="754"/>
      <c r="V35" s="754"/>
      <c r="W35" s="754"/>
      <c r="X35" s="754"/>
      <c r="Y35" s="754"/>
      <c r="Z35" s="754"/>
      <c r="AA35" s="754"/>
      <c r="AB35" s="754"/>
      <c r="AC35" s="754"/>
      <c r="AD35" s="754"/>
      <c r="AE35" s="754"/>
      <c r="AF35" s="754"/>
    </row>
    <row r="36" spans="1:32" s="136" customFormat="1" ht="22.5" customHeight="1">
      <c r="A36" s="170"/>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row>
    <row r="37" spans="1:32" s="136" customFormat="1" ht="22.5" customHeight="1">
      <c r="A37" s="154"/>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row>
    <row r="38" spans="1:32" s="136" customFormat="1" ht="22.5" customHeight="1">
      <c r="A38" s="154"/>
      <c r="B38" s="154"/>
      <c r="C38" s="154"/>
      <c r="D38" s="154"/>
      <c r="E38" s="154"/>
      <c r="F38" s="154"/>
      <c r="G38" s="154"/>
      <c r="H38" s="154"/>
      <c r="I38" s="154"/>
      <c r="J38" s="154"/>
      <c r="K38" s="154"/>
      <c r="L38" s="154"/>
      <c r="M38" s="154"/>
      <c r="N38" s="154"/>
      <c r="O38" s="154"/>
      <c r="P38" s="154"/>
      <c r="Q38" s="154"/>
      <c r="R38" s="154"/>
      <c r="S38" s="154"/>
      <c r="T38" s="154"/>
      <c r="U38" s="154"/>
      <c r="V38" s="751" t="s">
        <v>393</v>
      </c>
      <c r="W38" s="751"/>
      <c r="X38" s="751"/>
      <c r="Y38" s="751"/>
      <c r="Z38" s="751"/>
      <c r="AA38" s="751"/>
      <c r="AB38" s="751"/>
      <c r="AC38" s="751"/>
      <c r="AD38" s="154"/>
      <c r="AE38" s="154"/>
      <c r="AF38" s="154"/>
    </row>
    <row r="39" spans="1:32" ht="22.5" customHeight="1">
      <c r="A39" s="138"/>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row>
    <row r="40" spans="1:32" ht="33" customHeight="1">
      <c r="A40" s="137"/>
      <c r="B40" s="746" t="s">
        <v>351</v>
      </c>
      <c r="C40" s="746"/>
      <c r="D40" s="746"/>
      <c r="E40" s="746"/>
      <c r="F40" s="746"/>
      <c r="G40" s="746"/>
      <c r="H40" s="746"/>
      <c r="I40" s="358" t="s">
        <v>156</v>
      </c>
      <c r="J40" s="358"/>
      <c r="K40" s="358"/>
      <c r="L40" s="358"/>
      <c r="M40" s="358"/>
      <c r="O40" s="148"/>
      <c r="P40" s="148"/>
      <c r="Q40" s="155"/>
      <c r="R40" s="155"/>
      <c r="S40" s="137"/>
      <c r="T40" s="137"/>
      <c r="U40" s="137"/>
      <c r="V40" s="137"/>
      <c r="W40" s="137"/>
      <c r="X40" s="137"/>
      <c r="Y40" s="137"/>
      <c r="Z40" s="137"/>
      <c r="AA40" s="137"/>
      <c r="AB40" s="137"/>
      <c r="AC40" s="137"/>
      <c r="AD40" s="137"/>
      <c r="AE40" s="137"/>
      <c r="AF40" s="137"/>
    </row>
    <row r="41" spans="1:32" ht="33" customHeight="1">
      <c r="A41" s="137"/>
      <c r="B41" s="146"/>
      <c r="C41" s="146"/>
      <c r="D41" s="146"/>
      <c r="E41" s="146"/>
      <c r="F41" s="146"/>
      <c r="G41" s="146"/>
      <c r="H41" s="146"/>
      <c r="I41" s="146"/>
      <c r="J41" s="146"/>
      <c r="K41" s="146"/>
      <c r="L41" s="146"/>
      <c r="M41" s="146"/>
      <c r="N41" s="155"/>
      <c r="O41" s="148"/>
      <c r="P41" s="148"/>
      <c r="Q41" s="155"/>
      <c r="R41" s="155"/>
      <c r="S41" s="137"/>
      <c r="T41" s="137"/>
      <c r="U41" s="137"/>
      <c r="V41" s="137"/>
      <c r="W41" s="137"/>
      <c r="X41" s="137"/>
      <c r="Y41" s="137"/>
      <c r="Z41" s="137"/>
      <c r="AA41" s="137"/>
      <c r="AB41" s="137"/>
      <c r="AC41" s="137"/>
      <c r="AD41" s="137"/>
      <c r="AE41" s="137"/>
      <c r="AF41" s="137"/>
    </row>
    <row r="42" spans="1:32" ht="22.5" customHeight="1">
      <c r="A42" s="137"/>
      <c r="B42" s="137"/>
      <c r="C42" s="137"/>
      <c r="D42" s="755"/>
      <c r="E42" s="755"/>
      <c r="F42" s="755"/>
      <c r="G42" s="755"/>
      <c r="H42" s="755"/>
      <c r="I42" s="755"/>
      <c r="J42" s="138" t="s">
        <v>154</v>
      </c>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1:32" ht="22.5" customHeight="1">
      <c r="A43" s="138"/>
      <c r="B43" s="138"/>
      <c r="C43" s="138"/>
      <c r="D43" s="138"/>
      <c r="E43" s="138"/>
      <c r="F43" s="137"/>
      <c r="G43" s="148"/>
      <c r="H43" s="148"/>
      <c r="I43" s="137"/>
      <c r="J43" s="752" t="s">
        <v>163</v>
      </c>
      <c r="K43" s="752"/>
      <c r="L43" s="752"/>
      <c r="M43" s="137"/>
      <c r="N43" s="757" t="s">
        <v>166</v>
      </c>
      <c r="O43" s="757"/>
      <c r="P43" s="757"/>
      <c r="Q43" s="757"/>
      <c r="R43" s="757"/>
      <c r="S43" s="157"/>
      <c r="T43" s="756">
        <f>交付申請基本情報!$D$7</f>
        <v>0</v>
      </c>
      <c r="U43" s="756"/>
      <c r="V43" s="756"/>
      <c r="W43" s="756"/>
      <c r="X43" s="756"/>
      <c r="Y43" s="756"/>
      <c r="Z43" s="756"/>
      <c r="AA43" s="756"/>
      <c r="AB43" s="756"/>
      <c r="AC43" s="756"/>
      <c r="AD43" s="756"/>
      <c r="AE43" s="756"/>
      <c r="AF43" s="756"/>
    </row>
    <row r="44" spans="1:32" ht="22.5" customHeight="1">
      <c r="A44" s="138"/>
      <c r="B44" s="138"/>
      <c r="C44" s="138"/>
      <c r="D44" s="138"/>
      <c r="E44" s="138"/>
      <c r="F44" s="137"/>
      <c r="G44" s="148"/>
      <c r="H44" s="148"/>
      <c r="I44" s="137"/>
      <c r="J44" s="137"/>
      <c r="K44" s="137"/>
      <c r="L44" s="137"/>
      <c r="M44" s="137"/>
      <c r="N44" s="757" t="s">
        <v>167</v>
      </c>
      <c r="O44" s="757"/>
      <c r="P44" s="757"/>
      <c r="Q44" s="757"/>
      <c r="R44" s="757"/>
      <c r="S44" s="157"/>
      <c r="T44" s="756">
        <f>交付申請基本情報!$D$5</f>
        <v>0</v>
      </c>
      <c r="U44" s="756"/>
      <c r="V44" s="756"/>
      <c r="W44" s="756"/>
      <c r="X44" s="756"/>
      <c r="Y44" s="756"/>
      <c r="Z44" s="756"/>
      <c r="AA44" s="756"/>
      <c r="AB44" s="756"/>
      <c r="AC44" s="756"/>
      <c r="AD44" s="756"/>
      <c r="AE44" s="756"/>
      <c r="AF44" s="756"/>
    </row>
    <row r="45" spans="1:32" ht="22.5" customHeight="1">
      <c r="A45" s="138"/>
      <c r="B45" s="138"/>
      <c r="C45" s="138"/>
      <c r="D45" s="138"/>
      <c r="E45" s="138"/>
      <c r="F45" s="137"/>
      <c r="G45" s="148"/>
      <c r="H45" s="148"/>
      <c r="I45" s="137"/>
      <c r="J45" s="137"/>
      <c r="K45" s="137"/>
      <c r="L45" s="137"/>
      <c r="M45" s="137"/>
      <c r="N45" s="757" t="s">
        <v>168</v>
      </c>
      <c r="O45" s="757"/>
      <c r="P45" s="757"/>
      <c r="Q45" s="757"/>
      <c r="R45" s="757"/>
      <c r="S45" s="157"/>
      <c r="T45" s="756">
        <f>交付申請基本情報!$D$9</f>
        <v>0</v>
      </c>
      <c r="U45" s="756"/>
      <c r="V45" s="756"/>
      <c r="W45" s="756"/>
      <c r="X45" s="756"/>
      <c r="Y45" s="756"/>
      <c r="Z45" s="756"/>
      <c r="AA45" s="756"/>
      <c r="AB45" s="756"/>
      <c r="AC45" s="756"/>
      <c r="AD45" s="756"/>
      <c r="AE45" s="756"/>
      <c r="AF45" s="756"/>
    </row>
    <row r="46" spans="1:32" ht="22.5" customHeight="1">
      <c r="A46" s="138"/>
      <c r="B46" s="138"/>
      <c r="C46" s="138"/>
      <c r="D46" s="138"/>
      <c r="E46" s="138"/>
      <c r="F46" s="137"/>
      <c r="G46" s="148"/>
      <c r="H46" s="148"/>
      <c r="I46" s="137"/>
      <c r="J46" s="137"/>
      <c r="K46" s="137"/>
      <c r="L46" s="137"/>
      <c r="M46" s="137"/>
      <c r="N46" s="156"/>
      <c r="O46" s="156"/>
      <c r="P46" s="156"/>
      <c r="Q46" s="156"/>
      <c r="R46" s="137"/>
      <c r="S46" s="157"/>
      <c r="T46" s="149"/>
      <c r="U46" s="149"/>
      <c r="V46" s="149"/>
      <c r="W46" s="149"/>
      <c r="X46" s="149"/>
      <c r="Y46" s="149"/>
      <c r="Z46" s="149"/>
      <c r="AA46" s="149"/>
      <c r="AB46" s="149"/>
      <c r="AC46" s="149"/>
      <c r="AD46" s="149"/>
      <c r="AE46" s="149"/>
      <c r="AF46" s="149"/>
    </row>
    <row r="47" spans="1:32" ht="22.5" customHeight="1">
      <c r="A47" s="138"/>
      <c r="B47" s="138"/>
      <c r="C47" s="138"/>
      <c r="D47" s="138"/>
      <c r="E47" s="138"/>
      <c r="F47" s="137"/>
      <c r="G47" s="148"/>
      <c r="H47" s="148"/>
      <c r="I47" s="137"/>
      <c r="J47" s="758" t="s">
        <v>164</v>
      </c>
      <c r="K47" s="758"/>
      <c r="L47" s="758"/>
      <c r="M47" s="137"/>
      <c r="N47" s="750" t="s">
        <v>169</v>
      </c>
      <c r="O47" s="750"/>
      <c r="P47" s="750"/>
      <c r="Q47" s="750"/>
      <c r="R47" s="750"/>
      <c r="S47" s="157"/>
      <c r="T47" s="749">
        <f>交付申請基本情報!$D$16</f>
        <v>0</v>
      </c>
      <c r="U47" s="749"/>
      <c r="V47" s="749"/>
      <c r="W47" s="749"/>
      <c r="X47" s="749"/>
      <c r="Y47" s="749"/>
      <c r="Z47" s="749"/>
      <c r="AA47" s="749"/>
      <c r="AB47" s="749"/>
      <c r="AC47" s="749"/>
      <c r="AD47" s="749"/>
      <c r="AE47" s="749"/>
      <c r="AF47" s="749"/>
    </row>
    <row r="48" spans="1:32" ht="22.5" customHeight="1">
      <c r="A48" s="138"/>
      <c r="B48" s="138"/>
      <c r="C48" s="138"/>
      <c r="D48" s="138"/>
      <c r="E48" s="138"/>
      <c r="F48" s="137"/>
      <c r="G48" s="148"/>
      <c r="H48" s="148"/>
      <c r="I48" s="137"/>
      <c r="J48" s="137"/>
      <c r="K48" s="137"/>
      <c r="L48" s="137"/>
      <c r="M48" s="137"/>
      <c r="N48" s="750" t="s">
        <v>170</v>
      </c>
      <c r="O48" s="750"/>
      <c r="P48" s="750"/>
      <c r="Q48" s="750"/>
      <c r="R48" s="750"/>
      <c r="S48" s="157"/>
      <c r="T48" s="749">
        <f>交付申請基本情報!$D$17</f>
        <v>0</v>
      </c>
      <c r="U48" s="749"/>
      <c r="V48" s="749"/>
      <c r="W48" s="749"/>
      <c r="X48" s="749"/>
      <c r="Y48" s="749"/>
      <c r="Z48" s="749"/>
      <c r="AA48" s="749"/>
      <c r="AB48" s="749"/>
      <c r="AC48" s="749"/>
      <c r="AD48" s="749"/>
      <c r="AE48" s="749"/>
      <c r="AF48" s="749"/>
    </row>
    <row r="49" spans="1:32" ht="22.5" customHeight="1">
      <c r="A49" s="138"/>
      <c r="B49" s="138"/>
      <c r="C49" s="138"/>
      <c r="D49" s="138"/>
      <c r="E49" s="138"/>
      <c r="F49" s="137"/>
      <c r="G49" s="148"/>
      <c r="H49" s="148"/>
      <c r="I49" s="137"/>
      <c r="J49" s="137"/>
      <c r="K49" s="137"/>
      <c r="L49" s="137"/>
      <c r="M49" s="137"/>
      <c r="N49" s="750" t="s">
        <v>171</v>
      </c>
      <c r="O49" s="750"/>
      <c r="P49" s="750"/>
      <c r="Q49" s="750"/>
      <c r="R49" s="750"/>
      <c r="S49" s="157"/>
      <c r="T49" s="749">
        <f>交付申請基本情報!$D$18</f>
        <v>0</v>
      </c>
      <c r="U49" s="749"/>
      <c r="V49" s="749"/>
      <c r="W49" s="749"/>
      <c r="X49" s="749"/>
      <c r="Y49" s="749"/>
      <c r="Z49" s="749"/>
      <c r="AA49" s="749"/>
      <c r="AB49" s="749"/>
      <c r="AC49" s="749"/>
      <c r="AD49" s="749"/>
      <c r="AE49" s="749"/>
      <c r="AF49" s="749"/>
    </row>
    <row r="50" spans="1:32" ht="22.5" customHeight="1">
      <c r="A50" s="138"/>
      <c r="B50" s="138"/>
      <c r="C50" s="138"/>
      <c r="D50" s="138"/>
      <c r="E50" s="138"/>
      <c r="F50" s="137"/>
      <c r="G50" s="148"/>
      <c r="H50" s="148"/>
      <c r="I50" s="137"/>
      <c r="J50" s="137"/>
      <c r="K50" s="137"/>
      <c r="L50" s="137"/>
      <c r="M50" s="137"/>
      <c r="N50" s="156"/>
      <c r="O50" s="156"/>
      <c r="P50" s="156"/>
      <c r="Q50" s="156"/>
      <c r="R50" s="137"/>
      <c r="S50" s="137"/>
      <c r="T50" s="394"/>
      <c r="U50" s="394"/>
      <c r="V50" s="394"/>
      <c r="W50" s="394"/>
      <c r="X50" s="394"/>
      <c r="Y50" s="394"/>
      <c r="Z50" s="394"/>
      <c r="AA50" s="394"/>
      <c r="AB50" s="394"/>
      <c r="AC50" s="394"/>
      <c r="AD50" s="394"/>
      <c r="AE50" s="394"/>
      <c r="AF50" s="394"/>
    </row>
    <row r="51" spans="1:32" ht="22.5" customHeight="1">
      <c r="A51" s="137"/>
      <c r="B51" s="137"/>
      <c r="C51" s="452"/>
      <c r="D51" s="452"/>
      <c r="E51" s="452"/>
      <c r="F51" s="452"/>
      <c r="G51" s="137"/>
      <c r="H51" s="137"/>
      <c r="I51" s="137"/>
      <c r="J51" s="752" t="s">
        <v>165</v>
      </c>
      <c r="K51" s="752"/>
      <c r="L51" s="752"/>
      <c r="M51" s="137"/>
      <c r="N51" s="750" t="s">
        <v>169</v>
      </c>
      <c r="O51" s="750"/>
      <c r="P51" s="750"/>
      <c r="Q51" s="750"/>
      <c r="R51" s="750"/>
      <c r="S51" s="157"/>
      <c r="T51" s="749">
        <f t="shared" ref="T51" si="1">T47</f>
        <v>0</v>
      </c>
      <c r="U51" s="749"/>
      <c r="V51" s="749"/>
      <c r="W51" s="749"/>
      <c r="X51" s="749"/>
      <c r="Y51" s="749"/>
      <c r="Z51" s="749"/>
      <c r="AA51" s="749"/>
      <c r="AB51" s="749"/>
      <c r="AC51" s="749"/>
      <c r="AD51" s="749"/>
      <c r="AE51" s="749"/>
      <c r="AF51" s="749"/>
    </row>
    <row r="52" spans="1:32" ht="22.5" customHeight="1">
      <c r="A52" s="137"/>
      <c r="B52" s="137"/>
      <c r="C52" s="137"/>
      <c r="D52" s="137"/>
      <c r="E52" s="137"/>
      <c r="F52" s="137"/>
      <c r="G52" s="137"/>
      <c r="H52" s="137"/>
      <c r="I52" s="137"/>
      <c r="J52" s="137"/>
      <c r="K52" s="137"/>
      <c r="L52" s="137"/>
      <c r="M52" s="137"/>
      <c r="N52" s="750" t="s">
        <v>170</v>
      </c>
      <c r="O52" s="750"/>
      <c r="P52" s="750"/>
      <c r="Q52" s="750"/>
      <c r="R52" s="750"/>
      <c r="S52" s="157"/>
      <c r="T52" s="749">
        <f t="shared" ref="T52" si="2">T48</f>
        <v>0</v>
      </c>
      <c r="U52" s="749"/>
      <c r="V52" s="749"/>
      <c r="W52" s="749"/>
      <c r="X52" s="749"/>
      <c r="Y52" s="749"/>
      <c r="Z52" s="749"/>
      <c r="AA52" s="749"/>
      <c r="AB52" s="749"/>
      <c r="AC52" s="749"/>
      <c r="AD52" s="749"/>
      <c r="AE52" s="749"/>
      <c r="AF52" s="749"/>
    </row>
    <row r="53" spans="1:32" ht="22.5" customHeight="1">
      <c r="A53" s="137"/>
      <c r="B53" s="137"/>
      <c r="C53" s="137"/>
      <c r="D53" s="137"/>
      <c r="E53" s="137"/>
      <c r="F53" s="137"/>
      <c r="G53" s="137"/>
      <c r="H53" s="137"/>
      <c r="I53" s="137"/>
      <c r="J53" s="137"/>
      <c r="K53" s="137"/>
      <c r="L53" s="137"/>
      <c r="M53" s="137"/>
      <c r="N53" s="750" t="s">
        <v>171</v>
      </c>
      <c r="O53" s="750"/>
      <c r="P53" s="750"/>
      <c r="Q53" s="750"/>
      <c r="R53" s="750"/>
      <c r="S53" s="157"/>
      <c r="T53" s="749">
        <f t="shared" ref="T53" si="3">T49</f>
        <v>0</v>
      </c>
      <c r="U53" s="749"/>
      <c r="V53" s="749"/>
      <c r="W53" s="749"/>
      <c r="X53" s="749"/>
      <c r="Y53" s="749"/>
      <c r="Z53" s="749"/>
      <c r="AA53" s="749"/>
      <c r="AB53" s="749"/>
      <c r="AC53" s="749"/>
      <c r="AD53" s="749"/>
      <c r="AE53" s="749"/>
      <c r="AF53" s="749"/>
    </row>
    <row r="54" spans="1:32" ht="22.5" customHeight="1">
      <c r="A54" s="137"/>
      <c r="B54" s="137" t="s">
        <v>155</v>
      </c>
      <c r="C54" s="137"/>
      <c r="D54" s="137"/>
      <c r="E54" s="137"/>
      <c r="F54" s="137"/>
      <c r="G54" s="137"/>
      <c r="H54" s="137"/>
      <c r="I54" s="137"/>
      <c r="J54" s="137"/>
      <c r="K54" s="137"/>
      <c r="L54" s="137"/>
      <c r="M54" s="137"/>
      <c r="N54" s="137"/>
      <c r="O54" s="158"/>
      <c r="P54" s="158"/>
      <c r="Q54" s="158"/>
      <c r="R54" s="158"/>
      <c r="S54" s="147"/>
      <c r="T54" s="147"/>
      <c r="U54" s="147"/>
      <c r="V54" s="147"/>
      <c r="W54" s="147"/>
      <c r="X54" s="147"/>
      <c r="Y54" s="147"/>
      <c r="Z54" s="147"/>
      <c r="AA54" s="147"/>
      <c r="AB54" s="147"/>
      <c r="AC54" s="147"/>
      <c r="AD54" s="147"/>
      <c r="AE54" s="147"/>
      <c r="AF54" s="147"/>
    </row>
    <row r="55" spans="1:32" ht="22.5" customHeight="1"/>
    <row r="56" spans="1:32" ht="22.5" customHeight="1"/>
    <row r="57" spans="1:32" ht="22.5" customHeight="1"/>
    <row r="58" spans="1:32" ht="22.5" customHeight="1"/>
    <row r="59" spans="1:32" ht="22.5" customHeight="1"/>
    <row r="60" spans="1:32" ht="22.5" customHeight="1"/>
    <row r="61" spans="1:32" ht="22.5" customHeight="1"/>
    <row r="62" spans="1:32" ht="22.5" customHeight="1"/>
    <row r="63" spans="1:32" ht="22.5" customHeight="1"/>
    <row r="64" spans="1:32" ht="22.5" customHeight="1"/>
    <row r="65" ht="22.5" customHeight="1"/>
    <row r="66" ht="22.5" customHeight="1"/>
    <row r="67" ht="22.5" customHeight="1"/>
    <row r="68" ht="22.5" customHeight="1"/>
  </sheetData>
  <mergeCells count="56">
    <mergeCell ref="C51:F51"/>
    <mergeCell ref="B22:AD23"/>
    <mergeCell ref="B32:AD32"/>
    <mergeCell ref="T47:AF47"/>
    <mergeCell ref="T48:AF48"/>
    <mergeCell ref="T49:AF49"/>
    <mergeCell ref="A34:AF35"/>
    <mergeCell ref="D42:I42"/>
    <mergeCell ref="T43:AF43"/>
    <mergeCell ref="T44:AF44"/>
    <mergeCell ref="T45:AF45"/>
    <mergeCell ref="N43:R43"/>
    <mergeCell ref="N44:R44"/>
    <mergeCell ref="J43:L43"/>
    <mergeCell ref="J47:L47"/>
    <mergeCell ref="N45:R45"/>
    <mergeCell ref="V38:AC38"/>
    <mergeCell ref="J51:L51"/>
    <mergeCell ref="N51:R51"/>
    <mergeCell ref="N48:R48"/>
    <mergeCell ref="N49:R49"/>
    <mergeCell ref="N47:R47"/>
    <mergeCell ref="T53:AF53"/>
    <mergeCell ref="N52:R52"/>
    <mergeCell ref="N53:R53"/>
    <mergeCell ref="T51:AF51"/>
    <mergeCell ref="T52:AF52"/>
    <mergeCell ref="B40:H40"/>
    <mergeCell ref="B24:D24"/>
    <mergeCell ref="E24:L25"/>
    <mergeCell ref="O24:Q24"/>
    <mergeCell ref="R24:T24"/>
    <mergeCell ref="O28:Q28"/>
    <mergeCell ref="W24:AF25"/>
    <mergeCell ref="O25:U25"/>
    <mergeCell ref="E30:L31"/>
    <mergeCell ref="O30:Q30"/>
    <mergeCell ref="R30:T30"/>
    <mergeCell ref="W30:AF31"/>
    <mergeCell ref="O31:Q31"/>
    <mergeCell ref="E27:L28"/>
    <mergeCell ref="O27:Q27"/>
    <mergeCell ref="R27:T27"/>
    <mergeCell ref="W27:AF28"/>
    <mergeCell ref="C21:H21"/>
    <mergeCell ref="J21:R21"/>
    <mergeCell ref="A2:J2"/>
    <mergeCell ref="A5:AF5"/>
    <mergeCell ref="A12:AF12"/>
    <mergeCell ref="C15:H15"/>
    <mergeCell ref="J15:R15"/>
    <mergeCell ref="C17:H17"/>
    <mergeCell ref="J17:R17"/>
    <mergeCell ref="C19:H19"/>
    <mergeCell ref="J19:R19"/>
    <mergeCell ref="N9:T9"/>
  </mergeCells>
  <phoneticPr fontId="4"/>
  <dataValidations count="1">
    <dataValidation imeMode="fullAlpha" allowBlank="1" showInputMessage="1" showErrorMessage="1" sqref="S11 R27 R30 R24" xr:uid="{0F2BD62D-6535-40C3-9624-B7AD97AB576C}"/>
  </dataValidations>
  <printOptions horizont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7D60A-CE69-4518-B719-92930666E47D}">
  <sheetPr>
    <tabColor rgb="FFFF5050"/>
    <pageSetUpPr fitToPage="1"/>
  </sheetPr>
  <dimension ref="A1:L20"/>
  <sheetViews>
    <sheetView view="pageBreakPreview" zoomScaleNormal="100" zoomScaleSheetLayoutView="100" workbookViewId="0">
      <selection activeCell="T19" sqref="T19"/>
    </sheetView>
  </sheetViews>
  <sheetFormatPr defaultColWidth="9" defaultRowHeight="13"/>
  <cols>
    <col min="1" max="1" width="2.90625" style="19" customWidth="1"/>
    <col min="2" max="5" width="9" style="19"/>
    <col min="6" max="6" width="10.6328125" style="19" customWidth="1"/>
    <col min="7" max="7" width="5" style="19" customWidth="1"/>
    <col min="8" max="10" width="9" style="19"/>
    <col min="11" max="11" width="8.453125" style="19" customWidth="1"/>
    <col min="12" max="16384" width="9" style="19"/>
  </cols>
  <sheetData>
    <row r="1" spans="1:12" s="40" customFormat="1" ht="16.5">
      <c r="A1" s="39"/>
      <c r="B1" s="39"/>
      <c r="C1" s="39"/>
      <c r="D1" s="39"/>
      <c r="E1" s="39"/>
      <c r="F1" s="39"/>
      <c r="G1" s="39"/>
      <c r="H1" s="39"/>
      <c r="I1" s="39"/>
    </row>
    <row r="2" spans="1:12" ht="46.5" customHeight="1">
      <c r="A2" s="20"/>
    </row>
    <row r="3" spans="1:12" ht="30" customHeight="1">
      <c r="A3" s="762" t="s">
        <v>138</v>
      </c>
      <c r="B3" s="762"/>
      <c r="C3" s="762"/>
      <c r="D3" s="762"/>
      <c r="E3" s="762"/>
      <c r="F3" s="762"/>
      <c r="G3" s="762"/>
      <c r="H3" s="762"/>
      <c r="I3" s="762"/>
      <c r="J3" s="762"/>
      <c r="K3" s="762"/>
    </row>
    <row r="4" spans="1:12" ht="72" customHeight="1">
      <c r="A4" s="21"/>
    </row>
    <row r="5" spans="1:12" ht="39" customHeight="1">
      <c r="B5" s="763" t="s">
        <v>394</v>
      </c>
      <c r="C5" s="763"/>
      <c r="D5" s="763"/>
      <c r="E5" s="763"/>
      <c r="F5" s="763"/>
      <c r="G5" s="763"/>
      <c r="H5" s="763"/>
      <c r="I5" s="763"/>
      <c r="J5" s="763"/>
      <c r="K5" s="763"/>
    </row>
    <row r="6" spans="1:12" ht="32.25" customHeight="1">
      <c r="A6" s="22"/>
    </row>
    <row r="7" spans="1:12" ht="30" customHeight="1">
      <c r="A7" s="764" t="s">
        <v>19</v>
      </c>
      <c r="B7" s="764"/>
      <c r="C7" s="764"/>
      <c r="D7" s="764"/>
      <c r="E7" s="764"/>
      <c r="F7" s="764"/>
      <c r="G7" s="764"/>
      <c r="H7" s="764"/>
      <c r="I7" s="764"/>
      <c r="J7" s="764"/>
      <c r="K7" s="764"/>
    </row>
    <row r="8" spans="1:12" ht="51.75" customHeight="1">
      <c r="A8" s="23"/>
      <c r="B8" s="133"/>
      <c r="C8" s="133"/>
      <c r="D8" s="133"/>
      <c r="E8" s="133"/>
      <c r="F8" s="133"/>
      <c r="G8" s="133"/>
      <c r="H8" s="133"/>
      <c r="I8" s="133"/>
      <c r="J8" s="133"/>
      <c r="K8" s="133"/>
    </row>
    <row r="9" spans="1:12" ht="36" customHeight="1">
      <c r="A9" s="23"/>
      <c r="B9" s="487" t="s">
        <v>139</v>
      </c>
      <c r="C9" s="487"/>
      <c r="D9" s="485" t="str">
        <f>IF(交付申請基本情報!$D$25=0,"",交付申請基本情報!$D$25)</f>
        <v/>
      </c>
      <c r="E9" s="485"/>
      <c r="F9" s="485"/>
      <c r="G9" s="485"/>
      <c r="H9" s="485"/>
      <c r="I9" s="485"/>
      <c r="J9" s="485"/>
      <c r="K9" s="485"/>
    </row>
    <row r="10" spans="1:12" ht="56.25" customHeight="1">
      <c r="A10" s="24"/>
    </row>
    <row r="11" spans="1:12" ht="30" customHeight="1">
      <c r="A11" s="22"/>
      <c r="B11" s="759" t="s">
        <v>395</v>
      </c>
      <c r="C11" s="760"/>
      <c r="D11" s="760"/>
      <c r="E11" s="85"/>
      <c r="F11" s="85"/>
      <c r="G11" s="85"/>
      <c r="H11" s="85"/>
      <c r="I11" s="85"/>
      <c r="J11" s="85"/>
      <c r="K11" s="85"/>
    </row>
    <row r="12" spans="1:12" ht="35.25" customHeight="1">
      <c r="A12" s="22"/>
      <c r="B12" s="85"/>
      <c r="C12" s="85"/>
      <c r="D12" s="85"/>
      <c r="E12" s="85"/>
      <c r="F12" s="85"/>
      <c r="G12" s="85"/>
      <c r="H12" s="85"/>
      <c r="I12" s="85"/>
      <c r="J12" s="85"/>
      <c r="K12" s="85"/>
    </row>
    <row r="13" spans="1:12" ht="25.5" customHeight="1">
      <c r="A13" s="22" t="s">
        <v>111</v>
      </c>
      <c r="B13" s="85"/>
      <c r="C13" s="85"/>
      <c r="D13" s="85"/>
      <c r="E13" s="85"/>
      <c r="F13" s="85"/>
      <c r="G13" s="85"/>
      <c r="H13" s="85"/>
      <c r="I13" s="85"/>
      <c r="J13" s="85"/>
      <c r="K13" s="85"/>
    </row>
    <row r="14" spans="1:12" ht="36.75" customHeight="1">
      <c r="A14" s="25"/>
      <c r="B14" s="85"/>
      <c r="C14" s="85"/>
      <c r="D14" s="85"/>
      <c r="E14" s="85"/>
      <c r="F14" s="85"/>
      <c r="G14" s="85"/>
      <c r="H14" s="85"/>
      <c r="I14" s="85"/>
      <c r="J14" s="85"/>
      <c r="K14" s="85"/>
    </row>
    <row r="15" spans="1:12" ht="27" customHeight="1">
      <c r="A15" s="26"/>
      <c r="B15" s="85"/>
      <c r="C15" s="85"/>
      <c r="D15" s="85"/>
      <c r="E15" s="86"/>
      <c r="F15" s="86" t="s">
        <v>95</v>
      </c>
      <c r="G15" s="85"/>
      <c r="H15" s="761">
        <f>交付申請基本情報!D7</f>
        <v>0</v>
      </c>
      <c r="I15" s="761"/>
      <c r="J15" s="761"/>
      <c r="K15" s="761"/>
      <c r="L15" s="24"/>
    </row>
    <row r="16" spans="1:12" ht="27" customHeight="1">
      <c r="A16" s="26"/>
      <c r="B16" s="85"/>
      <c r="C16" s="85"/>
      <c r="D16" s="85"/>
      <c r="E16" s="86"/>
      <c r="F16" s="86" t="s">
        <v>96</v>
      </c>
      <c r="G16" s="85"/>
      <c r="H16" s="761">
        <f>交付申請基本情報!D5</f>
        <v>0</v>
      </c>
      <c r="I16" s="761"/>
      <c r="J16" s="761"/>
      <c r="K16" s="761"/>
      <c r="L16" s="87"/>
    </row>
    <row r="17" spans="2:12" ht="27" customHeight="1">
      <c r="B17" s="85"/>
      <c r="C17" s="85"/>
      <c r="D17" s="85"/>
      <c r="E17" s="85"/>
      <c r="F17" s="86" t="s">
        <v>20</v>
      </c>
      <c r="G17" s="85"/>
      <c r="H17" s="761">
        <f>交付申請基本情報!$D$9</f>
        <v>0</v>
      </c>
      <c r="I17" s="761"/>
      <c r="J17" s="761"/>
      <c r="K17" s="165" t="s">
        <v>140</v>
      </c>
      <c r="L17" s="88"/>
    </row>
    <row r="18" spans="2:12" ht="10.5" customHeight="1"/>
    <row r="19" spans="2:12" ht="30" customHeight="1"/>
    <row r="20" spans="2:12" ht="30" customHeight="1"/>
  </sheetData>
  <sheetProtection algorithmName="SHA-512" hashValue="9/VU0KM4hnV9gxM5aeNLtql8vzsxZMdK0vUS87YiN4ukdi52XnCpr89RkozhjBT/BHkInMkqZqlaBUOiu8Ta3w==" saltValue="4yasI7cBLWtO+z6g+8BRxA==" spinCount="100000" sheet="1" objects="1" scenarios="1"/>
  <mergeCells count="9">
    <mergeCell ref="B11:D11"/>
    <mergeCell ref="H15:K15"/>
    <mergeCell ref="H16:K16"/>
    <mergeCell ref="H17:J17"/>
    <mergeCell ref="A3:K3"/>
    <mergeCell ref="B5:K5"/>
    <mergeCell ref="A7:K7"/>
    <mergeCell ref="B9:C9"/>
    <mergeCell ref="D9:K9"/>
  </mergeCells>
  <phoneticPr fontId="4"/>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75E00-33EB-4380-97D4-13A120381C69}">
  <sheetPr>
    <tabColor rgb="FFFF5050"/>
    <pageSetUpPr fitToPage="1"/>
  </sheetPr>
  <dimension ref="A1:M39"/>
  <sheetViews>
    <sheetView view="pageBreakPreview" zoomScale="90" zoomScaleNormal="80" zoomScaleSheetLayoutView="90" workbookViewId="0">
      <selection activeCell="D7" sqref="D7:E7"/>
    </sheetView>
  </sheetViews>
  <sheetFormatPr defaultColWidth="9" defaultRowHeight="13"/>
  <cols>
    <col min="1" max="1" width="3.6328125" style="203" customWidth="1"/>
    <col min="2" max="2" width="3" style="203" customWidth="1"/>
    <col min="3" max="3" width="17" style="203" customWidth="1"/>
    <col min="4" max="5" width="12.6328125" style="203" customWidth="1"/>
    <col min="6" max="6" width="18.26953125" style="203" customWidth="1"/>
    <col min="7" max="7" width="14.6328125" style="203" customWidth="1"/>
    <col min="8" max="8" width="13" style="203" customWidth="1"/>
    <col min="9" max="9" width="13.7265625" style="203" customWidth="1"/>
    <col min="10" max="10" width="12.6328125" style="203" customWidth="1"/>
    <col min="11" max="11" width="10" style="203" customWidth="1"/>
    <col min="12" max="12" width="7.36328125" style="203" customWidth="1"/>
    <col min="13" max="13" width="9.26953125" style="203" customWidth="1"/>
    <col min="14" max="16384" width="9" style="203"/>
  </cols>
  <sheetData>
    <row r="1" spans="1:13">
      <c r="A1" s="625"/>
      <c r="B1" s="625"/>
      <c r="C1" s="625"/>
      <c r="D1" s="625"/>
      <c r="E1" s="625"/>
      <c r="F1" s="625"/>
      <c r="I1" s="203" t="s">
        <v>312</v>
      </c>
    </row>
    <row r="2" spans="1:13" ht="15" customHeight="1">
      <c r="A2" s="765" t="s">
        <v>313</v>
      </c>
      <c r="B2" s="765"/>
      <c r="C2" s="765"/>
      <c r="D2" s="765"/>
      <c r="E2" s="765"/>
      <c r="F2" s="765"/>
      <c r="G2" s="765"/>
      <c r="H2" s="765"/>
      <c r="I2" s="765"/>
      <c r="J2" s="205"/>
      <c r="K2" s="205"/>
      <c r="L2" s="315"/>
      <c r="M2" s="205"/>
    </row>
    <row r="3" spans="1:13" ht="8.25" customHeight="1">
      <c r="B3" s="206"/>
      <c r="C3" s="206"/>
      <c r="D3" s="206"/>
      <c r="E3" s="206"/>
      <c r="F3" s="206"/>
      <c r="G3" s="206"/>
      <c r="H3" s="206"/>
      <c r="I3" s="206"/>
      <c r="J3" s="206"/>
      <c r="K3" s="206"/>
      <c r="L3" s="206"/>
      <c r="M3" s="206"/>
    </row>
    <row r="4" spans="1:13" s="208" customFormat="1">
      <c r="B4" s="208" t="s">
        <v>213</v>
      </c>
    </row>
    <row r="5" spans="1:13" s="208" customFormat="1" ht="6" customHeight="1"/>
    <row r="6" spans="1:13" ht="17.25" customHeight="1">
      <c r="B6" s="766" t="s">
        <v>214</v>
      </c>
      <c r="C6" s="766"/>
      <c r="D6" s="766"/>
      <c r="E6" s="766"/>
      <c r="F6" s="766"/>
      <c r="G6" s="766"/>
      <c r="H6" s="766"/>
      <c r="I6" s="766"/>
      <c r="J6" s="316"/>
      <c r="K6" s="316"/>
      <c r="L6" s="316"/>
      <c r="M6" s="316"/>
    </row>
    <row r="7" spans="1:13" s="317" customFormat="1" ht="18" customHeight="1">
      <c r="B7" s="767" t="s">
        <v>215</v>
      </c>
      <c r="C7" s="767"/>
      <c r="D7" s="616"/>
      <c r="E7" s="618"/>
      <c r="F7" s="211" t="s">
        <v>216</v>
      </c>
      <c r="G7" s="616"/>
      <c r="H7" s="618"/>
      <c r="I7" s="318"/>
      <c r="K7" s="319"/>
      <c r="L7" s="319"/>
      <c r="M7" s="319"/>
    </row>
    <row r="8" spans="1:13" s="317" customFormat="1" ht="18" customHeight="1">
      <c r="B8" s="767" t="s">
        <v>217</v>
      </c>
      <c r="C8" s="767"/>
      <c r="D8" s="616"/>
      <c r="E8" s="617"/>
      <c r="F8" s="617"/>
      <c r="G8" s="617"/>
      <c r="H8" s="618"/>
      <c r="I8" s="203"/>
      <c r="K8" s="319"/>
      <c r="L8" s="319"/>
      <c r="M8" s="319"/>
    </row>
    <row r="9" spans="1:13" s="317" customFormat="1" ht="18" customHeight="1">
      <c r="B9" s="615" t="s">
        <v>218</v>
      </c>
      <c r="C9" s="615"/>
      <c r="D9" s="619"/>
      <c r="E9" s="619"/>
      <c r="F9" s="211" t="s">
        <v>219</v>
      </c>
      <c r="G9" s="620"/>
      <c r="H9" s="621"/>
      <c r="I9" s="203"/>
      <c r="K9" s="319"/>
      <c r="L9" s="319"/>
      <c r="M9" s="319"/>
    </row>
    <row r="10" spans="1:13" s="317" customFormat="1" ht="18" customHeight="1">
      <c r="B10" s="622" t="s">
        <v>220</v>
      </c>
      <c r="C10" s="623"/>
      <c r="D10" s="619"/>
      <c r="E10" s="619"/>
      <c r="F10" s="211" t="s">
        <v>221</v>
      </c>
      <c r="G10" s="624"/>
      <c r="H10" s="618"/>
      <c r="I10" s="320"/>
      <c r="J10" s="321"/>
      <c r="K10" s="322"/>
      <c r="L10" s="322"/>
      <c r="M10" s="322"/>
    </row>
    <row r="11" spans="1:13" s="317" customFormat="1" ht="18" customHeight="1">
      <c r="B11" s="631" t="s">
        <v>222</v>
      </c>
      <c r="C11" s="631"/>
      <c r="D11" s="632"/>
      <c r="E11" s="633"/>
      <c r="F11" s="215" t="s">
        <v>223</v>
      </c>
      <c r="G11" s="632"/>
      <c r="H11" s="633"/>
      <c r="I11" s="323"/>
      <c r="K11" s="319"/>
      <c r="L11" s="319"/>
      <c r="M11" s="319"/>
    </row>
    <row r="12" spans="1:13" s="319" customFormat="1" ht="6" customHeight="1">
      <c r="B12" s="322"/>
      <c r="C12" s="322"/>
      <c r="D12" s="322"/>
      <c r="E12" s="322"/>
      <c r="F12" s="324"/>
      <c r="G12" s="322"/>
      <c r="H12" s="322"/>
      <c r="I12" s="321"/>
      <c r="J12" s="321"/>
      <c r="K12" s="322"/>
      <c r="L12" s="322"/>
      <c r="M12" s="322"/>
    </row>
    <row r="13" spans="1:13" ht="18" customHeight="1">
      <c r="B13" s="246" t="s">
        <v>224</v>
      </c>
      <c r="C13" s="246"/>
      <c r="D13" s="246"/>
      <c r="E13" s="246"/>
      <c r="F13" s="246"/>
      <c r="G13" s="246"/>
      <c r="H13" s="246"/>
      <c r="J13" s="316"/>
      <c r="K13" s="316"/>
      <c r="L13" s="316"/>
      <c r="M13" s="316"/>
    </row>
    <row r="14" spans="1:13" s="317" customFormat="1" ht="18" customHeight="1">
      <c r="B14" s="628" t="s">
        <v>215</v>
      </c>
      <c r="C14" s="628"/>
      <c r="D14" s="616"/>
      <c r="E14" s="618"/>
      <c r="F14" s="217" t="s">
        <v>216</v>
      </c>
      <c r="G14" s="616"/>
      <c r="H14" s="618"/>
      <c r="I14" s="203"/>
      <c r="J14" s="321"/>
      <c r="K14" s="319"/>
      <c r="L14" s="319"/>
      <c r="M14" s="319"/>
    </row>
    <row r="15" spans="1:13" s="317" customFormat="1" ht="18" customHeight="1">
      <c r="B15" s="628" t="s">
        <v>217</v>
      </c>
      <c r="C15" s="628"/>
      <c r="D15" s="770"/>
      <c r="E15" s="772"/>
      <c r="F15" s="772"/>
      <c r="G15" s="772"/>
      <c r="H15" s="771"/>
      <c r="I15" s="203"/>
      <c r="K15" s="319"/>
      <c r="L15" s="319"/>
      <c r="M15" s="319"/>
    </row>
    <row r="16" spans="1:13" s="317" customFormat="1" ht="18" customHeight="1">
      <c r="B16" s="628" t="s">
        <v>218</v>
      </c>
      <c r="C16" s="628"/>
      <c r="D16" s="768"/>
      <c r="E16" s="769"/>
      <c r="F16" s="217" t="s">
        <v>219</v>
      </c>
      <c r="G16" s="773"/>
      <c r="H16" s="774"/>
      <c r="I16" s="203"/>
      <c r="K16" s="319"/>
      <c r="L16" s="319"/>
      <c r="M16" s="319"/>
    </row>
    <row r="17" spans="2:13" s="317" customFormat="1" ht="18" customHeight="1">
      <c r="B17" s="629" t="s">
        <v>220</v>
      </c>
      <c r="C17" s="630"/>
      <c r="D17" s="768"/>
      <c r="E17" s="769"/>
      <c r="F17" s="217" t="s">
        <v>221</v>
      </c>
      <c r="G17" s="770"/>
      <c r="H17" s="771"/>
      <c r="I17" s="325"/>
      <c r="J17" s="321"/>
      <c r="K17" s="322"/>
      <c r="L17" s="322"/>
      <c r="M17" s="322"/>
    </row>
    <row r="18" spans="2:13" ht="31.5" customHeight="1">
      <c r="B18" s="628" t="s">
        <v>225</v>
      </c>
      <c r="C18" s="628"/>
      <c r="D18" s="632"/>
      <c r="E18" s="633"/>
      <c r="F18" s="218" t="s">
        <v>226</v>
      </c>
      <c r="G18" s="632"/>
      <c r="H18" s="633"/>
      <c r="I18" s="323"/>
      <c r="K18" s="326"/>
      <c r="L18" s="326"/>
      <c r="M18" s="326"/>
    </row>
    <row r="19" spans="2:13" s="329" customFormat="1" ht="8.25" customHeight="1">
      <c r="B19" s="216"/>
      <c r="C19" s="216"/>
      <c r="D19" s="216"/>
      <c r="E19" s="216"/>
      <c r="F19" s="216"/>
      <c r="G19" s="216"/>
      <c r="H19" s="216"/>
      <c r="I19" s="327"/>
      <c r="J19" s="316"/>
      <c r="K19" s="328"/>
      <c r="L19" s="328"/>
      <c r="M19" s="328"/>
    </row>
    <row r="20" spans="2:13" s="326" customFormat="1" ht="18" customHeight="1">
      <c r="B20" s="213"/>
      <c r="C20" s="219"/>
      <c r="D20" s="219" t="s">
        <v>227</v>
      </c>
      <c r="E20" s="216"/>
      <c r="F20" s="216"/>
      <c r="G20" s="216"/>
      <c r="H20" s="216"/>
      <c r="I20" s="316"/>
      <c r="J20" s="316"/>
      <c r="K20" s="330"/>
      <c r="L20" s="330"/>
      <c r="M20" s="330"/>
    </row>
    <row r="21" spans="2:13" s="317" customFormat="1" ht="18" customHeight="1">
      <c r="B21" s="628" t="s">
        <v>215</v>
      </c>
      <c r="C21" s="628"/>
      <c r="D21" s="616"/>
      <c r="E21" s="618"/>
      <c r="F21" s="217" t="s">
        <v>216</v>
      </c>
      <c r="G21" s="616"/>
      <c r="H21" s="618"/>
      <c r="I21" s="203"/>
      <c r="K21" s="319"/>
      <c r="L21" s="319"/>
      <c r="M21" s="319"/>
    </row>
    <row r="22" spans="2:13" s="317" customFormat="1" ht="18" customHeight="1">
      <c r="B22" s="628" t="s">
        <v>217</v>
      </c>
      <c r="C22" s="628"/>
      <c r="D22" s="616"/>
      <c r="E22" s="617"/>
      <c r="F22" s="617"/>
      <c r="G22" s="617"/>
      <c r="H22" s="618"/>
      <c r="I22" s="203"/>
      <c r="K22" s="319"/>
      <c r="L22" s="319"/>
      <c r="M22" s="319"/>
    </row>
    <row r="23" spans="2:13" ht="9.75" customHeight="1"/>
    <row r="24" spans="2:13" s="208" customFormat="1">
      <c r="B24" s="208" t="s">
        <v>314</v>
      </c>
      <c r="I24" s="362"/>
    </row>
    <row r="25" spans="2:13" ht="5.25" customHeight="1" thickBot="1"/>
    <row r="26" spans="2:13" s="209" customFormat="1" ht="18" customHeight="1">
      <c r="B26" s="635" t="s">
        <v>229</v>
      </c>
      <c r="C26" s="636"/>
      <c r="D26" s="636"/>
      <c r="E26" s="636" t="s">
        <v>230</v>
      </c>
      <c r="F26" s="636" t="s">
        <v>231</v>
      </c>
      <c r="G26" s="638" t="s">
        <v>232</v>
      </c>
      <c r="H26" s="636" t="s">
        <v>233</v>
      </c>
      <c r="I26" s="642" t="s">
        <v>275</v>
      </c>
    </row>
    <row r="27" spans="2:13" s="209" customFormat="1" ht="18" customHeight="1" thickBot="1">
      <c r="B27" s="647" t="s">
        <v>235</v>
      </c>
      <c r="C27" s="637"/>
      <c r="D27" s="220" t="s">
        <v>236</v>
      </c>
      <c r="E27" s="637"/>
      <c r="F27" s="637"/>
      <c r="G27" s="639"/>
      <c r="H27" s="637"/>
      <c r="I27" s="643"/>
    </row>
    <row r="28" spans="2:13" s="209" customFormat="1" ht="18" customHeight="1">
      <c r="B28" s="648" t="s">
        <v>237</v>
      </c>
      <c r="C28" s="649"/>
      <c r="D28" s="221" t="s">
        <v>238</v>
      </c>
      <c r="E28" s="222">
        <v>3000</v>
      </c>
      <c r="F28" s="331">
        <f>SUM(保険者１!E9,保険者２!E9,保険者３!E9,保険者４!E9,保険者５!E9,保険者６!E9,保険者７!E9,保険者８!E9,保険者９!E9,保険者10!E9)</f>
        <v>0</v>
      </c>
      <c r="G28" s="222">
        <f>F28*E28</f>
        <v>0</v>
      </c>
      <c r="H28" s="223" t="s">
        <v>239</v>
      </c>
      <c r="I28" s="224">
        <f>G28*3/4</f>
        <v>0</v>
      </c>
    </row>
    <row r="29" spans="2:13" s="209" customFormat="1" ht="18" customHeight="1">
      <c r="B29" s="646"/>
      <c r="C29" s="650"/>
      <c r="D29" s="225" t="s">
        <v>240</v>
      </c>
      <c r="E29" s="226">
        <v>11000</v>
      </c>
      <c r="F29" s="332">
        <f>SUM(保険者１!E10,保険者２!E10,保険者３!E10,保険者４!E10,保険者５!E10,保険者６!E10,保険者７!E10,保険者８!E10,保険者９!E10,保険者10!E10)</f>
        <v>0</v>
      </c>
      <c r="G29" s="226">
        <f t="shared" ref="G29:G38" si="0">F29*E29</f>
        <v>0</v>
      </c>
      <c r="H29" s="227" t="s">
        <v>239</v>
      </c>
      <c r="I29" s="228">
        <f t="shared" ref="I29:I38" si="1">G29*3/4</f>
        <v>0</v>
      </c>
    </row>
    <row r="30" spans="2:13" s="209" customFormat="1" ht="18" customHeight="1">
      <c r="B30" s="651"/>
      <c r="C30" s="652"/>
      <c r="D30" s="229" t="s">
        <v>241</v>
      </c>
      <c r="E30" s="230">
        <v>19000</v>
      </c>
      <c r="F30" s="333">
        <f>SUM(保険者１!E11,保険者２!E11,保険者３!E11,保険者４!E11,保険者５!E11,保険者６!E11,保険者７!E11,保険者８!E11,保険者９!E11,保険者10!E11)</f>
        <v>0</v>
      </c>
      <c r="G30" s="230">
        <f t="shared" si="0"/>
        <v>0</v>
      </c>
      <c r="H30" s="231" t="s">
        <v>239</v>
      </c>
      <c r="I30" s="232">
        <f t="shared" si="1"/>
        <v>0</v>
      </c>
    </row>
    <row r="31" spans="2:13" s="209" customFormat="1" ht="18" customHeight="1">
      <c r="B31" s="646" t="s">
        <v>242</v>
      </c>
      <c r="C31" s="650"/>
      <c r="D31" s="233" t="s">
        <v>238</v>
      </c>
      <c r="E31" s="234">
        <v>3000</v>
      </c>
      <c r="F31" s="334">
        <f>SUM(保険者１!E12,保険者２!E12,保険者３!E12,保険者４!E12,保険者５!E12,保険者６!E12,保険者７!E12,保険者８!E12,保険者９!E12,保険者10!E12)</f>
        <v>0</v>
      </c>
      <c r="G31" s="234">
        <f t="shared" si="0"/>
        <v>0</v>
      </c>
      <c r="H31" s="235" t="s">
        <v>243</v>
      </c>
      <c r="I31" s="236">
        <f t="shared" si="1"/>
        <v>0</v>
      </c>
    </row>
    <row r="32" spans="2:13" s="209" customFormat="1" ht="18" customHeight="1">
      <c r="B32" s="646"/>
      <c r="C32" s="650"/>
      <c r="D32" s="225" t="s">
        <v>240</v>
      </c>
      <c r="E32" s="226">
        <v>11000</v>
      </c>
      <c r="F32" s="332">
        <f>SUM(保険者１!E13,保険者２!E13,保険者３!E13,保険者４!E13,保険者５!E13,保険者６!E13,保険者７!E13,保険者８!E13,保険者９!E13,保険者10!E13)</f>
        <v>0</v>
      </c>
      <c r="G32" s="226">
        <f t="shared" si="0"/>
        <v>0</v>
      </c>
      <c r="H32" s="227" t="s">
        <v>243</v>
      </c>
      <c r="I32" s="228">
        <f t="shared" si="1"/>
        <v>0</v>
      </c>
    </row>
    <row r="33" spans="2:9" s="209" customFormat="1" ht="18" customHeight="1">
      <c r="B33" s="646"/>
      <c r="C33" s="650"/>
      <c r="D33" s="225" t="s">
        <v>244</v>
      </c>
      <c r="E33" s="226">
        <v>19000</v>
      </c>
      <c r="F33" s="332">
        <f>SUM(保険者１!E14,保険者２!E14,保険者３!E14,保険者４!E14,保険者５!E14,保険者６!E14,保険者７!E14,保険者８!E14,保険者９!E14,保険者10!E14)</f>
        <v>0</v>
      </c>
      <c r="G33" s="226">
        <f t="shared" si="0"/>
        <v>0</v>
      </c>
      <c r="H33" s="227" t="s">
        <v>243</v>
      </c>
      <c r="I33" s="228">
        <f t="shared" si="1"/>
        <v>0</v>
      </c>
    </row>
    <row r="34" spans="2:9" s="209" customFormat="1" ht="18" customHeight="1">
      <c r="B34" s="651"/>
      <c r="C34" s="652"/>
      <c r="D34" s="229" t="s">
        <v>245</v>
      </c>
      <c r="E34" s="230">
        <v>27000</v>
      </c>
      <c r="F34" s="333">
        <f>SUM(保険者１!E15,保険者２!E15,保険者３!E15,保険者４!E15,保険者５!E15,保険者６!E15,保険者７!E15,保険者８!E15,保険者９!E15,保険者10!E15)</f>
        <v>0</v>
      </c>
      <c r="G34" s="230">
        <f t="shared" si="0"/>
        <v>0</v>
      </c>
      <c r="H34" s="231" t="s">
        <v>243</v>
      </c>
      <c r="I34" s="232">
        <f t="shared" si="1"/>
        <v>0</v>
      </c>
    </row>
    <row r="35" spans="2:9" s="209" customFormat="1" ht="18" customHeight="1">
      <c r="B35" s="651" t="s">
        <v>246</v>
      </c>
      <c r="C35" s="652"/>
      <c r="D35" s="233" t="s">
        <v>240</v>
      </c>
      <c r="E35" s="234">
        <v>3000</v>
      </c>
      <c r="F35" s="334">
        <f>SUM(保険者１!E16,保険者２!E16,保険者３!E16,保険者４!E16,保険者５!E16,保険者６!E16,保険者７!E16,保険者８!E16,保険者９!E16,保険者10!E16)</f>
        <v>0</v>
      </c>
      <c r="G35" s="234">
        <f t="shared" si="0"/>
        <v>0</v>
      </c>
      <c r="H35" s="235" t="s">
        <v>243</v>
      </c>
      <c r="I35" s="236">
        <f t="shared" si="1"/>
        <v>0</v>
      </c>
    </row>
    <row r="36" spans="2:9" s="209" customFormat="1" ht="18" customHeight="1">
      <c r="B36" s="653"/>
      <c r="C36" s="654"/>
      <c r="D36" s="225" t="s">
        <v>244</v>
      </c>
      <c r="E36" s="226">
        <v>11000</v>
      </c>
      <c r="F36" s="332">
        <f>SUM(保険者１!E17,保険者２!E17,保険者３!E17,保険者４!E17,保険者５!E17,保険者６!E17,保険者７!E17,保険者８!E17,保険者９!E17,保険者10!E17)</f>
        <v>0</v>
      </c>
      <c r="G36" s="226">
        <f t="shared" si="0"/>
        <v>0</v>
      </c>
      <c r="H36" s="227" t="s">
        <v>243</v>
      </c>
      <c r="I36" s="228">
        <f t="shared" si="1"/>
        <v>0</v>
      </c>
    </row>
    <row r="37" spans="2:9" s="209" customFormat="1" ht="18" customHeight="1">
      <c r="B37" s="653"/>
      <c r="C37" s="654"/>
      <c r="D37" s="225" t="s">
        <v>247</v>
      </c>
      <c r="E37" s="226">
        <v>19000</v>
      </c>
      <c r="F37" s="332">
        <f>SUM(保険者１!E18,保険者２!E18,保険者３!E18,保険者４!E18,保険者５!E18,保険者６!E18,保険者７!E18,保険者８!E18,保険者９!E18,保険者10!E18)</f>
        <v>0</v>
      </c>
      <c r="G37" s="226">
        <f t="shared" si="0"/>
        <v>0</v>
      </c>
      <c r="H37" s="227" t="s">
        <v>243</v>
      </c>
      <c r="I37" s="228">
        <f t="shared" si="1"/>
        <v>0</v>
      </c>
    </row>
    <row r="38" spans="2:9" s="209" customFormat="1" ht="18" customHeight="1" thickBot="1">
      <c r="B38" s="655"/>
      <c r="C38" s="656"/>
      <c r="D38" s="237" t="s">
        <v>248</v>
      </c>
      <c r="E38" s="238">
        <v>28000</v>
      </c>
      <c r="F38" s="335">
        <f>SUM(保険者１!E19,保険者２!E19,保険者３!E19,保険者４!E19,保険者５!E19,保険者６!E19,保険者７!E19,保険者８!E19,保険者９!E19,保険者10!E19)</f>
        <v>0</v>
      </c>
      <c r="G38" s="238">
        <f t="shared" si="0"/>
        <v>0</v>
      </c>
      <c r="H38" s="239" t="s">
        <v>239</v>
      </c>
      <c r="I38" s="240">
        <f t="shared" si="1"/>
        <v>0</v>
      </c>
    </row>
    <row r="39" spans="2:9" s="209" customFormat="1" ht="18" customHeight="1" thickTop="1" thickBot="1">
      <c r="B39" s="657" t="s">
        <v>249</v>
      </c>
      <c r="C39" s="658"/>
      <c r="D39" s="658"/>
      <c r="E39" s="658"/>
      <c r="F39" s="241">
        <f>SUM(F28:F38)</f>
        <v>0</v>
      </c>
      <c r="G39" s="242">
        <f>SUM(G28:G38)</f>
        <v>0</v>
      </c>
      <c r="H39" s="243" t="s">
        <v>250</v>
      </c>
      <c r="I39" s="244">
        <f>SUM(I28:I38)</f>
        <v>0</v>
      </c>
    </row>
  </sheetData>
  <mergeCells count="47">
    <mergeCell ref="I26:I27"/>
    <mergeCell ref="B27:C27"/>
    <mergeCell ref="B28:C30"/>
    <mergeCell ref="B31:C34"/>
    <mergeCell ref="B35:C38"/>
    <mergeCell ref="B39:E39"/>
    <mergeCell ref="B22:C22"/>
    <mergeCell ref="D22:H22"/>
    <mergeCell ref="B26:D26"/>
    <mergeCell ref="E26:E27"/>
    <mergeCell ref="F26:F27"/>
    <mergeCell ref="G26:G27"/>
    <mergeCell ref="H26:H27"/>
    <mergeCell ref="B18:C18"/>
    <mergeCell ref="D18:E18"/>
    <mergeCell ref="G18:H18"/>
    <mergeCell ref="B21:C21"/>
    <mergeCell ref="D21:E21"/>
    <mergeCell ref="G21:H21"/>
    <mergeCell ref="B17:C17"/>
    <mergeCell ref="D17:E17"/>
    <mergeCell ref="G17:H17"/>
    <mergeCell ref="B11:C11"/>
    <mergeCell ref="D11:E11"/>
    <mergeCell ref="G11:H11"/>
    <mergeCell ref="B14:C14"/>
    <mergeCell ref="D14:E14"/>
    <mergeCell ref="G14:H14"/>
    <mergeCell ref="B15:C15"/>
    <mergeCell ref="D15:H15"/>
    <mergeCell ref="B16:C16"/>
    <mergeCell ref="D16:E16"/>
    <mergeCell ref="G16:H16"/>
    <mergeCell ref="B10:C10"/>
    <mergeCell ref="D10:E10"/>
    <mergeCell ref="G10:H10"/>
    <mergeCell ref="A1:F1"/>
    <mergeCell ref="A2:I2"/>
    <mergeCell ref="B6:I6"/>
    <mergeCell ref="B7:C7"/>
    <mergeCell ref="D7:E7"/>
    <mergeCell ref="G7:H7"/>
    <mergeCell ref="B8:C8"/>
    <mergeCell ref="D8:H8"/>
    <mergeCell ref="B9:C9"/>
    <mergeCell ref="D9:E9"/>
    <mergeCell ref="G9:H9"/>
  </mergeCells>
  <phoneticPr fontId="4"/>
  <pageMargins left="0.31496062992125984" right="0.11811023622047245" top="0.55118110236220474" bottom="0.15748031496062992" header="0.31496062992125984" footer="0.11811023622047245"/>
  <pageSetup paperSize="9" scale="94"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1192-4A27-4FCF-B87C-1801C5C8BBE6}">
  <sheetPr>
    <tabColor rgb="FF0070C0"/>
    <pageSetUpPr fitToPage="1"/>
  </sheetPr>
  <dimension ref="A1:K74"/>
  <sheetViews>
    <sheetView view="pageBreakPreview"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776" t="s">
        <v>315</v>
      </c>
      <c r="B3" s="776"/>
      <c r="C3" s="776"/>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384" t="s">
        <v>277</v>
      </c>
      <c r="C24" s="385" t="s">
        <v>278</v>
      </c>
      <c r="D24" s="385" t="s">
        <v>236</v>
      </c>
      <c r="E24" s="286" t="s">
        <v>232</v>
      </c>
      <c r="F24" s="282"/>
      <c r="G24" s="283"/>
      <c r="H24" s="384" t="s">
        <v>277</v>
      </c>
      <c r="I24" s="385" t="s">
        <v>278</v>
      </c>
      <c r="J24" s="385" t="s">
        <v>236</v>
      </c>
      <c r="K24" s="286" t="s">
        <v>232</v>
      </c>
    </row>
    <row r="25" spans="1:11">
      <c r="A25" s="822" t="s">
        <v>279</v>
      </c>
      <c r="B25" s="386"/>
      <c r="C25" s="387"/>
      <c r="D25" s="387"/>
      <c r="E25" s="287">
        <f>IF(AND(OR(C25=3,C25=4),D25=4),3000,IF(AND(OR(C25=3,C25=4),D25=5),11000,IF(AND(C25=3,D25&gt;5),19000,IF(AND(C25=4,D25=6),19000,IF(AND(C25=4,D25&gt;6),27000,IF(AND(C25=5,D25=7),19000,IF(AND(C25=5,D25&gt;7),28000,IF(AND(C25=5,D25=5),3000,IF(AND(C25=5,D25=6),11000,0)))))))))</f>
        <v>0</v>
      </c>
      <c r="F25" s="282"/>
      <c r="G25" s="822" t="s">
        <v>280</v>
      </c>
      <c r="H25" s="386"/>
      <c r="I25" s="387"/>
      <c r="J25" s="387"/>
      <c r="K25" s="287">
        <f>IF(AND(OR(I25=3,I25=4),J25=4),3000,IF(AND(OR(I25=3,I25=4),J25=5),11000,IF(AND(I25=3,J25&gt;5),19000,IF(AND(I25=4,J25=6),19000,IF(AND(I25=4,J25&gt;6),27000,IF(AND(I25=5,J25=7),19000,IF(AND(I25=5,J25&gt;7),28000,IF(AND(I25=5,J25=5),3000,IF(AND(I25=5,J25=6),11000,0)))))))))</f>
        <v>0</v>
      </c>
    </row>
    <row r="26" spans="1:11">
      <c r="A26" s="820"/>
      <c r="B26" s="388"/>
      <c r="C26" s="389"/>
      <c r="D26" s="389"/>
      <c r="E26" s="290">
        <f t="shared" ref="E26:E31" si="2">IF(AND(OR(C26=3,C26=4),D26=4),3000,IF(AND(OR(C26=3,C26=4),D26=5),11000,IF(AND(C26=3,D26&gt;5),19000,IF(AND(C26=4,D26=6),19000,IF(AND(C26=4,D26&gt;6),27000,IF(AND(C26=5,D26=7),19000,IF(AND(C26=5,D26&gt;7),28000,IF(AND(C26=5,D26=5),3000,IF(AND(C26=5,D26=6),11000,0)))))))))</f>
        <v>0</v>
      </c>
      <c r="F26" s="282"/>
      <c r="G26" s="820"/>
      <c r="H26" s="388"/>
      <c r="I26" s="389"/>
      <c r="J26" s="389"/>
      <c r="K26" s="290">
        <f>IF(AND(OR(I26=3,I26=4),J26=4),3000,IF(AND(OR(I26=3,I26=4),J26=5),11000,IF(AND(I26=3,J26&gt;5),19000,IF(AND(I26=4,J26=6),19000,IF(AND(I26=4,J26&gt;6),27000,IF(AND(I26=5,J26=7),19000,IF(AND(I26=5,J26&gt;7),28000,IF(AND(I26=5,J26=5),3000,IF(AND(I26=5,J26=6),11000,0)))))))))</f>
        <v>0</v>
      </c>
    </row>
    <row r="27" spans="1:11">
      <c r="A27" s="820"/>
      <c r="B27" s="388"/>
      <c r="C27" s="389"/>
      <c r="D27" s="389"/>
      <c r="E27" s="290">
        <f t="shared" si="2"/>
        <v>0</v>
      </c>
      <c r="F27" s="282"/>
      <c r="G27" s="820"/>
      <c r="H27" s="388"/>
      <c r="I27" s="389"/>
      <c r="J27" s="389"/>
      <c r="K27" s="290">
        <f t="shared" ref="K27:K31" si="3">IF(AND(OR(I27=3,I27=4),J27=4),3000,IF(AND(OR(I27=3,I27=4),J27=5),11000,IF(AND(I27=3,J27&gt;5),19000,IF(AND(I27=4,J27=6),19000,IF(AND(I27=4,J27&gt;6),27000,IF(AND(I27=5,J27=7),19000,IF(AND(I27=5,J27&gt;7),28000,IF(AND(I27=5,J27=5),3000,IF(AND(I27=5,J27=6),11000,0)))))))))</f>
        <v>0</v>
      </c>
    </row>
    <row r="28" spans="1:11">
      <c r="A28" s="820"/>
      <c r="B28" s="388"/>
      <c r="C28" s="389"/>
      <c r="D28" s="389"/>
      <c r="E28" s="290">
        <f t="shared" si="2"/>
        <v>0</v>
      </c>
      <c r="F28" s="282"/>
      <c r="G28" s="820"/>
      <c r="H28" s="388"/>
      <c r="I28" s="389"/>
      <c r="J28" s="389"/>
      <c r="K28" s="290">
        <f t="shared" si="3"/>
        <v>0</v>
      </c>
    </row>
    <row r="29" spans="1:11">
      <c r="A29" s="820"/>
      <c r="B29" s="388"/>
      <c r="C29" s="389"/>
      <c r="D29" s="389"/>
      <c r="E29" s="290">
        <f t="shared" si="2"/>
        <v>0</v>
      </c>
      <c r="F29" s="282"/>
      <c r="G29" s="820"/>
      <c r="H29" s="388"/>
      <c r="I29" s="389"/>
      <c r="J29" s="389"/>
      <c r="K29" s="290">
        <f t="shared" si="3"/>
        <v>0</v>
      </c>
    </row>
    <row r="30" spans="1:11">
      <c r="A30" s="820"/>
      <c r="B30" s="388"/>
      <c r="C30" s="389"/>
      <c r="D30" s="389"/>
      <c r="E30" s="290">
        <f t="shared" si="2"/>
        <v>0</v>
      </c>
      <c r="F30" s="282"/>
      <c r="G30" s="820"/>
      <c r="H30" s="388"/>
      <c r="I30" s="389"/>
      <c r="J30" s="389"/>
      <c r="K30" s="290">
        <f t="shared" si="3"/>
        <v>0</v>
      </c>
    </row>
    <row r="31" spans="1:11">
      <c r="A31" s="820"/>
      <c r="B31" s="395"/>
      <c r="C31" s="396"/>
      <c r="D31" s="396"/>
      <c r="E31" s="397">
        <f t="shared" si="2"/>
        <v>0</v>
      </c>
      <c r="F31" s="282"/>
      <c r="G31" s="820"/>
      <c r="H31" s="388"/>
      <c r="I31" s="389"/>
      <c r="J31" s="389"/>
      <c r="K31" s="290">
        <f t="shared" si="3"/>
        <v>0</v>
      </c>
    </row>
    <row r="32" spans="1:11" ht="13.5" thickBot="1">
      <c r="A32" s="823"/>
      <c r="B32" s="390" t="s">
        <v>281</v>
      </c>
      <c r="C32" s="391"/>
      <c r="D32" s="391"/>
      <c r="E32" s="293">
        <f>SUM(E25:E31)</f>
        <v>0</v>
      </c>
      <c r="F32" s="282"/>
      <c r="G32" s="823"/>
      <c r="H32" s="392" t="s">
        <v>281</v>
      </c>
      <c r="I32" s="393"/>
      <c r="J32" s="393"/>
      <c r="K32" s="296">
        <f>SUM(K25:K31)</f>
        <v>0</v>
      </c>
    </row>
    <row r="33" spans="1:11">
      <c r="A33" s="819" t="s">
        <v>282</v>
      </c>
      <c r="B33" s="386"/>
      <c r="C33" s="387"/>
      <c r="D33" s="387"/>
      <c r="E33" s="287">
        <f>IF(AND(OR(C33=3,C33=4),D33=4),3000,IF(AND(OR(C33=3,C33=4),D33=5),11000,IF(AND(C33=3,D33&gt;5),19000,IF(AND(C33=4,D33=6),19000,IF(AND(C33=4,D33&gt;6),27000,IF(AND(C33=5,D33=7),19000,IF(AND(C33=5,D33&gt;7),28000,IF(AND(C33=5,D33=5),3000,IF(AND(C33=5,D33=6),11000,0)))))))))</f>
        <v>0</v>
      </c>
      <c r="F33" s="282"/>
      <c r="G33" s="822" t="s">
        <v>283</v>
      </c>
      <c r="H33" s="386"/>
      <c r="I33" s="387"/>
      <c r="J33" s="387"/>
      <c r="K33" s="287">
        <f>IF(AND(OR(I33=3,I33=4),J33=4),3000,IF(AND(OR(I33=3,I33=4),J33=5),11000,IF(AND(I33=3,J33&gt;5),19000,IF(AND(I33=4,J33=6),19000,IF(AND(I33=4,J33&gt;6),27000,IF(AND(I33=5,J33=7),19000,IF(AND(I33=5,J33&gt;7),28000,IF(AND(I33=5,J33=5),3000,IF(AND(I33=5,J33=6),11000,0)))))))))</f>
        <v>0</v>
      </c>
    </row>
    <row r="34" spans="1:11">
      <c r="A34" s="820"/>
      <c r="B34" s="388"/>
      <c r="C34" s="389"/>
      <c r="D34" s="389"/>
      <c r="E34" s="290">
        <f t="shared" ref="E34:E39" si="4">IF(AND(OR(C34=3,C34=4),D34=4),3000,IF(AND(OR(C34=3,C34=4),D34=5),11000,IF(AND(C34=3,D34&gt;5),19000,IF(AND(C34=4,D34=6),19000,IF(AND(C34=4,D34&gt;6),27000,IF(AND(C34=5,D34=7),19000,IF(AND(C34=5,D34&gt;7),28000,IF(AND(C34=5,D34=5),3000,IF(AND(C34=5,D34=6),11000,0)))))))))</f>
        <v>0</v>
      </c>
      <c r="F34" s="282"/>
      <c r="G34" s="820"/>
      <c r="H34" s="388"/>
      <c r="I34" s="389"/>
      <c r="J34" s="389"/>
      <c r="K34" s="290">
        <f t="shared" ref="K34:K39" si="5">IF(AND(OR(I34=3,I34=4),J34=4),3000,IF(AND(OR(I34=3,I34=4),J34=5),11000,IF(AND(I34=3,J34&gt;5),19000,IF(AND(I34=4,J34=6),19000,IF(AND(I34=4,J34&gt;6),27000,IF(AND(I34=5,J34=7),19000,IF(AND(I34=5,J34&gt;7),28000,IF(AND(I34=5,J34=5),3000,IF(AND(I34=5,J34=6),11000,0)))))))))</f>
        <v>0</v>
      </c>
    </row>
    <row r="35" spans="1:11">
      <c r="A35" s="820"/>
      <c r="B35" s="388"/>
      <c r="C35" s="389"/>
      <c r="D35" s="389"/>
      <c r="E35" s="290">
        <f t="shared" si="4"/>
        <v>0</v>
      </c>
      <c r="F35" s="282"/>
      <c r="G35" s="820"/>
      <c r="H35" s="388"/>
      <c r="I35" s="389"/>
      <c r="J35" s="389"/>
      <c r="K35" s="290">
        <f t="shared" si="5"/>
        <v>0</v>
      </c>
    </row>
    <row r="36" spans="1:11">
      <c r="A36" s="820"/>
      <c r="B36" s="388"/>
      <c r="C36" s="389"/>
      <c r="D36" s="389"/>
      <c r="E36" s="290">
        <f t="shared" si="4"/>
        <v>0</v>
      </c>
      <c r="F36" s="282"/>
      <c r="G36" s="820"/>
      <c r="H36" s="388"/>
      <c r="I36" s="389"/>
      <c r="J36" s="389"/>
      <c r="K36" s="290">
        <f t="shared" si="5"/>
        <v>0</v>
      </c>
    </row>
    <row r="37" spans="1:11">
      <c r="A37" s="820"/>
      <c r="B37" s="388"/>
      <c r="C37" s="389"/>
      <c r="D37" s="389"/>
      <c r="E37" s="290">
        <f t="shared" si="4"/>
        <v>0</v>
      </c>
      <c r="F37" s="282"/>
      <c r="G37" s="820"/>
      <c r="H37" s="388"/>
      <c r="I37" s="389"/>
      <c r="J37" s="389"/>
      <c r="K37" s="290">
        <f t="shared" si="5"/>
        <v>0</v>
      </c>
    </row>
    <row r="38" spans="1:11">
      <c r="A38" s="820"/>
      <c r="B38" s="388"/>
      <c r="C38" s="389"/>
      <c r="D38" s="389"/>
      <c r="E38" s="290">
        <f t="shared" si="4"/>
        <v>0</v>
      </c>
      <c r="F38" s="282"/>
      <c r="G38" s="820"/>
      <c r="H38" s="388"/>
      <c r="I38" s="389"/>
      <c r="J38" s="389"/>
      <c r="K38" s="290">
        <f t="shared" si="5"/>
        <v>0</v>
      </c>
    </row>
    <row r="39" spans="1:11">
      <c r="A39" s="820"/>
      <c r="B39" s="388"/>
      <c r="C39" s="389"/>
      <c r="D39" s="389"/>
      <c r="E39" s="290">
        <f t="shared" si="4"/>
        <v>0</v>
      </c>
      <c r="F39" s="282"/>
      <c r="G39" s="820"/>
      <c r="H39" s="388"/>
      <c r="I39" s="389"/>
      <c r="J39" s="389"/>
      <c r="K39" s="290">
        <f t="shared" si="5"/>
        <v>0</v>
      </c>
    </row>
    <row r="40" spans="1:11" ht="13.5" thickBot="1">
      <c r="A40" s="821"/>
      <c r="B40" s="392" t="s">
        <v>281</v>
      </c>
      <c r="C40" s="393"/>
      <c r="D40" s="393"/>
      <c r="E40" s="296">
        <f>SUM(E33:E39)</f>
        <v>0</v>
      </c>
      <c r="F40" s="282"/>
      <c r="G40" s="823"/>
      <c r="H40" s="392" t="s">
        <v>281</v>
      </c>
      <c r="I40" s="393"/>
      <c r="J40" s="393"/>
      <c r="K40" s="296">
        <f>SUM(K33:K39)</f>
        <v>0</v>
      </c>
    </row>
    <row r="41" spans="1:11">
      <c r="A41" s="822" t="s">
        <v>284</v>
      </c>
      <c r="B41" s="386"/>
      <c r="C41" s="387"/>
      <c r="D41" s="387"/>
      <c r="E41" s="287">
        <f>IF(AND(OR(C41=3,C41=4),D41=4),3000,IF(AND(OR(C41=3,C41=4),D41=5),11000,IF(AND(C41=3,D41&gt;5),19000,IF(AND(C41=4,D41=6),19000,IF(AND(C41=4,D41&gt;6),27000,IF(AND(C41=5,D41=7),19000,IF(AND(C41=5,D41&gt;7),28000,IF(AND(C41=5,D41=5),3000,IF(AND(C41=5,D41=6),11000,0)))))))))</f>
        <v>0</v>
      </c>
      <c r="F41" s="282"/>
      <c r="G41" s="822" t="s">
        <v>285</v>
      </c>
      <c r="H41" s="386"/>
      <c r="I41" s="387"/>
      <c r="J41" s="387"/>
      <c r="K41" s="287">
        <f>IF(AND(OR(I41=3,I41=4),J41=4),3000,IF(AND(OR(I41=3,I41=4),J41=5),11000,IF(AND(I41=3,J41&gt;5),19000,IF(AND(I41=4,J41=6),19000,IF(AND(I41=4,J41&gt;6),27000,IF(AND(I41=5,J41=7),19000,IF(AND(I41=5,J41&gt;7),28000,IF(AND(I41=5,J41=5),3000,IF(AND(I41=5,J41=6),11000,0)))))))))</f>
        <v>0</v>
      </c>
    </row>
    <row r="42" spans="1:11">
      <c r="A42" s="820"/>
      <c r="B42" s="388"/>
      <c r="C42" s="389"/>
      <c r="D42" s="389"/>
      <c r="E42" s="290">
        <f t="shared" ref="E42:E47" si="6">IF(AND(OR(C42=3,C42=4),D42=4),3000,IF(AND(OR(C42=3,C42=4),D42=5),11000,IF(AND(C42=3,D42&gt;5),19000,IF(AND(C42=4,D42=6),19000,IF(AND(C42=4,D42&gt;6),27000,IF(AND(C42=5,D42=7),19000,IF(AND(C42=5,D42&gt;7),28000,IF(AND(C42=5,D42=5),3000,IF(AND(C42=5,D42=6),11000,0)))))))))</f>
        <v>0</v>
      </c>
      <c r="F42" s="282"/>
      <c r="G42" s="820"/>
      <c r="H42" s="388"/>
      <c r="I42" s="389"/>
      <c r="J42" s="389"/>
      <c r="K42" s="290">
        <f t="shared" ref="K42:K47" si="7">IF(AND(OR(I42=3,I42=4),J42=4),3000,IF(AND(OR(I42=3,I42=4),J42=5),11000,IF(AND(I42=3,J42&gt;5),19000,IF(AND(I42=4,J42=6),19000,IF(AND(I42=4,J42&gt;6),27000,IF(AND(I42=5,J42=7),19000,IF(AND(I42=5,J42&gt;7),28000,IF(AND(I42=5,J42=5),3000,IF(AND(I42=5,J42=6),11000,0)))))))))</f>
        <v>0</v>
      </c>
    </row>
    <row r="43" spans="1:11">
      <c r="A43" s="820"/>
      <c r="B43" s="388"/>
      <c r="C43" s="389"/>
      <c r="D43" s="389"/>
      <c r="E43" s="290">
        <f t="shared" si="6"/>
        <v>0</v>
      </c>
      <c r="F43" s="282"/>
      <c r="G43" s="820"/>
      <c r="H43" s="388"/>
      <c r="I43" s="389"/>
      <c r="J43" s="389"/>
      <c r="K43" s="290">
        <f t="shared" si="7"/>
        <v>0</v>
      </c>
    </row>
    <row r="44" spans="1:11">
      <c r="A44" s="820"/>
      <c r="B44" s="388"/>
      <c r="C44" s="389"/>
      <c r="D44" s="389"/>
      <c r="E44" s="290">
        <f t="shared" si="6"/>
        <v>0</v>
      </c>
      <c r="F44" s="282"/>
      <c r="G44" s="820"/>
      <c r="H44" s="388"/>
      <c r="I44" s="389"/>
      <c r="J44" s="389"/>
      <c r="K44" s="290">
        <f t="shared" si="7"/>
        <v>0</v>
      </c>
    </row>
    <row r="45" spans="1:11">
      <c r="A45" s="820"/>
      <c r="B45" s="388"/>
      <c r="C45" s="389"/>
      <c r="D45" s="389"/>
      <c r="E45" s="290">
        <f t="shared" si="6"/>
        <v>0</v>
      </c>
      <c r="F45" s="282"/>
      <c r="G45" s="820"/>
      <c r="H45" s="388"/>
      <c r="I45" s="389"/>
      <c r="J45" s="389"/>
      <c r="K45" s="290">
        <f t="shared" si="7"/>
        <v>0</v>
      </c>
    </row>
    <row r="46" spans="1:11">
      <c r="A46" s="820"/>
      <c r="B46" s="388"/>
      <c r="C46" s="389"/>
      <c r="D46" s="389"/>
      <c r="E46" s="290">
        <f t="shared" si="6"/>
        <v>0</v>
      </c>
      <c r="F46" s="282"/>
      <c r="G46" s="820"/>
      <c r="H46" s="388"/>
      <c r="I46" s="389"/>
      <c r="J46" s="389"/>
      <c r="K46" s="290">
        <f t="shared" si="7"/>
        <v>0</v>
      </c>
    </row>
    <row r="47" spans="1:11">
      <c r="A47" s="820"/>
      <c r="B47" s="388"/>
      <c r="C47" s="389"/>
      <c r="D47" s="389"/>
      <c r="E47" s="290">
        <f t="shared" si="6"/>
        <v>0</v>
      </c>
      <c r="F47" s="282"/>
      <c r="G47" s="820"/>
      <c r="H47" s="388"/>
      <c r="I47" s="389"/>
      <c r="J47" s="389"/>
      <c r="K47" s="290">
        <f t="shared" si="7"/>
        <v>0</v>
      </c>
    </row>
    <row r="48" spans="1:11" ht="13.5" thickBot="1">
      <c r="A48" s="823"/>
      <c r="B48" s="392" t="s">
        <v>281</v>
      </c>
      <c r="C48" s="393"/>
      <c r="D48" s="393"/>
      <c r="E48" s="296">
        <f>SUM(E41:E47)</f>
        <v>0</v>
      </c>
      <c r="F48" s="282"/>
      <c r="G48" s="823"/>
      <c r="H48" s="392" t="s">
        <v>281</v>
      </c>
      <c r="I48" s="393"/>
      <c r="J48" s="393"/>
      <c r="K48" s="296">
        <f>SUM(K41:K47)</f>
        <v>0</v>
      </c>
    </row>
    <row r="49" spans="1:11">
      <c r="A49" s="819" t="s">
        <v>286</v>
      </c>
      <c r="B49" s="386"/>
      <c r="C49" s="387"/>
      <c r="D49" s="387"/>
      <c r="E49" s="287">
        <f>IF(AND(OR(C49=3,C49=4),D49=4),3000,IF(AND(OR(C49=3,C49=4),D49=5),11000,IF(AND(C49=3,D49&gt;5),19000,IF(AND(C49=4,D49=6),19000,IF(AND(C49=4,D49&gt;6),27000,IF(AND(C49=5,D49=7),19000,IF(AND(C49=5,D49&gt;7),28000,IF(AND(C49=5,D49=5),3000,IF(AND(C49=5,D49=6),11000,0)))))))))</f>
        <v>0</v>
      </c>
      <c r="F49" s="282"/>
      <c r="G49" s="822" t="s">
        <v>287</v>
      </c>
      <c r="H49" s="386"/>
      <c r="I49" s="387"/>
      <c r="J49" s="387"/>
      <c r="K49" s="287">
        <f>IF(AND(OR(I49=3,I49=4),J49=4),3000,IF(AND(OR(I49=3,I49=4),J49=5),11000,IF(AND(I49=3,J49&gt;5),19000,IF(AND(I49=4,J49=6),19000,IF(AND(I49=4,J49&gt;6),27000,IF(AND(I49=5,J49=7),19000,IF(AND(I49=5,J49&gt;7),28000,IF(AND(I49=5,J49=5),3000,IF(AND(I49=5,J49=6),11000,0)))))))))</f>
        <v>0</v>
      </c>
    </row>
    <row r="50" spans="1:11">
      <c r="A50" s="820"/>
      <c r="B50" s="388"/>
      <c r="C50" s="389"/>
      <c r="D50" s="389"/>
      <c r="E50" s="290">
        <f t="shared" ref="E50:E55" si="8">IF(AND(OR(C50=3,C50=4),D50=4),3000,IF(AND(OR(C50=3,C50=4),D50=5),11000,IF(AND(C50=3,D50&gt;5),19000,IF(AND(C50=4,D50=6),19000,IF(AND(C50=4,D50&gt;6),27000,IF(AND(C50=5,D50=7),19000,IF(AND(C50=5,D50&gt;7),28000,IF(AND(C50=5,D50=5),3000,IF(AND(C50=5,D50=6),11000,0)))))))))</f>
        <v>0</v>
      </c>
      <c r="F50" s="282"/>
      <c r="G50" s="820"/>
      <c r="H50" s="388"/>
      <c r="I50" s="389"/>
      <c r="J50" s="389"/>
      <c r="K50" s="290">
        <f t="shared" ref="K50:K55" si="9">IF(AND(OR(I50=3,I50=4),J50=4),3000,IF(AND(OR(I50=3,I50=4),J50=5),11000,IF(AND(I50=3,J50&gt;5),19000,IF(AND(I50=4,J50=6),19000,IF(AND(I50=4,J50&gt;6),27000,IF(AND(I50=5,J50=7),19000,IF(AND(I50=5,J50&gt;7),28000,IF(AND(I50=5,J50=5),3000,IF(AND(I50=5,J50=6),11000,0)))))))))</f>
        <v>0</v>
      </c>
    </row>
    <row r="51" spans="1:11">
      <c r="A51" s="820"/>
      <c r="B51" s="388"/>
      <c r="C51" s="389"/>
      <c r="D51" s="389"/>
      <c r="E51" s="290">
        <f t="shared" si="8"/>
        <v>0</v>
      </c>
      <c r="F51" s="282"/>
      <c r="G51" s="820"/>
      <c r="H51" s="388"/>
      <c r="I51" s="389"/>
      <c r="J51" s="389"/>
      <c r="K51" s="290">
        <f t="shared" si="9"/>
        <v>0</v>
      </c>
    </row>
    <row r="52" spans="1:11">
      <c r="A52" s="820"/>
      <c r="B52" s="388"/>
      <c r="C52" s="389"/>
      <c r="D52" s="389"/>
      <c r="E52" s="290">
        <f t="shared" si="8"/>
        <v>0</v>
      </c>
      <c r="F52" s="282"/>
      <c r="G52" s="820"/>
      <c r="H52" s="388"/>
      <c r="I52" s="389"/>
      <c r="J52" s="389"/>
      <c r="K52" s="290">
        <f t="shared" si="9"/>
        <v>0</v>
      </c>
    </row>
    <row r="53" spans="1:11">
      <c r="A53" s="820"/>
      <c r="B53" s="388"/>
      <c r="C53" s="389"/>
      <c r="D53" s="389"/>
      <c r="E53" s="290">
        <f t="shared" si="8"/>
        <v>0</v>
      </c>
      <c r="F53" s="282"/>
      <c r="G53" s="820"/>
      <c r="H53" s="388"/>
      <c r="I53" s="389"/>
      <c r="J53" s="389"/>
      <c r="K53" s="290">
        <f t="shared" si="9"/>
        <v>0</v>
      </c>
    </row>
    <row r="54" spans="1:11">
      <c r="A54" s="820"/>
      <c r="B54" s="388"/>
      <c r="C54" s="389"/>
      <c r="D54" s="389"/>
      <c r="E54" s="290">
        <f t="shared" si="8"/>
        <v>0</v>
      </c>
      <c r="F54" s="282"/>
      <c r="G54" s="820"/>
      <c r="H54" s="388"/>
      <c r="I54" s="389"/>
      <c r="J54" s="389"/>
      <c r="K54" s="290">
        <f t="shared" si="9"/>
        <v>0</v>
      </c>
    </row>
    <row r="55" spans="1:11">
      <c r="A55" s="820"/>
      <c r="B55" s="388"/>
      <c r="C55" s="389"/>
      <c r="D55" s="389"/>
      <c r="E55" s="290">
        <f t="shared" si="8"/>
        <v>0</v>
      </c>
      <c r="F55" s="282"/>
      <c r="G55" s="820"/>
      <c r="H55" s="388"/>
      <c r="I55" s="389"/>
      <c r="J55" s="389"/>
      <c r="K55" s="290">
        <f t="shared" si="9"/>
        <v>0</v>
      </c>
    </row>
    <row r="56" spans="1:11" ht="13.5" thickBot="1">
      <c r="A56" s="821"/>
      <c r="B56" s="392" t="s">
        <v>281</v>
      </c>
      <c r="C56" s="393"/>
      <c r="D56" s="393"/>
      <c r="E56" s="296">
        <f>SUM(E49:E55)</f>
        <v>0</v>
      </c>
      <c r="F56" s="282"/>
      <c r="G56" s="823"/>
      <c r="H56" s="392" t="s">
        <v>281</v>
      </c>
      <c r="I56" s="393"/>
      <c r="J56" s="393"/>
      <c r="K56" s="296">
        <f>SUM(K49:K55)</f>
        <v>0</v>
      </c>
    </row>
    <row r="57" spans="1:11">
      <c r="A57" s="822" t="s">
        <v>288</v>
      </c>
      <c r="B57" s="386"/>
      <c r="C57" s="387"/>
      <c r="D57" s="387"/>
      <c r="E57" s="287">
        <f>IF(AND(OR(C57=3,C57=4),D57=4),3000,IF(AND(OR(C57=3,C57=4),D57=5),11000,IF(AND(C57=3,D57&gt;5),19000,IF(AND(C57=4,D57=6),19000,IF(AND(C57=4,D57&gt;6),27000,IF(AND(C57=5,D57=7),19000,IF(AND(C57=5,D57&gt;7),28000,IF(AND(C57=5,D57=5),3000,IF(AND(C57=5,D57=6),11000,0)))))))))</f>
        <v>0</v>
      </c>
      <c r="F57" s="282"/>
      <c r="G57" s="822" t="s">
        <v>289</v>
      </c>
      <c r="H57" s="386"/>
      <c r="I57" s="387"/>
      <c r="J57" s="387"/>
      <c r="K57" s="287">
        <f>IF(AND(OR(I57=3,I57=4),J57=4),3000,IF(AND(OR(I57=3,I57=4),J57=5),11000,IF(AND(I57=3,J57&gt;5),19000,IF(AND(I57=4,J57=6),19000,IF(AND(I57=4,J57&gt;6),27000,IF(AND(I57=5,J57=7),19000,IF(AND(I57=5,J57&gt;7),28000,IF(AND(I57=5,J57=5),3000,IF(AND(I57=5,J57=6),11000,0)))))))))</f>
        <v>0</v>
      </c>
    </row>
    <row r="58" spans="1:11">
      <c r="A58" s="820"/>
      <c r="B58" s="388"/>
      <c r="C58" s="389"/>
      <c r="D58" s="389"/>
      <c r="E58" s="290">
        <f t="shared" ref="E58:E63" si="10">IF(AND(OR(C58=3,C58=4),D58=4),3000,IF(AND(OR(C58=3,C58=4),D58=5),11000,IF(AND(C58=3,D58&gt;5),19000,IF(AND(C58=4,D58=6),19000,IF(AND(C58=4,D58&gt;6),27000,IF(AND(C58=5,D58=7),19000,IF(AND(C58=5,D58&gt;7),28000,IF(AND(C58=5,D58=5),3000,IF(AND(C58=5,D58=6),11000,0)))))))))</f>
        <v>0</v>
      </c>
      <c r="F58" s="282"/>
      <c r="G58" s="820"/>
      <c r="H58" s="388"/>
      <c r="I58" s="389"/>
      <c r="J58" s="389"/>
      <c r="K58" s="290">
        <f t="shared" ref="K58:K63" si="11">IF(AND(OR(I58=3,I58=4),J58=4),3000,IF(AND(OR(I58=3,I58=4),J58=5),11000,IF(AND(I58=3,J58&gt;5),19000,IF(AND(I58=4,J58=6),19000,IF(AND(I58=4,J58&gt;6),27000,IF(AND(I58=5,J58=7),19000,IF(AND(I58=5,J58&gt;7),28000,IF(AND(I58=5,J58=5),3000,IF(AND(I58=5,J58=6),11000,0)))))))))</f>
        <v>0</v>
      </c>
    </row>
    <row r="59" spans="1:11">
      <c r="A59" s="820"/>
      <c r="B59" s="388"/>
      <c r="C59" s="389"/>
      <c r="D59" s="389"/>
      <c r="E59" s="290">
        <f t="shared" si="10"/>
        <v>0</v>
      </c>
      <c r="F59" s="282"/>
      <c r="G59" s="820"/>
      <c r="H59" s="388"/>
      <c r="I59" s="389"/>
      <c r="J59" s="389"/>
      <c r="K59" s="290">
        <f t="shared" si="11"/>
        <v>0</v>
      </c>
    </row>
    <row r="60" spans="1:11">
      <c r="A60" s="820"/>
      <c r="B60" s="388"/>
      <c r="C60" s="389"/>
      <c r="D60" s="389"/>
      <c r="E60" s="290">
        <f t="shared" si="10"/>
        <v>0</v>
      </c>
      <c r="F60" s="282"/>
      <c r="G60" s="820"/>
      <c r="H60" s="388"/>
      <c r="I60" s="389"/>
      <c r="J60" s="389"/>
      <c r="K60" s="290">
        <f t="shared" si="11"/>
        <v>0</v>
      </c>
    </row>
    <row r="61" spans="1:11">
      <c r="A61" s="820"/>
      <c r="B61" s="388"/>
      <c r="C61" s="389"/>
      <c r="D61" s="389"/>
      <c r="E61" s="290">
        <f t="shared" si="10"/>
        <v>0</v>
      </c>
      <c r="F61" s="282"/>
      <c r="G61" s="820"/>
      <c r="H61" s="388"/>
      <c r="I61" s="389"/>
      <c r="J61" s="389"/>
      <c r="K61" s="290">
        <f t="shared" si="11"/>
        <v>0</v>
      </c>
    </row>
    <row r="62" spans="1:11">
      <c r="A62" s="820"/>
      <c r="B62" s="388"/>
      <c r="C62" s="389"/>
      <c r="D62" s="389"/>
      <c r="E62" s="290">
        <f t="shared" si="10"/>
        <v>0</v>
      </c>
      <c r="F62" s="282"/>
      <c r="G62" s="820"/>
      <c r="H62" s="388"/>
      <c r="I62" s="389"/>
      <c r="J62" s="389"/>
      <c r="K62" s="290">
        <f t="shared" si="11"/>
        <v>0</v>
      </c>
    </row>
    <row r="63" spans="1:11">
      <c r="A63" s="820"/>
      <c r="B63" s="388"/>
      <c r="C63" s="389"/>
      <c r="D63" s="389"/>
      <c r="E63" s="290">
        <f t="shared" si="10"/>
        <v>0</v>
      </c>
      <c r="F63" s="282"/>
      <c r="G63" s="820"/>
      <c r="H63" s="388"/>
      <c r="I63" s="389"/>
      <c r="J63" s="389"/>
      <c r="K63" s="290">
        <f t="shared" si="11"/>
        <v>0</v>
      </c>
    </row>
    <row r="64" spans="1:11" ht="13.5" thickBot="1">
      <c r="A64" s="823"/>
      <c r="B64" s="392" t="s">
        <v>281</v>
      </c>
      <c r="C64" s="393"/>
      <c r="D64" s="393"/>
      <c r="E64" s="296">
        <f>SUM(E57:E63)</f>
        <v>0</v>
      </c>
      <c r="F64" s="282"/>
      <c r="G64" s="823"/>
      <c r="H64" s="392" t="s">
        <v>281</v>
      </c>
      <c r="I64" s="393"/>
      <c r="J64" s="393"/>
      <c r="K64" s="296">
        <f>SUM(K57:K63)</f>
        <v>0</v>
      </c>
    </row>
    <row r="65" spans="1:11">
      <c r="A65" s="822" t="s">
        <v>290</v>
      </c>
      <c r="B65" s="386"/>
      <c r="C65" s="387"/>
      <c r="D65" s="387"/>
      <c r="E65" s="287">
        <f>IF(AND(OR(C65=3,C65=4),D65=4),3000,IF(AND(OR(C65=3,C65=4),D65=5),11000,IF(AND(C65=3,D65&gt;5),19000,IF(AND(C65=4,D65=6),19000,IF(AND(C65=4,D65&gt;6),27000,IF(AND(C65=5,D65=7),19000,IF(AND(C65=5,D65&gt;7),28000,IF(AND(C65=5,D65=5),3000,IF(AND(C65=5,D65=6),11000,0)))))))))</f>
        <v>0</v>
      </c>
      <c r="F65" s="282"/>
      <c r="G65" s="822" t="s">
        <v>291</v>
      </c>
      <c r="H65" s="386"/>
      <c r="I65" s="387"/>
      <c r="J65" s="387"/>
      <c r="K65" s="287">
        <f>IF(AND(OR(I65=3,I65=4),J65=4),3000,IF(AND(OR(I65=3,I65=4),J65=5),11000,IF(AND(I65=3,J65&gt;5),19000,IF(AND(I65=4,J65=6),19000,IF(AND(I65=4,J65&gt;6),27000,IF(AND(I65=5,J65=7),19000,IF(AND(I65=5,J65&gt;7),28000,IF(AND(I65=5,J65=5),3000,IF(AND(I65=5,J65=6),11000,0)))))))))</f>
        <v>0</v>
      </c>
    </row>
    <row r="66" spans="1:11">
      <c r="A66" s="820"/>
      <c r="B66" s="388"/>
      <c r="C66" s="389"/>
      <c r="D66" s="389"/>
      <c r="E66" s="290">
        <f t="shared" ref="E66:E71" si="12">IF(AND(OR(C66=3,C66=4),D66=4),3000,IF(AND(OR(C66=3,C66=4),D66=5),11000,IF(AND(C66=3,D66&gt;5),19000,IF(AND(C66=4,D66=6),19000,IF(AND(C66=4,D66&gt;6),27000,IF(AND(C66=5,D66=7),19000,IF(AND(C66=5,D66&gt;7),28000,IF(AND(C66=5,D66=5),3000,IF(AND(C66=5,D66=6),11000,0)))))))))</f>
        <v>0</v>
      </c>
      <c r="F66" s="282"/>
      <c r="G66" s="820"/>
      <c r="H66" s="388"/>
      <c r="I66" s="389"/>
      <c r="J66" s="389"/>
      <c r="K66" s="290">
        <f t="shared" ref="K66:K71" si="13">IF(AND(OR(I66=3,I66=4),J66=4),3000,IF(AND(OR(I66=3,I66=4),J66=5),11000,IF(AND(I66=3,J66&gt;5),19000,IF(AND(I66=4,J66=6),19000,IF(AND(I66=4,J66&gt;6),27000,IF(AND(I66=5,J66=7),19000,IF(AND(I66=5,J66&gt;7),28000,IF(AND(I66=5,J66=5),3000,IF(AND(I66=5,J66=6),11000,0)))))))))</f>
        <v>0</v>
      </c>
    </row>
    <row r="67" spans="1:11">
      <c r="A67" s="820"/>
      <c r="B67" s="388"/>
      <c r="C67" s="389"/>
      <c r="D67" s="389"/>
      <c r="E67" s="290">
        <f t="shared" si="12"/>
        <v>0</v>
      </c>
      <c r="F67" s="282"/>
      <c r="G67" s="820"/>
      <c r="H67" s="388"/>
      <c r="I67" s="389"/>
      <c r="J67" s="389"/>
      <c r="K67" s="290">
        <f t="shared" si="13"/>
        <v>0</v>
      </c>
    </row>
    <row r="68" spans="1:11">
      <c r="A68" s="820"/>
      <c r="B68" s="388"/>
      <c r="C68" s="389"/>
      <c r="D68" s="389"/>
      <c r="E68" s="290">
        <f t="shared" si="12"/>
        <v>0</v>
      </c>
      <c r="F68" s="282"/>
      <c r="G68" s="820"/>
      <c r="H68" s="388"/>
      <c r="I68" s="389"/>
      <c r="J68" s="389"/>
      <c r="K68" s="290">
        <f t="shared" si="13"/>
        <v>0</v>
      </c>
    </row>
    <row r="69" spans="1:11">
      <c r="A69" s="820"/>
      <c r="B69" s="388"/>
      <c r="C69" s="389"/>
      <c r="D69" s="389"/>
      <c r="E69" s="290">
        <f t="shared" si="12"/>
        <v>0</v>
      </c>
      <c r="F69" s="282"/>
      <c r="G69" s="820"/>
      <c r="H69" s="388"/>
      <c r="I69" s="389"/>
      <c r="J69" s="389"/>
      <c r="K69" s="290">
        <f t="shared" si="13"/>
        <v>0</v>
      </c>
    </row>
    <row r="70" spans="1:11">
      <c r="A70" s="820"/>
      <c r="B70" s="388"/>
      <c r="C70" s="389"/>
      <c r="D70" s="389"/>
      <c r="E70" s="290">
        <f t="shared" si="12"/>
        <v>0</v>
      </c>
      <c r="F70" s="282"/>
      <c r="G70" s="820"/>
      <c r="H70" s="388"/>
      <c r="I70" s="389"/>
      <c r="J70" s="389"/>
      <c r="K70" s="290">
        <f t="shared" si="13"/>
        <v>0</v>
      </c>
    </row>
    <row r="71" spans="1:11">
      <c r="A71" s="820"/>
      <c r="B71" s="388"/>
      <c r="C71" s="389"/>
      <c r="D71" s="389"/>
      <c r="E71" s="290">
        <f t="shared" si="12"/>
        <v>0</v>
      </c>
      <c r="F71" s="282"/>
      <c r="G71" s="820"/>
      <c r="H71" s="388"/>
      <c r="I71" s="389"/>
      <c r="J71" s="389"/>
      <c r="K71" s="290">
        <f t="shared" si="13"/>
        <v>0</v>
      </c>
    </row>
    <row r="72" spans="1:11" ht="13.5" thickBot="1">
      <c r="A72" s="823"/>
      <c r="B72" s="392" t="s">
        <v>281</v>
      </c>
      <c r="C72" s="393"/>
      <c r="D72" s="393"/>
      <c r="E72" s="296">
        <f>SUM(E65:E71)</f>
        <v>0</v>
      </c>
      <c r="F72" s="282"/>
      <c r="G72" s="823"/>
      <c r="H72" s="392" t="s">
        <v>281</v>
      </c>
      <c r="I72" s="393"/>
      <c r="J72" s="393"/>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293</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J25:J73 D25:D72" xr:uid="{B5CA2422-0424-49C1-BD6C-68DB873B1976}">
      <formula1>0</formula1>
      <formula2>200</formula2>
    </dataValidation>
    <dataValidation type="whole" allowBlank="1" showInputMessage="1" showErrorMessage="1" sqref="C25:C72 I25:I73" xr:uid="{506A11BC-D0EB-41EF-96BE-6C29F019C854}">
      <formula1>3</formula1>
      <formula2>5</formula2>
    </dataValidation>
  </dataValidations>
  <pageMargins left="0.7" right="0.7" top="0.75" bottom="0.75" header="0.3" footer="0.3"/>
  <pageSetup paperSize="9" scale="81"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3C2A8-28B6-4302-ACA3-E0B7D854953C}">
  <sheetPr>
    <tabColor rgb="FF0070C0"/>
  </sheetPr>
  <dimension ref="A1:K74"/>
  <sheetViews>
    <sheetView view="pageBreakPreview"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776" t="s">
        <v>295</v>
      </c>
      <c r="B3" s="776"/>
      <c r="C3" s="776"/>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384" t="s">
        <v>277</v>
      </c>
      <c r="C24" s="385" t="s">
        <v>278</v>
      </c>
      <c r="D24" s="385" t="s">
        <v>236</v>
      </c>
      <c r="E24" s="286" t="s">
        <v>232</v>
      </c>
      <c r="F24" s="282"/>
      <c r="G24" s="283"/>
      <c r="H24" s="384" t="s">
        <v>277</v>
      </c>
      <c r="I24" s="385" t="s">
        <v>278</v>
      </c>
      <c r="J24" s="385" t="s">
        <v>236</v>
      </c>
      <c r="K24" s="286" t="s">
        <v>232</v>
      </c>
    </row>
    <row r="25" spans="1:11">
      <c r="A25" s="822" t="s">
        <v>279</v>
      </c>
      <c r="B25" s="386"/>
      <c r="C25" s="387"/>
      <c r="D25" s="387"/>
      <c r="E25" s="287">
        <f>IF(AND(OR(C25=3,C25=4),D25=4),3000,IF(AND(OR(C25=3,C25=4),D25=5),11000,IF(AND(C25=3,D25&gt;5),19000,IF(AND(C25=4,D25=6),19000,IF(AND(C25=4,D25&gt;6),27000,IF(AND(C25=5,D25=7),19000,IF(AND(C25=5,D25&gt;7),28000,IF(AND(C25=5,D25=5),3000,IF(AND(C25=5,D25=6),11000,0)))))))))</f>
        <v>0</v>
      </c>
      <c r="F25" s="282"/>
      <c r="G25" s="822" t="s">
        <v>280</v>
      </c>
      <c r="H25" s="386"/>
      <c r="I25" s="387"/>
      <c r="J25" s="387"/>
      <c r="K25" s="287">
        <f>IF(AND(OR(I25=3,I25=4),J25=4),3000,IF(AND(OR(I25=3,I25=4),J25=5),11000,IF(AND(I25=3,J25&gt;5),19000,IF(AND(I25=4,J25=6),19000,IF(AND(I25=4,J25&gt;6),27000,IF(AND(I25=5,J25=7),19000,IF(AND(I25=5,J25&gt;7),28000,IF(AND(I25=5,J25=5),3000,IF(AND(I25=5,J25=6),11000,0)))))))))</f>
        <v>0</v>
      </c>
    </row>
    <row r="26" spans="1:11">
      <c r="A26" s="820"/>
      <c r="B26" s="388"/>
      <c r="C26" s="389"/>
      <c r="D26" s="389"/>
      <c r="E26" s="290">
        <f t="shared" ref="E26:E31" si="2">IF(AND(OR(C26=3,C26=4),D26=4),3000,IF(AND(OR(C26=3,C26=4),D26=5),11000,IF(AND(C26=3,D26&gt;5),19000,IF(AND(C26=4,D26=6),19000,IF(AND(C26=4,D26&gt;6),27000,IF(AND(C26=5,D26=7),19000,IF(AND(C26=5,D26&gt;7),28000,IF(AND(C26=5,D26=5),3000,IF(AND(C26=5,D26=6),11000,0)))))))))</f>
        <v>0</v>
      </c>
      <c r="F26" s="282"/>
      <c r="G26" s="820"/>
      <c r="H26" s="388"/>
      <c r="I26" s="389"/>
      <c r="J26" s="389"/>
      <c r="K26" s="290">
        <f t="shared" ref="K26:K31" si="3">IF(AND(OR(I26=3,I26=4),J26=4),3000,IF(AND(OR(I26=3,I26=4),J26=5),11000,IF(AND(I26=3,J26&gt;5),19000,IF(AND(I26=4,J26=6),19000,IF(AND(I26=4,J26&gt;6),27000,IF(AND(I26=5,J26=7),19000,IF(AND(I26=5,J26&gt;7),28000,IF(AND(I26=5,J26=5),3000,IF(AND(I26=5,J26=6),11000,0)))))))))</f>
        <v>0</v>
      </c>
    </row>
    <row r="27" spans="1:11">
      <c r="A27" s="820"/>
      <c r="B27" s="388"/>
      <c r="C27" s="389"/>
      <c r="D27" s="389"/>
      <c r="E27" s="290">
        <f t="shared" si="2"/>
        <v>0</v>
      </c>
      <c r="F27" s="282"/>
      <c r="G27" s="820"/>
      <c r="H27" s="388"/>
      <c r="I27" s="389"/>
      <c r="J27" s="389"/>
      <c r="K27" s="290">
        <f t="shared" si="3"/>
        <v>0</v>
      </c>
    </row>
    <row r="28" spans="1:11">
      <c r="A28" s="820"/>
      <c r="B28" s="388"/>
      <c r="C28" s="389"/>
      <c r="D28" s="389"/>
      <c r="E28" s="290">
        <f t="shared" si="2"/>
        <v>0</v>
      </c>
      <c r="F28" s="282"/>
      <c r="G28" s="820"/>
      <c r="H28" s="388"/>
      <c r="I28" s="389"/>
      <c r="J28" s="389"/>
      <c r="K28" s="290">
        <f t="shared" si="3"/>
        <v>0</v>
      </c>
    </row>
    <row r="29" spans="1:11">
      <c r="A29" s="820"/>
      <c r="B29" s="388"/>
      <c r="C29" s="389"/>
      <c r="D29" s="389"/>
      <c r="E29" s="290">
        <f t="shared" si="2"/>
        <v>0</v>
      </c>
      <c r="F29" s="282"/>
      <c r="G29" s="820"/>
      <c r="H29" s="388"/>
      <c r="I29" s="389"/>
      <c r="J29" s="389"/>
      <c r="K29" s="290">
        <f t="shared" si="3"/>
        <v>0</v>
      </c>
    </row>
    <row r="30" spans="1:11">
      <c r="A30" s="820"/>
      <c r="B30" s="388"/>
      <c r="C30" s="389"/>
      <c r="D30" s="389"/>
      <c r="E30" s="290">
        <f t="shared" si="2"/>
        <v>0</v>
      </c>
      <c r="F30" s="282"/>
      <c r="G30" s="820"/>
      <c r="H30" s="388"/>
      <c r="I30" s="389"/>
      <c r="J30" s="389"/>
      <c r="K30" s="290">
        <f t="shared" si="3"/>
        <v>0</v>
      </c>
    </row>
    <row r="31" spans="1:11">
      <c r="A31" s="820"/>
      <c r="B31" s="388"/>
      <c r="C31" s="389"/>
      <c r="D31" s="389"/>
      <c r="E31" s="290">
        <f t="shared" si="2"/>
        <v>0</v>
      </c>
      <c r="F31" s="282"/>
      <c r="G31" s="820"/>
      <c r="H31" s="388"/>
      <c r="I31" s="389"/>
      <c r="J31" s="389"/>
      <c r="K31" s="290">
        <f t="shared" si="3"/>
        <v>0</v>
      </c>
    </row>
    <row r="32" spans="1:11" ht="13.5" thickBot="1">
      <c r="A32" s="823"/>
      <c r="B32" s="392" t="s">
        <v>281</v>
      </c>
      <c r="C32" s="393"/>
      <c r="D32" s="393"/>
      <c r="E32" s="296">
        <f>SUM(E25:E31)</f>
        <v>0</v>
      </c>
      <c r="F32" s="282"/>
      <c r="G32" s="823"/>
      <c r="H32" s="392" t="s">
        <v>281</v>
      </c>
      <c r="I32" s="393"/>
      <c r="J32" s="393"/>
      <c r="K32" s="296">
        <f>SUM(K25:K31)</f>
        <v>0</v>
      </c>
    </row>
    <row r="33" spans="1:11">
      <c r="A33" s="819" t="s">
        <v>282</v>
      </c>
      <c r="B33" s="386"/>
      <c r="C33" s="387"/>
      <c r="D33" s="387"/>
      <c r="E33" s="287">
        <f>IF(AND(OR(C33=3,C33=4),D33=4),3000,IF(AND(OR(C33=3,C33=4),D33=5),11000,IF(AND(C33=3,D33&gt;5),19000,IF(AND(C33=4,D33=6),19000,IF(AND(C33=4,D33&gt;6),27000,IF(AND(C33=5,D33=7),19000,IF(AND(C33=5,D33&gt;7),28000,IF(AND(C33=5,D33=5),3000,IF(AND(C33=5,D33=6),11000,0)))))))))</f>
        <v>0</v>
      </c>
      <c r="F33" s="282"/>
      <c r="G33" s="822" t="s">
        <v>283</v>
      </c>
      <c r="H33" s="386"/>
      <c r="I33" s="387"/>
      <c r="J33" s="387"/>
      <c r="K33" s="287">
        <f>IF(AND(OR(I33=3,I33=4),J33=4),3000,IF(AND(OR(I33=3,I33=4),J33=5),11000,IF(AND(I33=3,J33&gt;5),19000,IF(AND(I33=4,J33=6),19000,IF(AND(I33=4,J33&gt;6),27000,IF(AND(I33=5,J33=7),19000,IF(AND(I33=5,J33&gt;7),28000,IF(AND(I33=5,J33=5),3000,IF(AND(I33=5,J33=6),11000,0)))))))))</f>
        <v>0</v>
      </c>
    </row>
    <row r="34" spans="1:11">
      <c r="A34" s="820"/>
      <c r="B34" s="388"/>
      <c r="C34" s="389"/>
      <c r="D34" s="389"/>
      <c r="E34" s="290">
        <f t="shared" ref="E34:E39" si="4">IF(AND(OR(C34=3,C34=4),D34=4),3000,IF(AND(OR(C34=3,C34=4),D34=5),11000,IF(AND(C34=3,D34&gt;5),19000,IF(AND(C34=4,D34=6),19000,IF(AND(C34=4,D34&gt;6),27000,IF(AND(C34=5,D34=7),19000,IF(AND(C34=5,D34&gt;7),28000,IF(AND(C34=5,D34=5),3000,IF(AND(C34=5,D34=6),11000,0)))))))))</f>
        <v>0</v>
      </c>
      <c r="F34" s="282"/>
      <c r="G34" s="820"/>
      <c r="H34" s="388"/>
      <c r="I34" s="389"/>
      <c r="J34" s="389"/>
      <c r="K34" s="290">
        <f t="shared" ref="K34:K39" si="5">IF(AND(OR(I34=3,I34=4),J34=4),3000,IF(AND(OR(I34=3,I34=4),J34=5),11000,IF(AND(I34=3,J34&gt;5),19000,IF(AND(I34=4,J34=6),19000,IF(AND(I34=4,J34&gt;6),27000,IF(AND(I34=5,J34=7),19000,IF(AND(I34=5,J34&gt;7),28000,IF(AND(I34=5,J34=5),3000,IF(AND(I34=5,J34=6),11000,0)))))))))</f>
        <v>0</v>
      </c>
    </row>
    <row r="35" spans="1:11">
      <c r="A35" s="820"/>
      <c r="B35" s="388"/>
      <c r="C35" s="389"/>
      <c r="D35" s="389"/>
      <c r="E35" s="290">
        <f t="shared" si="4"/>
        <v>0</v>
      </c>
      <c r="F35" s="282"/>
      <c r="G35" s="820"/>
      <c r="H35" s="388"/>
      <c r="I35" s="389"/>
      <c r="J35" s="389"/>
      <c r="K35" s="290">
        <f t="shared" si="5"/>
        <v>0</v>
      </c>
    </row>
    <row r="36" spans="1:11">
      <c r="A36" s="820"/>
      <c r="B36" s="388"/>
      <c r="C36" s="389"/>
      <c r="D36" s="389"/>
      <c r="E36" s="290">
        <f t="shared" si="4"/>
        <v>0</v>
      </c>
      <c r="F36" s="282"/>
      <c r="G36" s="820"/>
      <c r="H36" s="388"/>
      <c r="I36" s="389"/>
      <c r="J36" s="389"/>
      <c r="K36" s="290">
        <f t="shared" si="5"/>
        <v>0</v>
      </c>
    </row>
    <row r="37" spans="1:11">
      <c r="A37" s="820"/>
      <c r="B37" s="388"/>
      <c r="C37" s="389"/>
      <c r="D37" s="389"/>
      <c r="E37" s="290">
        <f t="shared" si="4"/>
        <v>0</v>
      </c>
      <c r="F37" s="282"/>
      <c r="G37" s="820"/>
      <c r="H37" s="388"/>
      <c r="I37" s="389"/>
      <c r="J37" s="389"/>
      <c r="K37" s="290">
        <f t="shared" si="5"/>
        <v>0</v>
      </c>
    </row>
    <row r="38" spans="1:11">
      <c r="A38" s="820"/>
      <c r="B38" s="388"/>
      <c r="C38" s="389"/>
      <c r="D38" s="389"/>
      <c r="E38" s="290">
        <f t="shared" si="4"/>
        <v>0</v>
      </c>
      <c r="F38" s="282"/>
      <c r="G38" s="820"/>
      <c r="H38" s="388"/>
      <c r="I38" s="389"/>
      <c r="J38" s="389"/>
      <c r="K38" s="290">
        <f t="shared" si="5"/>
        <v>0</v>
      </c>
    </row>
    <row r="39" spans="1:11">
      <c r="A39" s="820"/>
      <c r="B39" s="388"/>
      <c r="C39" s="389"/>
      <c r="D39" s="389"/>
      <c r="E39" s="290">
        <f t="shared" si="4"/>
        <v>0</v>
      </c>
      <c r="F39" s="282"/>
      <c r="G39" s="820"/>
      <c r="H39" s="388"/>
      <c r="I39" s="389"/>
      <c r="J39" s="389"/>
      <c r="K39" s="290">
        <f t="shared" si="5"/>
        <v>0</v>
      </c>
    </row>
    <row r="40" spans="1:11" ht="13.5" thickBot="1">
      <c r="A40" s="821"/>
      <c r="B40" s="392" t="s">
        <v>281</v>
      </c>
      <c r="C40" s="393"/>
      <c r="D40" s="393"/>
      <c r="E40" s="296">
        <f>SUM(E33:E39)</f>
        <v>0</v>
      </c>
      <c r="F40" s="282"/>
      <c r="G40" s="823"/>
      <c r="H40" s="392" t="s">
        <v>281</v>
      </c>
      <c r="I40" s="393"/>
      <c r="J40" s="393"/>
      <c r="K40" s="296">
        <f>SUM(K33:K39)</f>
        <v>0</v>
      </c>
    </row>
    <row r="41" spans="1:11">
      <c r="A41" s="822" t="s">
        <v>284</v>
      </c>
      <c r="B41" s="386"/>
      <c r="C41" s="387"/>
      <c r="D41" s="387"/>
      <c r="E41" s="287">
        <f>IF(AND(OR(C41=3,C41=4),D41=4),3000,IF(AND(OR(C41=3,C41=4),D41=5),11000,IF(AND(C41=3,D41&gt;5),19000,IF(AND(C41=4,D41=6),19000,IF(AND(C41=4,D41&gt;6),27000,IF(AND(C41=5,D41=7),19000,IF(AND(C41=5,D41&gt;7),28000,IF(AND(C41=5,D41=5),3000,IF(AND(C41=5,D41=6),11000,0)))))))))</f>
        <v>0</v>
      </c>
      <c r="F41" s="282"/>
      <c r="G41" s="822" t="s">
        <v>285</v>
      </c>
      <c r="H41" s="386"/>
      <c r="I41" s="387"/>
      <c r="J41" s="387"/>
      <c r="K41" s="287">
        <f>IF(AND(OR(I41=3,I41=4),J41=4),3000,IF(AND(OR(I41=3,I41=4),J41=5),11000,IF(AND(I41=3,J41&gt;5),19000,IF(AND(I41=4,J41=6),19000,IF(AND(I41=4,J41&gt;6),27000,IF(AND(I41=5,J41=7),19000,IF(AND(I41=5,J41&gt;7),28000,IF(AND(I41=5,J41=5),3000,IF(AND(I41=5,J41=6),11000,0)))))))))</f>
        <v>0</v>
      </c>
    </row>
    <row r="42" spans="1:11">
      <c r="A42" s="820"/>
      <c r="B42" s="388"/>
      <c r="C42" s="389"/>
      <c r="D42" s="389"/>
      <c r="E42" s="290">
        <f t="shared" ref="E42:E47" si="6">IF(AND(OR(C42=3,C42=4),D42=4),3000,IF(AND(OR(C42=3,C42=4),D42=5),11000,IF(AND(C42=3,D42&gt;5),19000,IF(AND(C42=4,D42=6),19000,IF(AND(C42=4,D42&gt;6),27000,IF(AND(C42=5,D42=7),19000,IF(AND(C42=5,D42&gt;7),28000,IF(AND(C42=5,D42=5),3000,IF(AND(C42=5,D42=6),11000,0)))))))))</f>
        <v>0</v>
      </c>
      <c r="F42" s="282"/>
      <c r="G42" s="820"/>
      <c r="H42" s="388"/>
      <c r="I42" s="389"/>
      <c r="J42" s="389"/>
      <c r="K42" s="290">
        <f t="shared" ref="K42:K47" si="7">IF(AND(OR(I42=3,I42=4),J42=4),3000,IF(AND(OR(I42=3,I42=4),J42=5),11000,IF(AND(I42=3,J42&gt;5),19000,IF(AND(I42=4,J42=6),19000,IF(AND(I42=4,J42&gt;6),27000,IF(AND(I42=5,J42=7),19000,IF(AND(I42=5,J42&gt;7),28000,IF(AND(I42=5,J42=5),3000,IF(AND(I42=5,J42=6),11000,0)))))))))</f>
        <v>0</v>
      </c>
    </row>
    <row r="43" spans="1:11">
      <c r="A43" s="820"/>
      <c r="B43" s="388"/>
      <c r="C43" s="389"/>
      <c r="D43" s="389"/>
      <c r="E43" s="290">
        <f t="shared" si="6"/>
        <v>0</v>
      </c>
      <c r="F43" s="282"/>
      <c r="G43" s="820"/>
      <c r="H43" s="388"/>
      <c r="I43" s="389"/>
      <c r="J43" s="389"/>
      <c r="K43" s="290">
        <f t="shared" si="7"/>
        <v>0</v>
      </c>
    </row>
    <row r="44" spans="1:11">
      <c r="A44" s="820"/>
      <c r="B44" s="388"/>
      <c r="C44" s="389"/>
      <c r="D44" s="389"/>
      <c r="E44" s="290">
        <f t="shared" si="6"/>
        <v>0</v>
      </c>
      <c r="F44" s="282"/>
      <c r="G44" s="820"/>
      <c r="H44" s="388"/>
      <c r="I44" s="389"/>
      <c r="J44" s="389"/>
      <c r="K44" s="290">
        <f t="shared" si="7"/>
        <v>0</v>
      </c>
    </row>
    <row r="45" spans="1:11">
      <c r="A45" s="820"/>
      <c r="B45" s="388"/>
      <c r="C45" s="389"/>
      <c r="D45" s="389"/>
      <c r="E45" s="290">
        <f t="shared" si="6"/>
        <v>0</v>
      </c>
      <c r="F45" s="282"/>
      <c r="G45" s="820"/>
      <c r="H45" s="388"/>
      <c r="I45" s="389"/>
      <c r="J45" s="389"/>
      <c r="K45" s="290">
        <f t="shared" si="7"/>
        <v>0</v>
      </c>
    </row>
    <row r="46" spans="1:11">
      <c r="A46" s="820"/>
      <c r="B46" s="388"/>
      <c r="C46" s="389"/>
      <c r="D46" s="389"/>
      <c r="E46" s="290">
        <f t="shared" si="6"/>
        <v>0</v>
      </c>
      <c r="F46" s="282"/>
      <c r="G46" s="820"/>
      <c r="H46" s="388"/>
      <c r="I46" s="389"/>
      <c r="J46" s="389"/>
      <c r="K46" s="290">
        <f t="shared" si="7"/>
        <v>0</v>
      </c>
    </row>
    <row r="47" spans="1:11">
      <c r="A47" s="820"/>
      <c r="B47" s="388"/>
      <c r="C47" s="389"/>
      <c r="D47" s="389"/>
      <c r="E47" s="290">
        <f t="shared" si="6"/>
        <v>0</v>
      </c>
      <c r="F47" s="282"/>
      <c r="G47" s="820"/>
      <c r="H47" s="388"/>
      <c r="I47" s="389"/>
      <c r="J47" s="389"/>
      <c r="K47" s="290">
        <f t="shared" si="7"/>
        <v>0</v>
      </c>
    </row>
    <row r="48" spans="1:11" ht="13.5" thickBot="1">
      <c r="A48" s="823"/>
      <c r="B48" s="392" t="s">
        <v>281</v>
      </c>
      <c r="C48" s="393"/>
      <c r="D48" s="393"/>
      <c r="E48" s="296">
        <f>SUM(E41:E47)</f>
        <v>0</v>
      </c>
      <c r="F48" s="282"/>
      <c r="G48" s="823"/>
      <c r="H48" s="392" t="s">
        <v>281</v>
      </c>
      <c r="I48" s="393"/>
      <c r="J48" s="393"/>
      <c r="K48" s="296">
        <f>SUM(K41:K47)</f>
        <v>0</v>
      </c>
    </row>
    <row r="49" spans="1:11">
      <c r="A49" s="819" t="s">
        <v>286</v>
      </c>
      <c r="B49" s="386"/>
      <c r="C49" s="387"/>
      <c r="D49" s="387"/>
      <c r="E49" s="287">
        <f>IF(AND(OR(C49=3,C49=4),D49=4),3000,IF(AND(OR(C49=3,C49=4),D49=5),11000,IF(AND(C49=3,D49&gt;5),19000,IF(AND(C49=4,D49=6),19000,IF(AND(C49=4,D49&gt;6),27000,IF(AND(C49=5,D49=7),19000,IF(AND(C49=5,D49&gt;7),28000,IF(AND(C49=5,D49=5),3000,IF(AND(C49=5,D49=6),11000,0)))))))))</f>
        <v>0</v>
      </c>
      <c r="F49" s="282"/>
      <c r="G49" s="822" t="s">
        <v>287</v>
      </c>
      <c r="H49" s="386"/>
      <c r="I49" s="387"/>
      <c r="J49" s="387"/>
      <c r="K49" s="287">
        <f>IF(AND(OR(I49=3,I49=4),J49=4),3000,IF(AND(OR(I49=3,I49=4),J49=5),11000,IF(AND(I49=3,J49&gt;5),19000,IF(AND(I49=4,J49=6),19000,IF(AND(I49=4,J49&gt;6),27000,IF(AND(I49=5,J49=7),19000,IF(AND(I49=5,J49&gt;7),28000,IF(AND(I49=5,J49=5),3000,IF(AND(I49=5,J49=6),11000,0)))))))))</f>
        <v>0</v>
      </c>
    </row>
    <row r="50" spans="1:11">
      <c r="A50" s="820"/>
      <c r="B50" s="388"/>
      <c r="C50" s="389"/>
      <c r="D50" s="389"/>
      <c r="E50" s="290">
        <f t="shared" ref="E50:E55" si="8">IF(AND(OR(C50=3,C50=4),D50=4),3000,IF(AND(OR(C50=3,C50=4),D50=5),11000,IF(AND(C50=3,D50&gt;5),19000,IF(AND(C50=4,D50=6),19000,IF(AND(C50=4,D50&gt;6),27000,IF(AND(C50=5,D50=7),19000,IF(AND(C50=5,D50&gt;7),28000,IF(AND(C50=5,D50=5),3000,IF(AND(C50=5,D50=6),11000,0)))))))))</f>
        <v>0</v>
      </c>
      <c r="F50" s="282"/>
      <c r="G50" s="820"/>
      <c r="H50" s="388"/>
      <c r="I50" s="389"/>
      <c r="J50" s="389"/>
      <c r="K50" s="290">
        <f t="shared" ref="K50:K55" si="9">IF(AND(OR(I50=3,I50=4),J50=4),3000,IF(AND(OR(I50=3,I50=4),J50=5),11000,IF(AND(I50=3,J50&gt;5),19000,IF(AND(I50=4,J50=6),19000,IF(AND(I50=4,J50&gt;6),27000,IF(AND(I50=5,J50=7),19000,IF(AND(I50=5,J50&gt;7),28000,IF(AND(I50=5,J50=5),3000,IF(AND(I50=5,J50=6),11000,0)))))))))</f>
        <v>0</v>
      </c>
    </row>
    <row r="51" spans="1:11">
      <c r="A51" s="820"/>
      <c r="B51" s="388"/>
      <c r="C51" s="389"/>
      <c r="D51" s="389"/>
      <c r="E51" s="290">
        <f t="shared" si="8"/>
        <v>0</v>
      </c>
      <c r="F51" s="282"/>
      <c r="G51" s="820"/>
      <c r="H51" s="388"/>
      <c r="I51" s="389"/>
      <c r="J51" s="389"/>
      <c r="K51" s="290">
        <f t="shared" si="9"/>
        <v>0</v>
      </c>
    </row>
    <row r="52" spans="1:11">
      <c r="A52" s="820"/>
      <c r="B52" s="388"/>
      <c r="C52" s="389"/>
      <c r="D52" s="389"/>
      <c r="E52" s="290">
        <f t="shared" si="8"/>
        <v>0</v>
      </c>
      <c r="F52" s="282"/>
      <c r="G52" s="820"/>
      <c r="H52" s="388"/>
      <c r="I52" s="389"/>
      <c r="J52" s="389"/>
      <c r="K52" s="290">
        <f t="shared" si="9"/>
        <v>0</v>
      </c>
    </row>
    <row r="53" spans="1:11">
      <c r="A53" s="820"/>
      <c r="B53" s="388"/>
      <c r="C53" s="389"/>
      <c r="D53" s="389"/>
      <c r="E53" s="290">
        <f t="shared" si="8"/>
        <v>0</v>
      </c>
      <c r="F53" s="282"/>
      <c r="G53" s="820"/>
      <c r="H53" s="388"/>
      <c r="I53" s="389"/>
      <c r="J53" s="389"/>
      <c r="K53" s="290">
        <f t="shared" si="9"/>
        <v>0</v>
      </c>
    </row>
    <row r="54" spans="1:11">
      <c r="A54" s="820"/>
      <c r="B54" s="388"/>
      <c r="C54" s="389"/>
      <c r="D54" s="389"/>
      <c r="E54" s="290">
        <f t="shared" si="8"/>
        <v>0</v>
      </c>
      <c r="F54" s="282"/>
      <c r="G54" s="820"/>
      <c r="H54" s="388"/>
      <c r="I54" s="389"/>
      <c r="J54" s="389"/>
      <c r="K54" s="290">
        <f t="shared" si="9"/>
        <v>0</v>
      </c>
    </row>
    <row r="55" spans="1:11">
      <c r="A55" s="820"/>
      <c r="B55" s="388"/>
      <c r="C55" s="389"/>
      <c r="D55" s="389"/>
      <c r="E55" s="290">
        <f t="shared" si="8"/>
        <v>0</v>
      </c>
      <c r="F55" s="282"/>
      <c r="G55" s="820"/>
      <c r="H55" s="388"/>
      <c r="I55" s="389"/>
      <c r="J55" s="389"/>
      <c r="K55" s="290">
        <f t="shared" si="9"/>
        <v>0</v>
      </c>
    </row>
    <row r="56" spans="1:11" ht="13.5" thickBot="1">
      <c r="A56" s="821"/>
      <c r="B56" s="392" t="s">
        <v>281</v>
      </c>
      <c r="C56" s="393"/>
      <c r="D56" s="393"/>
      <c r="E56" s="296">
        <f>SUM(E49:E55)</f>
        <v>0</v>
      </c>
      <c r="F56" s="282"/>
      <c r="G56" s="823"/>
      <c r="H56" s="392" t="s">
        <v>281</v>
      </c>
      <c r="I56" s="393"/>
      <c r="J56" s="393"/>
      <c r="K56" s="296">
        <f>SUM(K49:K55)</f>
        <v>0</v>
      </c>
    </row>
    <row r="57" spans="1:11">
      <c r="A57" s="822" t="s">
        <v>288</v>
      </c>
      <c r="B57" s="386"/>
      <c r="C57" s="387"/>
      <c r="D57" s="387"/>
      <c r="E57" s="287">
        <f>IF(AND(OR(C57=3,C57=4),D57=4),3000,IF(AND(OR(C57=3,C57=4),D57=5),11000,IF(AND(C57=3,D57&gt;5),19000,IF(AND(C57=4,D57=6),19000,IF(AND(C57=4,D57&gt;6),27000,IF(AND(C57=5,D57=7),19000,IF(AND(C57=5,D57&gt;7),28000,IF(AND(C57=5,D57=5),3000,IF(AND(C57=5,D57=6),11000,0)))))))))</f>
        <v>0</v>
      </c>
      <c r="F57" s="282"/>
      <c r="G57" s="822" t="s">
        <v>289</v>
      </c>
      <c r="H57" s="386"/>
      <c r="I57" s="387"/>
      <c r="J57" s="387"/>
      <c r="K57" s="287">
        <f>IF(AND(OR(I57=3,I57=4),J57=4),3000,IF(AND(OR(I57=3,I57=4),J57=5),11000,IF(AND(I57=3,J57&gt;5),19000,IF(AND(I57=4,J57=6),19000,IF(AND(I57=4,J57&gt;6),27000,IF(AND(I57=5,J57=7),19000,IF(AND(I57=5,J57&gt;7),28000,IF(AND(I57=5,J57=5),3000,IF(AND(I57=5,J57=6),11000,0)))))))))</f>
        <v>0</v>
      </c>
    </row>
    <row r="58" spans="1:11">
      <c r="A58" s="820"/>
      <c r="B58" s="388"/>
      <c r="C58" s="389"/>
      <c r="D58" s="389"/>
      <c r="E58" s="290">
        <f t="shared" ref="E58:E63" si="10">IF(AND(OR(C58=3,C58=4),D58=4),3000,IF(AND(OR(C58=3,C58=4),D58=5),11000,IF(AND(C58=3,D58&gt;5),19000,IF(AND(C58=4,D58=6),19000,IF(AND(C58=4,D58&gt;6),27000,IF(AND(C58=5,D58=7),19000,IF(AND(C58=5,D58&gt;7),28000,IF(AND(C58=5,D58=5),3000,IF(AND(C58=5,D58=6),11000,0)))))))))</f>
        <v>0</v>
      </c>
      <c r="F58" s="282"/>
      <c r="G58" s="820"/>
      <c r="H58" s="388"/>
      <c r="I58" s="389"/>
      <c r="J58" s="389"/>
      <c r="K58" s="290">
        <f t="shared" ref="K58:K63" si="11">IF(AND(OR(I58=3,I58=4),J58=4),3000,IF(AND(OR(I58=3,I58=4),J58=5),11000,IF(AND(I58=3,J58&gt;5),19000,IF(AND(I58=4,J58=6),19000,IF(AND(I58=4,J58&gt;6),27000,IF(AND(I58=5,J58=7),19000,IF(AND(I58=5,J58&gt;7),28000,IF(AND(I58=5,J58=5),3000,IF(AND(I58=5,J58=6),11000,0)))))))))</f>
        <v>0</v>
      </c>
    </row>
    <row r="59" spans="1:11">
      <c r="A59" s="820"/>
      <c r="B59" s="388"/>
      <c r="C59" s="389"/>
      <c r="D59" s="389"/>
      <c r="E59" s="290">
        <f t="shared" si="10"/>
        <v>0</v>
      </c>
      <c r="F59" s="282"/>
      <c r="G59" s="820"/>
      <c r="H59" s="388"/>
      <c r="I59" s="389"/>
      <c r="J59" s="389"/>
      <c r="K59" s="290">
        <f t="shared" si="11"/>
        <v>0</v>
      </c>
    </row>
    <row r="60" spans="1:11">
      <c r="A60" s="820"/>
      <c r="B60" s="388"/>
      <c r="C60" s="389"/>
      <c r="D60" s="389"/>
      <c r="E60" s="290">
        <f t="shared" si="10"/>
        <v>0</v>
      </c>
      <c r="F60" s="282"/>
      <c r="G60" s="820"/>
      <c r="H60" s="388"/>
      <c r="I60" s="389"/>
      <c r="J60" s="389"/>
      <c r="K60" s="290">
        <f t="shared" si="11"/>
        <v>0</v>
      </c>
    </row>
    <row r="61" spans="1:11">
      <c r="A61" s="820"/>
      <c r="B61" s="388"/>
      <c r="C61" s="389"/>
      <c r="D61" s="389"/>
      <c r="E61" s="290">
        <f t="shared" si="10"/>
        <v>0</v>
      </c>
      <c r="F61" s="282"/>
      <c r="G61" s="820"/>
      <c r="H61" s="388"/>
      <c r="I61" s="389"/>
      <c r="J61" s="389"/>
      <c r="K61" s="290">
        <f t="shared" si="11"/>
        <v>0</v>
      </c>
    </row>
    <row r="62" spans="1:11">
      <c r="A62" s="820"/>
      <c r="B62" s="388"/>
      <c r="C62" s="389"/>
      <c r="D62" s="389"/>
      <c r="E62" s="290">
        <f t="shared" si="10"/>
        <v>0</v>
      </c>
      <c r="F62" s="282"/>
      <c r="G62" s="820"/>
      <c r="H62" s="388"/>
      <c r="I62" s="389"/>
      <c r="J62" s="389"/>
      <c r="K62" s="290">
        <f t="shared" si="11"/>
        <v>0</v>
      </c>
    </row>
    <row r="63" spans="1:11">
      <c r="A63" s="820"/>
      <c r="B63" s="388"/>
      <c r="C63" s="389"/>
      <c r="D63" s="389"/>
      <c r="E63" s="290">
        <f t="shared" si="10"/>
        <v>0</v>
      </c>
      <c r="F63" s="282"/>
      <c r="G63" s="820"/>
      <c r="H63" s="388"/>
      <c r="I63" s="389"/>
      <c r="J63" s="389"/>
      <c r="K63" s="290">
        <f t="shared" si="11"/>
        <v>0</v>
      </c>
    </row>
    <row r="64" spans="1:11" ht="13.5" thickBot="1">
      <c r="A64" s="823"/>
      <c r="B64" s="392" t="s">
        <v>281</v>
      </c>
      <c r="C64" s="393"/>
      <c r="D64" s="393"/>
      <c r="E64" s="296">
        <f>SUM(E57:E63)</f>
        <v>0</v>
      </c>
      <c r="F64" s="282"/>
      <c r="G64" s="823"/>
      <c r="H64" s="392" t="s">
        <v>281</v>
      </c>
      <c r="I64" s="393"/>
      <c r="J64" s="393"/>
      <c r="K64" s="296">
        <f>SUM(K57:K63)</f>
        <v>0</v>
      </c>
    </row>
    <row r="65" spans="1:11">
      <c r="A65" s="822" t="s">
        <v>290</v>
      </c>
      <c r="B65" s="386"/>
      <c r="C65" s="387"/>
      <c r="D65" s="387"/>
      <c r="E65" s="287">
        <f>IF(AND(OR(C65=3,C65=4),D65=4),3000,IF(AND(OR(C65=3,C65=4),D65=5),11000,IF(AND(C65=3,D65&gt;5),19000,IF(AND(C65=4,D65=6),19000,IF(AND(C65=4,D65&gt;6),27000,IF(AND(C65=5,D65=7),19000,IF(AND(C65=5,D65&gt;7),28000,IF(AND(C65=5,D65=5),3000,IF(AND(C65=5,D65=6),11000,0)))))))))</f>
        <v>0</v>
      </c>
      <c r="F65" s="282"/>
      <c r="G65" s="822" t="s">
        <v>291</v>
      </c>
      <c r="H65" s="386"/>
      <c r="I65" s="387"/>
      <c r="J65" s="387"/>
      <c r="K65" s="287">
        <f>IF(AND(OR(I65=3,I65=4),J65=4),3000,IF(AND(OR(I65=3,I65=4),J65=5),11000,IF(AND(I65=3,J65&gt;5),19000,IF(AND(I65=4,J65=6),19000,IF(AND(I65=4,J65&gt;6),27000,IF(AND(I65=5,J65=7),19000,IF(AND(I65=5,J65&gt;7),28000,IF(AND(I65=5,J65=5),3000,IF(AND(I65=5,J65=6),11000,0)))))))))</f>
        <v>0</v>
      </c>
    </row>
    <row r="66" spans="1:11">
      <c r="A66" s="820"/>
      <c r="B66" s="388"/>
      <c r="C66" s="389"/>
      <c r="D66" s="389"/>
      <c r="E66" s="290">
        <f t="shared" ref="E66:E71" si="12">IF(AND(OR(C66=3,C66=4),D66=4),3000,IF(AND(OR(C66=3,C66=4),D66=5),11000,IF(AND(C66=3,D66&gt;5),19000,IF(AND(C66=4,D66=6),19000,IF(AND(C66=4,D66&gt;6),27000,IF(AND(C66=5,D66=7),19000,IF(AND(C66=5,D66&gt;7),28000,IF(AND(C66=5,D66=5),3000,IF(AND(C66=5,D66=6),11000,0)))))))))</f>
        <v>0</v>
      </c>
      <c r="F66" s="282"/>
      <c r="G66" s="820"/>
      <c r="H66" s="388"/>
      <c r="I66" s="389"/>
      <c r="J66" s="389"/>
      <c r="K66" s="290">
        <f t="shared" ref="K66:K71" si="13">IF(AND(OR(I66=3,I66=4),J66=4),3000,IF(AND(OR(I66=3,I66=4),J66=5),11000,IF(AND(I66=3,J66&gt;5),19000,IF(AND(I66=4,J66=6),19000,IF(AND(I66=4,J66&gt;6),27000,IF(AND(I66=5,J66=7),19000,IF(AND(I66=5,J66&gt;7),28000,IF(AND(I66=5,J66=5),3000,IF(AND(I66=5,J66=6),11000,0)))))))))</f>
        <v>0</v>
      </c>
    </row>
    <row r="67" spans="1:11">
      <c r="A67" s="820"/>
      <c r="B67" s="388"/>
      <c r="C67" s="389"/>
      <c r="D67" s="389"/>
      <c r="E67" s="290">
        <f t="shared" si="12"/>
        <v>0</v>
      </c>
      <c r="F67" s="282"/>
      <c r="G67" s="820"/>
      <c r="H67" s="388"/>
      <c r="I67" s="389"/>
      <c r="J67" s="389"/>
      <c r="K67" s="290">
        <f t="shared" si="13"/>
        <v>0</v>
      </c>
    </row>
    <row r="68" spans="1:11">
      <c r="A68" s="820"/>
      <c r="B68" s="388"/>
      <c r="C68" s="389"/>
      <c r="D68" s="389"/>
      <c r="E68" s="290">
        <f t="shared" si="12"/>
        <v>0</v>
      </c>
      <c r="F68" s="282"/>
      <c r="G68" s="820"/>
      <c r="H68" s="388"/>
      <c r="I68" s="389"/>
      <c r="J68" s="389"/>
      <c r="K68" s="290">
        <f t="shared" si="13"/>
        <v>0</v>
      </c>
    </row>
    <row r="69" spans="1:11">
      <c r="A69" s="820"/>
      <c r="B69" s="388"/>
      <c r="C69" s="389"/>
      <c r="D69" s="389"/>
      <c r="E69" s="290">
        <f t="shared" si="12"/>
        <v>0</v>
      </c>
      <c r="F69" s="282"/>
      <c r="G69" s="820"/>
      <c r="H69" s="388"/>
      <c r="I69" s="389"/>
      <c r="J69" s="389"/>
      <c r="K69" s="290">
        <f t="shared" si="13"/>
        <v>0</v>
      </c>
    </row>
    <row r="70" spans="1:11">
      <c r="A70" s="820"/>
      <c r="B70" s="388"/>
      <c r="C70" s="389"/>
      <c r="D70" s="389"/>
      <c r="E70" s="290">
        <f t="shared" si="12"/>
        <v>0</v>
      </c>
      <c r="F70" s="282"/>
      <c r="G70" s="820"/>
      <c r="H70" s="388"/>
      <c r="I70" s="389"/>
      <c r="J70" s="389"/>
      <c r="K70" s="290">
        <f t="shared" si="13"/>
        <v>0</v>
      </c>
    </row>
    <row r="71" spans="1:11">
      <c r="A71" s="820"/>
      <c r="B71" s="388"/>
      <c r="C71" s="389"/>
      <c r="D71" s="389"/>
      <c r="E71" s="290">
        <f t="shared" si="12"/>
        <v>0</v>
      </c>
      <c r="F71" s="282"/>
      <c r="G71" s="820"/>
      <c r="H71" s="388"/>
      <c r="I71" s="389"/>
      <c r="J71" s="389"/>
      <c r="K71" s="290">
        <f t="shared" si="13"/>
        <v>0</v>
      </c>
    </row>
    <row r="72" spans="1:11" ht="13.5" thickBot="1">
      <c r="A72" s="823"/>
      <c r="B72" s="392" t="s">
        <v>281</v>
      </c>
      <c r="C72" s="393"/>
      <c r="D72" s="393"/>
      <c r="E72" s="296">
        <f>SUM(E65:E71)</f>
        <v>0</v>
      </c>
      <c r="F72" s="282"/>
      <c r="G72" s="823"/>
      <c r="H72" s="392" t="s">
        <v>281</v>
      </c>
      <c r="I72" s="393"/>
      <c r="J72" s="393"/>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294</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J25:J73 D25:D72" xr:uid="{809F28DE-1932-4C8C-8851-9CA05BD16D0F}">
      <formula1>0</formula1>
      <formula2>200</formula2>
    </dataValidation>
    <dataValidation type="whole" allowBlank="1" showInputMessage="1" showErrorMessage="1" sqref="I25:I73 C25:C72" xr:uid="{0261C1D4-584C-4607-A143-40E87FDEC8D5}">
      <formula1>3</formula1>
      <formula2>5</formula2>
    </dataValidation>
  </dataValidations>
  <pageMargins left="0.7" right="0.7" top="0.75" bottom="0.75" header="0.3" footer="0.3"/>
  <pageSetup paperSize="9" scale="81"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B6AE7-0E11-40E6-B471-788BD9898C16}">
  <sheetPr>
    <tabColor rgb="FF0070C0"/>
  </sheetPr>
  <dimension ref="A1:K74"/>
  <sheetViews>
    <sheetView view="pageBreakPreview"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834" t="s">
        <v>365</v>
      </c>
      <c r="B3" s="834"/>
      <c r="C3" s="834"/>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284" t="s">
        <v>277</v>
      </c>
      <c r="C24" s="285" t="s">
        <v>278</v>
      </c>
      <c r="D24" s="285" t="s">
        <v>236</v>
      </c>
      <c r="E24" s="286" t="s">
        <v>232</v>
      </c>
      <c r="F24" s="282"/>
      <c r="G24" s="283"/>
      <c r="H24" s="284" t="s">
        <v>277</v>
      </c>
      <c r="I24" s="285" t="s">
        <v>278</v>
      </c>
      <c r="J24" s="285" t="s">
        <v>236</v>
      </c>
      <c r="K24" s="286" t="s">
        <v>232</v>
      </c>
    </row>
    <row r="25" spans="1:11">
      <c r="A25" s="822" t="s">
        <v>279</v>
      </c>
      <c r="B25" s="288"/>
      <c r="C25" s="289"/>
      <c r="D25" s="289"/>
      <c r="E25" s="287">
        <f>IF(AND(OR(C25=3,C25=4),D25=4),3000,IF(AND(OR(C25=3,C25=4),D25=5),11000,IF(AND(C25=3,D25&gt;5),19000,IF(AND(C25=4,D25=6),19000,IF(AND(C25=4,D25&gt;6),27000,IF(AND(C25=5,D25=7),19000,IF(AND(C25=5,D25&gt;7),28000,IF(AND(C25=5,D25=5),3000,IF(AND(C25=5,D25=6),11000,0)))))))))</f>
        <v>0</v>
      </c>
      <c r="F25" s="282"/>
      <c r="G25" s="822" t="s">
        <v>280</v>
      </c>
      <c r="H25" s="288"/>
      <c r="I25" s="289"/>
      <c r="J25" s="289"/>
      <c r="K25" s="287">
        <f>IF(AND(OR(I25=3,I25=4),J25=4),3000,IF(AND(OR(I25=3,I25=4),J25=5),11000,IF(AND(I25=3,J25&gt;5),19000,IF(AND(I25=4,J25=6),19000,IF(AND(I25=4,J25&gt;6),27000,IF(AND(I25=5,J25=7),19000,IF(AND(I25=5,J25&gt;7),28000,IF(AND(I25=5,J25=5),3000,IF(AND(I25=5,J25=6),11000,0)))))))))</f>
        <v>0</v>
      </c>
    </row>
    <row r="26" spans="1:11">
      <c r="A26" s="820"/>
      <c r="B26" s="291"/>
      <c r="C26" s="292"/>
      <c r="D26" s="292"/>
      <c r="E26" s="290">
        <f t="shared" ref="E26:E31" si="2">IF(AND(OR(C26=3,C26=4),D26=4),3000,IF(AND(OR(C26=3,C26=4),D26=5),11000,IF(AND(C26=3,D26&gt;5),19000,IF(AND(C26=4,D26=6),19000,IF(AND(C26=4,D26&gt;6),27000,IF(AND(C26=5,D26=7),19000,IF(AND(C26=5,D26&gt;7),28000,IF(AND(C26=5,D26=5),3000,IF(AND(C26=5,D26=6),11000,0)))))))))</f>
        <v>0</v>
      </c>
      <c r="F26" s="282"/>
      <c r="G26" s="820"/>
      <c r="H26" s="291"/>
      <c r="I26" s="292"/>
      <c r="J26" s="292"/>
      <c r="K26" s="290">
        <f t="shared" ref="K26:K31" si="3">IF(AND(OR(I26=3,I26=4),J26=4),3000,IF(AND(OR(I26=3,I26=4),J26=5),11000,IF(AND(I26=3,J26&gt;5),19000,IF(AND(I26=4,J26=6),19000,IF(AND(I26=4,J26&gt;6),27000,IF(AND(I26=5,J26=7),19000,IF(AND(I26=5,J26&gt;7),28000,IF(AND(I26=5,J26=5),3000,IF(AND(I26=5,J26=6),11000,0)))))))))</f>
        <v>0</v>
      </c>
    </row>
    <row r="27" spans="1:11">
      <c r="A27" s="820"/>
      <c r="B27" s="291"/>
      <c r="C27" s="292"/>
      <c r="D27" s="292"/>
      <c r="E27" s="290">
        <f t="shared" si="2"/>
        <v>0</v>
      </c>
      <c r="F27" s="282"/>
      <c r="G27" s="820"/>
      <c r="H27" s="291"/>
      <c r="I27" s="292"/>
      <c r="J27" s="292"/>
      <c r="K27" s="290">
        <f t="shared" si="3"/>
        <v>0</v>
      </c>
    </row>
    <row r="28" spans="1:11">
      <c r="A28" s="820"/>
      <c r="B28" s="291"/>
      <c r="C28" s="292"/>
      <c r="D28" s="292"/>
      <c r="E28" s="290">
        <f t="shared" si="2"/>
        <v>0</v>
      </c>
      <c r="F28" s="282"/>
      <c r="G28" s="820"/>
      <c r="H28" s="291"/>
      <c r="I28" s="292"/>
      <c r="J28" s="292"/>
      <c r="K28" s="290">
        <f t="shared" si="3"/>
        <v>0</v>
      </c>
    </row>
    <row r="29" spans="1:11">
      <c r="A29" s="820"/>
      <c r="B29" s="291"/>
      <c r="C29" s="292"/>
      <c r="D29" s="292"/>
      <c r="E29" s="290">
        <f t="shared" si="2"/>
        <v>0</v>
      </c>
      <c r="F29" s="282"/>
      <c r="G29" s="820"/>
      <c r="H29" s="291"/>
      <c r="I29" s="292"/>
      <c r="J29" s="292"/>
      <c r="K29" s="290">
        <f t="shared" si="3"/>
        <v>0</v>
      </c>
    </row>
    <row r="30" spans="1:11">
      <c r="A30" s="820"/>
      <c r="B30" s="291"/>
      <c r="C30" s="292"/>
      <c r="D30" s="292"/>
      <c r="E30" s="290">
        <f t="shared" si="2"/>
        <v>0</v>
      </c>
      <c r="F30" s="282"/>
      <c r="G30" s="820"/>
      <c r="H30" s="291"/>
      <c r="I30" s="292"/>
      <c r="J30" s="292"/>
      <c r="K30" s="290">
        <f t="shared" si="3"/>
        <v>0</v>
      </c>
    </row>
    <row r="31" spans="1:11">
      <c r="A31" s="820"/>
      <c r="B31" s="291"/>
      <c r="C31" s="292"/>
      <c r="D31" s="292"/>
      <c r="E31" s="290">
        <f t="shared" si="2"/>
        <v>0</v>
      </c>
      <c r="F31" s="282"/>
      <c r="G31" s="820"/>
      <c r="H31" s="291"/>
      <c r="I31" s="292"/>
      <c r="J31" s="292"/>
      <c r="K31" s="290">
        <f t="shared" si="3"/>
        <v>0</v>
      </c>
    </row>
    <row r="32" spans="1:11" ht="13.5" thickBot="1">
      <c r="A32" s="823"/>
      <c r="B32" s="294" t="s">
        <v>281</v>
      </c>
      <c r="C32" s="295"/>
      <c r="D32" s="295"/>
      <c r="E32" s="296">
        <f>SUM(E25:E31)</f>
        <v>0</v>
      </c>
      <c r="F32" s="282"/>
      <c r="G32" s="823"/>
      <c r="H32" s="294" t="s">
        <v>281</v>
      </c>
      <c r="I32" s="295"/>
      <c r="J32" s="295"/>
      <c r="K32" s="296">
        <f>SUM(K25:K31)</f>
        <v>0</v>
      </c>
    </row>
    <row r="33" spans="1:11">
      <c r="A33" s="819" t="s">
        <v>282</v>
      </c>
      <c r="B33" s="288"/>
      <c r="C33" s="289"/>
      <c r="D33" s="289"/>
      <c r="E33" s="287">
        <f>IF(AND(OR(C33=3,C33=4),D33=4),3000,IF(AND(OR(C33=3,C33=4),D33=5),11000,IF(AND(C33=3,D33&gt;5),19000,IF(AND(C33=4,D33=6),19000,IF(AND(C33=4,D33&gt;6),27000,IF(AND(C33=5,D33=7),19000,IF(AND(C33=5,D33&gt;7),28000,IF(AND(C33=5,D33=5),3000,IF(AND(C33=5,D33=6),11000,0)))))))))</f>
        <v>0</v>
      </c>
      <c r="F33" s="282"/>
      <c r="G33" s="822" t="s">
        <v>283</v>
      </c>
      <c r="H33" s="288"/>
      <c r="I33" s="289"/>
      <c r="J33" s="289"/>
      <c r="K33" s="287">
        <f>IF(AND(OR(I33=3,I33=4),J33=4),3000,IF(AND(OR(I33=3,I33=4),J33=5),11000,IF(AND(I33=3,J33&gt;5),19000,IF(AND(I33=4,J33=6),19000,IF(AND(I33=4,J33&gt;6),27000,IF(AND(I33=5,J33=7),19000,IF(AND(I33=5,J33&gt;7),28000,IF(AND(I33=5,J33=5),3000,IF(AND(I33=5,J33=6),11000,0)))))))))</f>
        <v>0</v>
      </c>
    </row>
    <row r="34" spans="1:11">
      <c r="A34" s="820"/>
      <c r="B34" s="291"/>
      <c r="C34" s="292"/>
      <c r="D34" s="292"/>
      <c r="E34" s="290">
        <f t="shared" ref="E34:E39" si="4">IF(AND(OR(C34=3,C34=4),D34=4),3000,IF(AND(OR(C34=3,C34=4),D34=5),11000,IF(AND(C34=3,D34&gt;5),19000,IF(AND(C34=4,D34=6),19000,IF(AND(C34=4,D34&gt;6),27000,IF(AND(C34=5,D34=7),19000,IF(AND(C34=5,D34&gt;7),28000,IF(AND(C34=5,D34=5),3000,IF(AND(C34=5,D34=6),11000,0)))))))))</f>
        <v>0</v>
      </c>
      <c r="F34" s="282"/>
      <c r="G34" s="820"/>
      <c r="H34" s="291"/>
      <c r="I34" s="292"/>
      <c r="J34" s="292"/>
      <c r="K34" s="290">
        <f t="shared" ref="K34:K39" si="5">IF(AND(OR(I34=3,I34=4),J34=4),3000,IF(AND(OR(I34=3,I34=4),J34=5),11000,IF(AND(I34=3,J34&gt;5),19000,IF(AND(I34=4,J34=6),19000,IF(AND(I34=4,J34&gt;6),27000,IF(AND(I34=5,J34=7),19000,IF(AND(I34=5,J34&gt;7),28000,IF(AND(I34=5,J34=5),3000,IF(AND(I34=5,J34=6),11000,0)))))))))</f>
        <v>0</v>
      </c>
    </row>
    <row r="35" spans="1:11">
      <c r="A35" s="820"/>
      <c r="B35" s="291"/>
      <c r="C35" s="292"/>
      <c r="D35" s="292"/>
      <c r="E35" s="290">
        <f t="shared" si="4"/>
        <v>0</v>
      </c>
      <c r="F35" s="282"/>
      <c r="G35" s="820"/>
      <c r="H35" s="291"/>
      <c r="I35" s="292"/>
      <c r="J35" s="292"/>
      <c r="K35" s="290">
        <f t="shared" si="5"/>
        <v>0</v>
      </c>
    </row>
    <row r="36" spans="1:11">
      <c r="A36" s="820"/>
      <c r="B36" s="291"/>
      <c r="C36" s="292"/>
      <c r="D36" s="292"/>
      <c r="E36" s="290">
        <f t="shared" si="4"/>
        <v>0</v>
      </c>
      <c r="F36" s="282"/>
      <c r="G36" s="820"/>
      <c r="H36" s="291"/>
      <c r="I36" s="292"/>
      <c r="J36" s="292"/>
      <c r="K36" s="290">
        <f t="shared" si="5"/>
        <v>0</v>
      </c>
    </row>
    <row r="37" spans="1:11">
      <c r="A37" s="820"/>
      <c r="B37" s="291"/>
      <c r="C37" s="292"/>
      <c r="D37" s="292"/>
      <c r="E37" s="290">
        <f t="shared" si="4"/>
        <v>0</v>
      </c>
      <c r="F37" s="282"/>
      <c r="G37" s="820"/>
      <c r="H37" s="291"/>
      <c r="I37" s="292"/>
      <c r="J37" s="292"/>
      <c r="K37" s="290">
        <f t="shared" si="5"/>
        <v>0</v>
      </c>
    </row>
    <row r="38" spans="1:11">
      <c r="A38" s="820"/>
      <c r="B38" s="291"/>
      <c r="C38" s="292"/>
      <c r="D38" s="292"/>
      <c r="E38" s="290">
        <f t="shared" si="4"/>
        <v>0</v>
      </c>
      <c r="F38" s="282"/>
      <c r="G38" s="820"/>
      <c r="H38" s="291"/>
      <c r="I38" s="292"/>
      <c r="J38" s="292"/>
      <c r="K38" s="290">
        <f t="shared" si="5"/>
        <v>0</v>
      </c>
    </row>
    <row r="39" spans="1:11">
      <c r="A39" s="820"/>
      <c r="B39" s="291"/>
      <c r="C39" s="292"/>
      <c r="D39" s="292"/>
      <c r="E39" s="290">
        <f t="shared" si="4"/>
        <v>0</v>
      </c>
      <c r="F39" s="282"/>
      <c r="G39" s="820"/>
      <c r="H39" s="291"/>
      <c r="I39" s="292"/>
      <c r="J39" s="292"/>
      <c r="K39" s="290">
        <f t="shared" si="5"/>
        <v>0</v>
      </c>
    </row>
    <row r="40" spans="1:11" ht="13.5" thickBot="1">
      <c r="A40" s="821"/>
      <c r="B40" s="294" t="s">
        <v>281</v>
      </c>
      <c r="C40" s="295"/>
      <c r="D40" s="295"/>
      <c r="E40" s="296">
        <f>SUM(E33:E39)</f>
        <v>0</v>
      </c>
      <c r="F40" s="282"/>
      <c r="G40" s="823"/>
      <c r="H40" s="294" t="s">
        <v>281</v>
      </c>
      <c r="I40" s="295"/>
      <c r="J40" s="295"/>
      <c r="K40" s="296">
        <f>SUM(K33:K39)</f>
        <v>0</v>
      </c>
    </row>
    <row r="41" spans="1:11">
      <c r="A41" s="822" t="s">
        <v>284</v>
      </c>
      <c r="B41" s="288"/>
      <c r="C41" s="289"/>
      <c r="D41" s="289"/>
      <c r="E41" s="287">
        <f>IF(AND(OR(C41=3,C41=4),D41=4),3000,IF(AND(OR(C41=3,C41=4),D41=5),11000,IF(AND(C41=3,D41&gt;5),19000,IF(AND(C41=4,D41=6),19000,IF(AND(C41=4,D41&gt;6),27000,IF(AND(C41=5,D41=7),19000,IF(AND(C41=5,D41&gt;7),28000,IF(AND(C41=5,D41=5),3000,IF(AND(C41=5,D41=6),11000,0)))))))))</f>
        <v>0</v>
      </c>
      <c r="F41" s="282"/>
      <c r="G41" s="822" t="s">
        <v>285</v>
      </c>
      <c r="H41" s="288"/>
      <c r="I41" s="289"/>
      <c r="J41" s="289"/>
      <c r="K41" s="287">
        <f>IF(AND(OR(I41=3,I41=4),J41=4),3000,IF(AND(OR(I41=3,I41=4),J41=5),11000,IF(AND(I41=3,J41&gt;5),19000,IF(AND(I41=4,J41=6),19000,IF(AND(I41=4,J41&gt;6),27000,IF(AND(I41=5,J41=7),19000,IF(AND(I41=5,J41&gt;7),28000,IF(AND(I41=5,J41=5),3000,IF(AND(I41=5,J41=6),11000,0)))))))))</f>
        <v>0</v>
      </c>
    </row>
    <row r="42" spans="1:11">
      <c r="A42" s="820"/>
      <c r="B42" s="291"/>
      <c r="C42" s="292"/>
      <c r="D42" s="292"/>
      <c r="E42" s="290">
        <f t="shared" ref="E42:E47" si="6">IF(AND(OR(C42=3,C42=4),D42=4),3000,IF(AND(OR(C42=3,C42=4),D42=5),11000,IF(AND(C42=3,D42&gt;5),19000,IF(AND(C42=4,D42=6),19000,IF(AND(C42=4,D42&gt;6),27000,IF(AND(C42=5,D42=7),19000,IF(AND(C42=5,D42&gt;7),28000,IF(AND(C42=5,D42=5),3000,IF(AND(C42=5,D42=6),11000,0)))))))))</f>
        <v>0</v>
      </c>
      <c r="F42" s="282"/>
      <c r="G42" s="820"/>
      <c r="H42" s="291"/>
      <c r="I42" s="292"/>
      <c r="J42" s="292"/>
      <c r="K42" s="290">
        <f t="shared" ref="K42:K47" si="7">IF(AND(OR(I42=3,I42=4),J42=4),3000,IF(AND(OR(I42=3,I42=4),J42=5),11000,IF(AND(I42=3,J42&gt;5),19000,IF(AND(I42=4,J42=6),19000,IF(AND(I42=4,J42&gt;6),27000,IF(AND(I42=5,J42=7),19000,IF(AND(I42=5,J42&gt;7),28000,IF(AND(I42=5,J42=5),3000,IF(AND(I42=5,J42=6),11000,0)))))))))</f>
        <v>0</v>
      </c>
    </row>
    <row r="43" spans="1:11">
      <c r="A43" s="820"/>
      <c r="B43" s="291"/>
      <c r="C43" s="292"/>
      <c r="D43" s="292"/>
      <c r="E43" s="290">
        <f t="shared" si="6"/>
        <v>0</v>
      </c>
      <c r="F43" s="282"/>
      <c r="G43" s="820"/>
      <c r="H43" s="291"/>
      <c r="I43" s="292"/>
      <c r="J43" s="292"/>
      <c r="K43" s="290">
        <f t="shared" si="7"/>
        <v>0</v>
      </c>
    </row>
    <row r="44" spans="1:11">
      <c r="A44" s="820"/>
      <c r="B44" s="291"/>
      <c r="C44" s="292"/>
      <c r="D44" s="292"/>
      <c r="E44" s="290">
        <f t="shared" si="6"/>
        <v>0</v>
      </c>
      <c r="F44" s="282"/>
      <c r="G44" s="820"/>
      <c r="H44" s="291"/>
      <c r="I44" s="292"/>
      <c r="J44" s="292"/>
      <c r="K44" s="290">
        <f t="shared" si="7"/>
        <v>0</v>
      </c>
    </row>
    <row r="45" spans="1:11">
      <c r="A45" s="820"/>
      <c r="B45" s="291"/>
      <c r="C45" s="292"/>
      <c r="D45" s="292"/>
      <c r="E45" s="290">
        <f t="shared" si="6"/>
        <v>0</v>
      </c>
      <c r="F45" s="282"/>
      <c r="G45" s="820"/>
      <c r="H45" s="291"/>
      <c r="I45" s="292"/>
      <c r="J45" s="292"/>
      <c r="K45" s="290">
        <f t="shared" si="7"/>
        <v>0</v>
      </c>
    </row>
    <row r="46" spans="1:11">
      <c r="A46" s="820"/>
      <c r="B46" s="291"/>
      <c r="C46" s="292"/>
      <c r="D46" s="292"/>
      <c r="E46" s="290">
        <f t="shared" si="6"/>
        <v>0</v>
      </c>
      <c r="F46" s="282"/>
      <c r="G46" s="820"/>
      <c r="H46" s="291"/>
      <c r="I46" s="292"/>
      <c r="J46" s="292"/>
      <c r="K46" s="290">
        <f t="shared" si="7"/>
        <v>0</v>
      </c>
    </row>
    <row r="47" spans="1:11">
      <c r="A47" s="820"/>
      <c r="B47" s="291"/>
      <c r="C47" s="292"/>
      <c r="D47" s="292"/>
      <c r="E47" s="290">
        <f t="shared" si="6"/>
        <v>0</v>
      </c>
      <c r="F47" s="282"/>
      <c r="G47" s="820"/>
      <c r="H47" s="291"/>
      <c r="I47" s="292"/>
      <c r="J47" s="292"/>
      <c r="K47" s="290">
        <f t="shared" si="7"/>
        <v>0</v>
      </c>
    </row>
    <row r="48" spans="1:11" ht="13.5" thickBot="1">
      <c r="A48" s="823"/>
      <c r="B48" s="294" t="s">
        <v>281</v>
      </c>
      <c r="C48" s="295"/>
      <c r="D48" s="295"/>
      <c r="E48" s="296">
        <f>SUM(E41:E47)</f>
        <v>0</v>
      </c>
      <c r="F48" s="282"/>
      <c r="G48" s="823"/>
      <c r="H48" s="294" t="s">
        <v>281</v>
      </c>
      <c r="I48" s="295"/>
      <c r="J48" s="295"/>
      <c r="K48" s="296">
        <f>SUM(K41:K47)</f>
        <v>0</v>
      </c>
    </row>
    <row r="49" spans="1:11">
      <c r="A49" s="819" t="s">
        <v>286</v>
      </c>
      <c r="B49" s="288"/>
      <c r="C49" s="289"/>
      <c r="D49" s="289"/>
      <c r="E49" s="287">
        <f>IF(AND(OR(C49=3,C49=4),D49=4),3000,IF(AND(OR(C49=3,C49=4),D49=5),11000,IF(AND(C49=3,D49&gt;5),19000,IF(AND(C49=4,D49=6),19000,IF(AND(C49=4,D49&gt;6),27000,IF(AND(C49=5,D49=7),19000,IF(AND(C49=5,D49&gt;7),28000,IF(AND(C49=5,D49=5),3000,IF(AND(C49=5,D49=6),11000,0)))))))))</f>
        <v>0</v>
      </c>
      <c r="F49" s="282"/>
      <c r="G49" s="822" t="s">
        <v>287</v>
      </c>
      <c r="H49" s="288"/>
      <c r="I49" s="289"/>
      <c r="J49" s="289"/>
      <c r="K49" s="287">
        <f>IF(AND(OR(I49=3,I49=4),J49=4),3000,IF(AND(OR(I49=3,I49=4),J49=5),11000,IF(AND(I49=3,J49&gt;5),19000,IF(AND(I49=4,J49=6),19000,IF(AND(I49=4,J49&gt;6),27000,IF(AND(I49=5,J49=7),19000,IF(AND(I49=5,J49&gt;7),28000,IF(AND(I49=5,J49=5),3000,IF(AND(I49=5,J49=6),11000,0)))))))))</f>
        <v>0</v>
      </c>
    </row>
    <row r="50" spans="1:11">
      <c r="A50" s="820"/>
      <c r="B50" s="291"/>
      <c r="C50" s="292"/>
      <c r="D50" s="292"/>
      <c r="E50" s="290">
        <f t="shared" ref="E50:E55" si="8">IF(AND(OR(C50=3,C50=4),D50=4),3000,IF(AND(OR(C50=3,C50=4),D50=5),11000,IF(AND(C50=3,D50&gt;5),19000,IF(AND(C50=4,D50=6),19000,IF(AND(C50=4,D50&gt;6),27000,IF(AND(C50=5,D50=7),19000,IF(AND(C50=5,D50&gt;7),28000,IF(AND(C50=5,D50=5),3000,IF(AND(C50=5,D50=6),11000,0)))))))))</f>
        <v>0</v>
      </c>
      <c r="F50" s="282"/>
      <c r="G50" s="820"/>
      <c r="H50" s="291"/>
      <c r="I50" s="292"/>
      <c r="J50" s="292"/>
      <c r="K50" s="290">
        <f t="shared" ref="K50:K55" si="9">IF(AND(OR(I50=3,I50=4),J50=4),3000,IF(AND(OR(I50=3,I50=4),J50=5),11000,IF(AND(I50=3,J50&gt;5),19000,IF(AND(I50=4,J50=6),19000,IF(AND(I50=4,J50&gt;6),27000,IF(AND(I50=5,J50=7),19000,IF(AND(I50=5,J50&gt;7),28000,IF(AND(I50=5,J50=5),3000,IF(AND(I50=5,J50=6),11000,0)))))))))</f>
        <v>0</v>
      </c>
    </row>
    <row r="51" spans="1:11">
      <c r="A51" s="820"/>
      <c r="B51" s="291"/>
      <c r="C51" s="292"/>
      <c r="D51" s="292"/>
      <c r="E51" s="290">
        <f t="shared" si="8"/>
        <v>0</v>
      </c>
      <c r="F51" s="282"/>
      <c r="G51" s="820"/>
      <c r="H51" s="291"/>
      <c r="I51" s="292"/>
      <c r="J51" s="292"/>
      <c r="K51" s="290">
        <f t="shared" si="9"/>
        <v>0</v>
      </c>
    </row>
    <row r="52" spans="1:11">
      <c r="A52" s="820"/>
      <c r="B52" s="291"/>
      <c r="C52" s="292"/>
      <c r="D52" s="292"/>
      <c r="E52" s="290">
        <f t="shared" si="8"/>
        <v>0</v>
      </c>
      <c r="F52" s="282"/>
      <c r="G52" s="820"/>
      <c r="H52" s="291"/>
      <c r="I52" s="292"/>
      <c r="J52" s="292"/>
      <c r="K52" s="290">
        <f t="shared" si="9"/>
        <v>0</v>
      </c>
    </row>
    <row r="53" spans="1:11">
      <c r="A53" s="820"/>
      <c r="B53" s="291"/>
      <c r="C53" s="292"/>
      <c r="D53" s="292"/>
      <c r="E53" s="290">
        <f t="shared" si="8"/>
        <v>0</v>
      </c>
      <c r="F53" s="282"/>
      <c r="G53" s="820"/>
      <c r="H53" s="291"/>
      <c r="I53" s="292"/>
      <c r="J53" s="292"/>
      <c r="K53" s="290">
        <f t="shared" si="9"/>
        <v>0</v>
      </c>
    </row>
    <row r="54" spans="1:11">
      <c r="A54" s="820"/>
      <c r="B54" s="291"/>
      <c r="C54" s="292"/>
      <c r="D54" s="292"/>
      <c r="E54" s="290">
        <f t="shared" si="8"/>
        <v>0</v>
      </c>
      <c r="F54" s="282"/>
      <c r="G54" s="820"/>
      <c r="H54" s="291"/>
      <c r="I54" s="292"/>
      <c r="J54" s="292"/>
      <c r="K54" s="290">
        <f t="shared" si="9"/>
        <v>0</v>
      </c>
    </row>
    <row r="55" spans="1:11">
      <c r="A55" s="820"/>
      <c r="B55" s="291"/>
      <c r="C55" s="292"/>
      <c r="D55" s="292"/>
      <c r="E55" s="290">
        <f t="shared" si="8"/>
        <v>0</v>
      </c>
      <c r="F55" s="282"/>
      <c r="G55" s="820"/>
      <c r="H55" s="291"/>
      <c r="I55" s="292"/>
      <c r="J55" s="292"/>
      <c r="K55" s="290">
        <f t="shared" si="9"/>
        <v>0</v>
      </c>
    </row>
    <row r="56" spans="1:11" ht="13.5" thickBot="1">
      <c r="A56" s="821"/>
      <c r="B56" s="294" t="s">
        <v>281</v>
      </c>
      <c r="C56" s="295"/>
      <c r="D56" s="295"/>
      <c r="E56" s="296">
        <f>SUM(E49:E55)</f>
        <v>0</v>
      </c>
      <c r="F56" s="282"/>
      <c r="G56" s="823"/>
      <c r="H56" s="294" t="s">
        <v>281</v>
      </c>
      <c r="I56" s="295"/>
      <c r="J56" s="295"/>
      <c r="K56" s="296">
        <f>SUM(K49:K55)</f>
        <v>0</v>
      </c>
    </row>
    <row r="57" spans="1:11">
      <c r="A57" s="822" t="s">
        <v>288</v>
      </c>
      <c r="B57" s="288"/>
      <c r="C57" s="289"/>
      <c r="D57" s="289"/>
      <c r="E57" s="287">
        <f>IF(AND(OR(C57=3,C57=4),D57=4),3000,IF(AND(OR(C57=3,C57=4),D57=5),11000,IF(AND(C57=3,D57&gt;5),19000,IF(AND(C57=4,D57=6),19000,IF(AND(C57=4,D57&gt;6),27000,IF(AND(C57=5,D57=7),19000,IF(AND(C57=5,D57&gt;7),28000,IF(AND(C57=5,D57=5),3000,IF(AND(C57=5,D57=6),11000,0)))))))))</f>
        <v>0</v>
      </c>
      <c r="F57" s="282"/>
      <c r="G57" s="822" t="s">
        <v>289</v>
      </c>
      <c r="H57" s="288"/>
      <c r="I57" s="289"/>
      <c r="J57" s="289"/>
      <c r="K57" s="287">
        <f>IF(AND(OR(I57=3,I57=4),J57=4),3000,IF(AND(OR(I57=3,I57=4),J57=5),11000,IF(AND(I57=3,J57&gt;5),19000,IF(AND(I57=4,J57=6),19000,IF(AND(I57=4,J57&gt;6),27000,IF(AND(I57=5,J57=7),19000,IF(AND(I57=5,J57&gt;7),28000,IF(AND(I57=5,J57=5),3000,IF(AND(I57=5,J57=6),11000,0)))))))))</f>
        <v>0</v>
      </c>
    </row>
    <row r="58" spans="1:11">
      <c r="A58" s="820"/>
      <c r="B58" s="291"/>
      <c r="C58" s="292"/>
      <c r="D58" s="292"/>
      <c r="E58" s="290">
        <f t="shared" ref="E58:E63" si="10">IF(AND(OR(C58=3,C58=4),D58=4),3000,IF(AND(OR(C58=3,C58=4),D58=5),11000,IF(AND(C58=3,D58&gt;5),19000,IF(AND(C58=4,D58=6),19000,IF(AND(C58=4,D58&gt;6),27000,IF(AND(C58=5,D58=7),19000,IF(AND(C58=5,D58&gt;7),28000,IF(AND(C58=5,D58=5),3000,IF(AND(C58=5,D58=6),11000,0)))))))))</f>
        <v>0</v>
      </c>
      <c r="F58" s="282"/>
      <c r="G58" s="820"/>
      <c r="H58" s="291"/>
      <c r="I58" s="292"/>
      <c r="J58" s="292"/>
      <c r="K58" s="290">
        <f t="shared" ref="K58:K63" si="11">IF(AND(OR(I58=3,I58=4),J58=4),3000,IF(AND(OR(I58=3,I58=4),J58=5),11000,IF(AND(I58=3,J58&gt;5),19000,IF(AND(I58=4,J58=6),19000,IF(AND(I58=4,J58&gt;6),27000,IF(AND(I58=5,J58=7),19000,IF(AND(I58=5,J58&gt;7),28000,IF(AND(I58=5,J58=5),3000,IF(AND(I58=5,J58=6),11000,0)))))))))</f>
        <v>0</v>
      </c>
    </row>
    <row r="59" spans="1:11">
      <c r="A59" s="820"/>
      <c r="B59" s="291"/>
      <c r="C59" s="292"/>
      <c r="D59" s="292"/>
      <c r="E59" s="290">
        <f t="shared" si="10"/>
        <v>0</v>
      </c>
      <c r="F59" s="282"/>
      <c r="G59" s="820"/>
      <c r="H59" s="291"/>
      <c r="I59" s="292"/>
      <c r="J59" s="292"/>
      <c r="K59" s="290">
        <f t="shared" si="11"/>
        <v>0</v>
      </c>
    </row>
    <row r="60" spans="1:11">
      <c r="A60" s="820"/>
      <c r="B60" s="291"/>
      <c r="C60" s="292"/>
      <c r="D60" s="292"/>
      <c r="E60" s="290">
        <f t="shared" si="10"/>
        <v>0</v>
      </c>
      <c r="F60" s="282"/>
      <c r="G60" s="820"/>
      <c r="H60" s="291"/>
      <c r="I60" s="292"/>
      <c r="J60" s="292"/>
      <c r="K60" s="290">
        <f t="shared" si="11"/>
        <v>0</v>
      </c>
    </row>
    <row r="61" spans="1:11">
      <c r="A61" s="820"/>
      <c r="B61" s="291"/>
      <c r="C61" s="292"/>
      <c r="D61" s="292"/>
      <c r="E61" s="290">
        <f t="shared" si="10"/>
        <v>0</v>
      </c>
      <c r="F61" s="282"/>
      <c r="G61" s="820"/>
      <c r="H61" s="291"/>
      <c r="I61" s="292"/>
      <c r="J61" s="292"/>
      <c r="K61" s="290">
        <f t="shared" si="11"/>
        <v>0</v>
      </c>
    </row>
    <row r="62" spans="1:11">
      <c r="A62" s="820"/>
      <c r="B62" s="291"/>
      <c r="C62" s="292"/>
      <c r="D62" s="292"/>
      <c r="E62" s="290">
        <f t="shared" si="10"/>
        <v>0</v>
      </c>
      <c r="F62" s="282"/>
      <c r="G62" s="820"/>
      <c r="H62" s="291"/>
      <c r="I62" s="292"/>
      <c r="J62" s="292"/>
      <c r="K62" s="290">
        <f t="shared" si="11"/>
        <v>0</v>
      </c>
    </row>
    <row r="63" spans="1:11">
      <c r="A63" s="820"/>
      <c r="B63" s="291"/>
      <c r="C63" s="292"/>
      <c r="D63" s="292"/>
      <c r="E63" s="290">
        <f t="shared" si="10"/>
        <v>0</v>
      </c>
      <c r="F63" s="282"/>
      <c r="G63" s="820"/>
      <c r="H63" s="291"/>
      <c r="I63" s="292"/>
      <c r="J63" s="292"/>
      <c r="K63" s="290">
        <f t="shared" si="11"/>
        <v>0</v>
      </c>
    </row>
    <row r="64" spans="1:11" ht="13.5" thickBot="1">
      <c r="A64" s="823"/>
      <c r="B64" s="294" t="s">
        <v>281</v>
      </c>
      <c r="C64" s="295"/>
      <c r="D64" s="295"/>
      <c r="E64" s="296">
        <f>SUM(E57:E63)</f>
        <v>0</v>
      </c>
      <c r="F64" s="282"/>
      <c r="G64" s="823"/>
      <c r="H64" s="294" t="s">
        <v>281</v>
      </c>
      <c r="I64" s="295"/>
      <c r="J64" s="295"/>
      <c r="K64" s="296">
        <f>SUM(K57:K63)</f>
        <v>0</v>
      </c>
    </row>
    <row r="65" spans="1:11">
      <c r="A65" s="822" t="s">
        <v>290</v>
      </c>
      <c r="B65" s="288"/>
      <c r="C65" s="289"/>
      <c r="D65" s="289"/>
      <c r="E65" s="287">
        <f>IF(AND(OR(C65=3,C65=4),D65=4),3000,IF(AND(OR(C65=3,C65=4),D65=5),11000,IF(AND(C65=3,D65&gt;5),19000,IF(AND(C65=4,D65=6),19000,IF(AND(C65=4,D65&gt;6),27000,IF(AND(C65=5,D65=7),19000,IF(AND(C65=5,D65&gt;7),28000,IF(AND(C65=5,D65=5),3000,IF(AND(C65=5,D65=6),11000,0)))))))))</f>
        <v>0</v>
      </c>
      <c r="F65" s="282"/>
      <c r="G65" s="822" t="s">
        <v>291</v>
      </c>
      <c r="H65" s="288"/>
      <c r="I65" s="289"/>
      <c r="J65" s="289"/>
      <c r="K65" s="287">
        <f>IF(AND(OR(I65=3,I65=4),J65=4),3000,IF(AND(OR(I65=3,I65=4),J65=5),11000,IF(AND(I65=3,J65&gt;5),19000,IF(AND(I65=4,J65=6),19000,IF(AND(I65=4,J65&gt;6),27000,IF(AND(I65=5,J65=7),19000,IF(AND(I65=5,J65&gt;7),28000,IF(AND(I65=5,J65=5),3000,IF(AND(I65=5,J65=6),11000,0)))))))))</f>
        <v>0</v>
      </c>
    </row>
    <row r="66" spans="1:11">
      <c r="A66" s="820"/>
      <c r="B66" s="291"/>
      <c r="C66" s="292"/>
      <c r="D66" s="292"/>
      <c r="E66" s="290">
        <f t="shared" ref="E66:E71" si="12">IF(AND(OR(C66=3,C66=4),D66=4),3000,IF(AND(OR(C66=3,C66=4),D66=5),11000,IF(AND(C66=3,D66&gt;5),19000,IF(AND(C66=4,D66=6),19000,IF(AND(C66=4,D66&gt;6),27000,IF(AND(C66=5,D66=7),19000,IF(AND(C66=5,D66&gt;7),28000,IF(AND(C66=5,D66=5),3000,IF(AND(C66=5,D66=6),11000,0)))))))))</f>
        <v>0</v>
      </c>
      <c r="F66" s="282"/>
      <c r="G66" s="820"/>
      <c r="H66" s="291"/>
      <c r="I66" s="292"/>
      <c r="J66" s="292"/>
      <c r="K66" s="290">
        <f t="shared" ref="K66:K71" si="13">IF(AND(OR(I66=3,I66=4),J66=4),3000,IF(AND(OR(I66=3,I66=4),J66=5),11000,IF(AND(I66=3,J66&gt;5),19000,IF(AND(I66=4,J66=6),19000,IF(AND(I66=4,J66&gt;6),27000,IF(AND(I66=5,J66=7),19000,IF(AND(I66=5,J66&gt;7),28000,IF(AND(I66=5,J66=5),3000,IF(AND(I66=5,J66=6),11000,0)))))))))</f>
        <v>0</v>
      </c>
    </row>
    <row r="67" spans="1:11">
      <c r="A67" s="820"/>
      <c r="B67" s="291"/>
      <c r="C67" s="292"/>
      <c r="D67" s="292"/>
      <c r="E67" s="290">
        <f t="shared" si="12"/>
        <v>0</v>
      </c>
      <c r="F67" s="282"/>
      <c r="G67" s="820"/>
      <c r="H67" s="291"/>
      <c r="I67" s="292"/>
      <c r="J67" s="292"/>
      <c r="K67" s="290">
        <f t="shared" si="13"/>
        <v>0</v>
      </c>
    </row>
    <row r="68" spans="1:11">
      <c r="A68" s="820"/>
      <c r="B68" s="291"/>
      <c r="C68" s="292"/>
      <c r="D68" s="292"/>
      <c r="E68" s="290">
        <f t="shared" si="12"/>
        <v>0</v>
      </c>
      <c r="F68" s="282"/>
      <c r="G68" s="820"/>
      <c r="H68" s="291"/>
      <c r="I68" s="292"/>
      <c r="J68" s="292"/>
      <c r="K68" s="290">
        <f t="shared" si="13"/>
        <v>0</v>
      </c>
    </row>
    <row r="69" spans="1:11">
      <c r="A69" s="820"/>
      <c r="B69" s="291"/>
      <c r="C69" s="292"/>
      <c r="D69" s="292"/>
      <c r="E69" s="290">
        <f t="shared" si="12"/>
        <v>0</v>
      </c>
      <c r="F69" s="282"/>
      <c r="G69" s="820"/>
      <c r="H69" s="291"/>
      <c r="I69" s="292"/>
      <c r="J69" s="292"/>
      <c r="K69" s="290">
        <f t="shared" si="13"/>
        <v>0</v>
      </c>
    </row>
    <row r="70" spans="1:11">
      <c r="A70" s="820"/>
      <c r="B70" s="291"/>
      <c r="C70" s="292"/>
      <c r="D70" s="292"/>
      <c r="E70" s="290">
        <f t="shared" si="12"/>
        <v>0</v>
      </c>
      <c r="F70" s="282"/>
      <c r="G70" s="820"/>
      <c r="H70" s="291"/>
      <c r="I70" s="292"/>
      <c r="J70" s="292"/>
      <c r="K70" s="290">
        <f t="shared" si="13"/>
        <v>0</v>
      </c>
    </row>
    <row r="71" spans="1:11">
      <c r="A71" s="820"/>
      <c r="B71" s="291"/>
      <c r="C71" s="292"/>
      <c r="D71" s="292"/>
      <c r="E71" s="290">
        <f t="shared" si="12"/>
        <v>0</v>
      </c>
      <c r="F71" s="282"/>
      <c r="G71" s="820"/>
      <c r="H71" s="291"/>
      <c r="I71" s="292"/>
      <c r="J71" s="292"/>
      <c r="K71" s="290">
        <f t="shared" si="13"/>
        <v>0</v>
      </c>
    </row>
    <row r="72" spans="1:11" ht="13.5" thickBot="1">
      <c r="A72" s="823"/>
      <c r="B72" s="294" t="s">
        <v>281</v>
      </c>
      <c r="C72" s="295"/>
      <c r="D72" s="295"/>
      <c r="E72" s="296">
        <f>SUM(E65:E71)</f>
        <v>0</v>
      </c>
      <c r="F72" s="282"/>
      <c r="G72" s="823"/>
      <c r="H72" s="294" t="s">
        <v>281</v>
      </c>
      <c r="I72" s="295"/>
      <c r="J72" s="295"/>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294</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D25:D72 J25:J73" xr:uid="{A13E4413-3B8B-4804-B905-A13AD0666C73}">
      <formula1>0</formula1>
      <formula2>200</formula2>
    </dataValidation>
    <dataValidation type="whole" allowBlank="1" showInputMessage="1" showErrorMessage="1" sqref="I25:I73 C25:C72" xr:uid="{A6EA682B-D97A-4B05-832B-1D41421797DE}">
      <formula1>3</formula1>
      <formula2>5</formula2>
    </dataValidation>
  </dataValidations>
  <pageMargins left="0.7" right="0.7" top="0.75" bottom="0.75" header="0.3" footer="0.3"/>
  <pageSetup paperSize="9" scale="81"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76299-2255-4FFD-AD4B-240B04AB33E1}">
  <sheetPr>
    <tabColor rgb="FF0070C0"/>
  </sheetPr>
  <dimension ref="A1:K74"/>
  <sheetViews>
    <sheetView view="pageBreakPreview"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834" t="s">
        <v>366</v>
      </c>
      <c r="B3" s="834"/>
      <c r="C3" s="834"/>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284" t="s">
        <v>277</v>
      </c>
      <c r="C24" s="285" t="s">
        <v>278</v>
      </c>
      <c r="D24" s="285" t="s">
        <v>236</v>
      </c>
      <c r="E24" s="286" t="s">
        <v>232</v>
      </c>
      <c r="F24" s="282"/>
      <c r="G24" s="283"/>
      <c r="H24" s="284" t="s">
        <v>277</v>
      </c>
      <c r="I24" s="285" t="s">
        <v>278</v>
      </c>
      <c r="J24" s="285" t="s">
        <v>236</v>
      </c>
      <c r="K24" s="286" t="s">
        <v>232</v>
      </c>
    </row>
    <row r="25" spans="1:11">
      <c r="A25" s="822" t="s">
        <v>279</v>
      </c>
      <c r="B25" s="288"/>
      <c r="C25" s="289"/>
      <c r="D25" s="289"/>
      <c r="E25" s="287">
        <f>IF(AND(OR(C25=3,C25=4),D25=4),3000,IF(AND(OR(C25=3,C25=4),D25=5),11000,IF(AND(C25=3,D25&gt;5),19000,IF(AND(C25=4,D25=6),19000,IF(AND(C25=4,D25&gt;6),27000,IF(AND(C25=5,D25=7),19000,IF(AND(C25=5,D25&gt;7),28000,IF(AND(C25=5,D25=5),3000,IF(AND(C25=5,D25=6),11000,0)))))))))</f>
        <v>0</v>
      </c>
      <c r="F25" s="282"/>
      <c r="G25" s="822" t="s">
        <v>280</v>
      </c>
      <c r="H25" s="288"/>
      <c r="I25" s="289"/>
      <c r="J25" s="289"/>
      <c r="K25" s="287">
        <f>IF(AND(OR(I25=3,I25=4),J25=4),3000,IF(AND(OR(I25=3,I25=4),J25=5),11000,IF(AND(I25=3,J25&gt;5),19000,IF(AND(I25=4,J25=6),19000,IF(AND(I25=4,J25&gt;6),27000,IF(AND(I25=5,J25=7),19000,IF(AND(I25=5,J25&gt;7),28000,IF(AND(I25=5,J25=5),3000,IF(AND(I25=5,J25=6),11000,0)))))))))</f>
        <v>0</v>
      </c>
    </row>
    <row r="26" spans="1:11">
      <c r="A26" s="820"/>
      <c r="B26" s="291"/>
      <c r="C26" s="292"/>
      <c r="D26" s="292"/>
      <c r="E26" s="290">
        <f t="shared" ref="E26:E31" si="2">IF(AND(OR(C26=3,C26=4),D26=4),3000,IF(AND(OR(C26=3,C26=4),D26=5),11000,IF(AND(C26=3,D26&gt;5),19000,IF(AND(C26=4,D26=6),19000,IF(AND(C26=4,D26&gt;6),27000,IF(AND(C26=5,D26=7),19000,IF(AND(C26=5,D26&gt;7),28000,IF(AND(C26=5,D26=5),3000,IF(AND(C26=5,D26=6),11000,0)))))))))</f>
        <v>0</v>
      </c>
      <c r="F26" s="282"/>
      <c r="G26" s="820"/>
      <c r="H26" s="291"/>
      <c r="I26" s="292"/>
      <c r="J26" s="292"/>
      <c r="K26" s="290">
        <f t="shared" ref="K26:K31" si="3">IF(AND(OR(I26=3,I26=4),J26=4),3000,IF(AND(OR(I26=3,I26=4),J26=5),11000,IF(AND(I26=3,J26&gt;5),19000,IF(AND(I26=4,J26=6),19000,IF(AND(I26=4,J26&gt;6),27000,IF(AND(I26=5,J26=7),19000,IF(AND(I26=5,J26&gt;7),28000,IF(AND(I26=5,J26=5),3000,IF(AND(I26=5,J26=6),11000,0)))))))))</f>
        <v>0</v>
      </c>
    </row>
    <row r="27" spans="1:11">
      <c r="A27" s="820"/>
      <c r="B27" s="291"/>
      <c r="C27" s="292"/>
      <c r="D27" s="292"/>
      <c r="E27" s="290">
        <f t="shared" si="2"/>
        <v>0</v>
      </c>
      <c r="F27" s="282"/>
      <c r="G27" s="820"/>
      <c r="H27" s="291"/>
      <c r="I27" s="292"/>
      <c r="J27" s="292"/>
      <c r="K27" s="290">
        <f t="shared" si="3"/>
        <v>0</v>
      </c>
    </row>
    <row r="28" spans="1:11">
      <c r="A28" s="820"/>
      <c r="B28" s="291"/>
      <c r="C28" s="292"/>
      <c r="D28" s="292"/>
      <c r="E28" s="290">
        <f t="shared" si="2"/>
        <v>0</v>
      </c>
      <c r="F28" s="282"/>
      <c r="G28" s="820"/>
      <c r="H28" s="291"/>
      <c r="I28" s="292"/>
      <c r="J28" s="292"/>
      <c r="K28" s="290">
        <f t="shared" si="3"/>
        <v>0</v>
      </c>
    </row>
    <row r="29" spans="1:11">
      <c r="A29" s="820"/>
      <c r="B29" s="291"/>
      <c r="C29" s="292"/>
      <c r="D29" s="292"/>
      <c r="E29" s="290">
        <f t="shared" si="2"/>
        <v>0</v>
      </c>
      <c r="F29" s="282"/>
      <c r="G29" s="820"/>
      <c r="H29" s="291"/>
      <c r="I29" s="292"/>
      <c r="J29" s="292"/>
      <c r="K29" s="290">
        <f t="shared" si="3"/>
        <v>0</v>
      </c>
    </row>
    <row r="30" spans="1:11">
      <c r="A30" s="820"/>
      <c r="B30" s="291"/>
      <c r="C30" s="292"/>
      <c r="D30" s="292"/>
      <c r="E30" s="290">
        <f t="shared" si="2"/>
        <v>0</v>
      </c>
      <c r="F30" s="282"/>
      <c r="G30" s="820"/>
      <c r="H30" s="291"/>
      <c r="I30" s="292"/>
      <c r="J30" s="292"/>
      <c r="K30" s="290">
        <f t="shared" si="3"/>
        <v>0</v>
      </c>
    </row>
    <row r="31" spans="1:11">
      <c r="A31" s="820"/>
      <c r="B31" s="291"/>
      <c r="C31" s="292"/>
      <c r="D31" s="292"/>
      <c r="E31" s="290">
        <f t="shared" si="2"/>
        <v>0</v>
      </c>
      <c r="F31" s="282"/>
      <c r="G31" s="820"/>
      <c r="H31" s="291"/>
      <c r="I31" s="292"/>
      <c r="J31" s="292"/>
      <c r="K31" s="290">
        <f t="shared" si="3"/>
        <v>0</v>
      </c>
    </row>
    <row r="32" spans="1:11" ht="13.5" thickBot="1">
      <c r="A32" s="823"/>
      <c r="B32" s="294" t="s">
        <v>281</v>
      </c>
      <c r="C32" s="295"/>
      <c r="D32" s="295"/>
      <c r="E32" s="296">
        <f>SUM(E25:E31)</f>
        <v>0</v>
      </c>
      <c r="F32" s="282"/>
      <c r="G32" s="823"/>
      <c r="H32" s="294" t="s">
        <v>281</v>
      </c>
      <c r="I32" s="295"/>
      <c r="J32" s="295"/>
      <c r="K32" s="296">
        <f>SUM(K25:K31)</f>
        <v>0</v>
      </c>
    </row>
    <row r="33" spans="1:11">
      <c r="A33" s="819" t="s">
        <v>282</v>
      </c>
      <c r="B33" s="288"/>
      <c r="C33" s="289"/>
      <c r="D33" s="289"/>
      <c r="E33" s="287">
        <f>IF(AND(OR(C33=3,C33=4),D33=4),3000,IF(AND(OR(C33=3,C33=4),D33=5),11000,IF(AND(C33=3,D33&gt;5),19000,IF(AND(C33=4,D33=6),19000,IF(AND(C33=4,D33&gt;6),27000,IF(AND(C33=5,D33=7),19000,IF(AND(C33=5,D33&gt;7),28000,IF(AND(C33=5,D33=5),3000,IF(AND(C33=5,D33=6),11000,0)))))))))</f>
        <v>0</v>
      </c>
      <c r="F33" s="282"/>
      <c r="G33" s="822" t="s">
        <v>283</v>
      </c>
      <c r="H33" s="288"/>
      <c r="I33" s="289"/>
      <c r="J33" s="289"/>
      <c r="K33" s="287">
        <f>IF(AND(OR(I33=3,I33=4),J33=4),3000,IF(AND(OR(I33=3,I33=4),J33=5),11000,IF(AND(I33=3,J33&gt;5),19000,IF(AND(I33=4,J33=6),19000,IF(AND(I33=4,J33&gt;6),27000,IF(AND(I33=5,J33=7),19000,IF(AND(I33=5,J33&gt;7),28000,IF(AND(I33=5,J33=5),3000,IF(AND(I33=5,J33=6),11000,0)))))))))</f>
        <v>0</v>
      </c>
    </row>
    <row r="34" spans="1:11">
      <c r="A34" s="820"/>
      <c r="B34" s="291"/>
      <c r="C34" s="292"/>
      <c r="D34" s="292"/>
      <c r="E34" s="290">
        <f t="shared" ref="E34:E39" si="4">IF(AND(OR(C34=3,C34=4),D34=4),3000,IF(AND(OR(C34=3,C34=4),D34=5),11000,IF(AND(C34=3,D34&gt;5),19000,IF(AND(C34=4,D34=6),19000,IF(AND(C34=4,D34&gt;6),27000,IF(AND(C34=5,D34=7),19000,IF(AND(C34=5,D34&gt;7),28000,IF(AND(C34=5,D34=5),3000,IF(AND(C34=5,D34=6),11000,0)))))))))</f>
        <v>0</v>
      </c>
      <c r="F34" s="282"/>
      <c r="G34" s="820"/>
      <c r="H34" s="291"/>
      <c r="I34" s="292"/>
      <c r="J34" s="292"/>
      <c r="K34" s="290">
        <f t="shared" ref="K34:K39" si="5">IF(AND(OR(I34=3,I34=4),J34=4),3000,IF(AND(OR(I34=3,I34=4),J34=5),11000,IF(AND(I34=3,J34&gt;5),19000,IF(AND(I34=4,J34=6),19000,IF(AND(I34=4,J34&gt;6),27000,IF(AND(I34=5,J34=7),19000,IF(AND(I34=5,J34&gt;7),28000,IF(AND(I34=5,J34=5),3000,IF(AND(I34=5,J34=6),11000,0)))))))))</f>
        <v>0</v>
      </c>
    </row>
    <row r="35" spans="1:11">
      <c r="A35" s="820"/>
      <c r="B35" s="291"/>
      <c r="C35" s="292"/>
      <c r="D35" s="292"/>
      <c r="E35" s="290">
        <f t="shared" si="4"/>
        <v>0</v>
      </c>
      <c r="F35" s="282"/>
      <c r="G35" s="820"/>
      <c r="H35" s="291"/>
      <c r="I35" s="292"/>
      <c r="J35" s="292"/>
      <c r="K35" s="290">
        <f t="shared" si="5"/>
        <v>0</v>
      </c>
    </row>
    <row r="36" spans="1:11">
      <c r="A36" s="820"/>
      <c r="B36" s="291"/>
      <c r="C36" s="292"/>
      <c r="D36" s="292"/>
      <c r="E36" s="290">
        <f t="shared" si="4"/>
        <v>0</v>
      </c>
      <c r="F36" s="282"/>
      <c r="G36" s="820"/>
      <c r="H36" s="291"/>
      <c r="I36" s="292"/>
      <c r="J36" s="292"/>
      <c r="K36" s="290">
        <f t="shared" si="5"/>
        <v>0</v>
      </c>
    </row>
    <row r="37" spans="1:11">
      <c r="A37" s="820"/>
      <c r="B37" s="291"/>
      <c r="C37" s="292"/>
      <c r="D37" s="292"/>
      <c r="E37" s="290">
        <f t="shared" si="4"/>
        <v>0</v>
      </c>
      <c r="F37" s="282"/>
      <c r="G37" s="820"/>
      <c r="H37" s="291"/>
      <c r="I37" s="292"/>
      <c r="J37" s="292"/>
      <c r="K37" s="290">
        <f t="shared" si="5"/>
        <v>0</v>
      </c>
    </row>
    <row r="38" spans="1:11">
      <c r="A38" s="820"/>
      <c r="B38" s="291"/>
      <c r="C38" s="292"/>
      <c r="D38" s="292"/>
      <c r="E38" s="290">
        <f t="shared" si="4"/>
        <v>0</v>
      </c>
      <c r="F38" s="282"/>
      <c r="G38" s="820"/>
      <c r="H38" s="291"/>
      <c r="I38" s="292"/>
      <c r="J38" s="292"/>
      <c r="K38" s="290">
        <f t="shared" si="5"/>
        <v>0</v>
      </c>
    </row>
    <row r="39" spans="1:11">
      <c r="A39" s="820"/>
      <c r="B39" s="291"/>
      <c r="C39" s="292"/>
      <c r="D39" s="292"/>
      <c r="E39" s="290">
        <f t="shared" si="4"/>
        <v>0</v>
      </c>
      <c r="F39" s="282"/>
      <c r="G39" s="820"/>
      <c r="H39" s="291"/>
      <c r="I39" s="292"/>
      <c r="J39" s="292"/>
      <c r="K39" s="290">
        <f t="shared" si="5"/>
        <v>0</v>
      </c>
    </row>
    <row r="40" spans="1:11" ht="13.5" thickBot="1">
      <c r="A40" s="821"/>
      <c r="B40" s="294" t="s">
        <v>281</v>
      </c>
      <c r="C40" s="295"/>
      <c r="D40" s="295"/>
      <c r="E40" s="296">
        <f>SUM(E33:E39)</f>
        <v>0</v>
      </c>
      <c r="F40" s="282"/>
      <c r="G40" s="823"/>
      <c r="H40" s="294" t="s">
        <v>281</v>
      </c>
      <c r="I40" s="295"/>
      <c r="J40" s="295"/>
      <c r="K40" s="296">
        <f>SUM(K33:K39)</f>
        <v>0</v>
      </c>
    </row>
    <row r="41" spans="1:11">
      <c r="A41" s="822" t="s">
        <v>284</v>
      </c>
      <c r="B41" s="288"/>
      <c r="C41" s="289"/>
      <c r="D41" s="289"/>
      <c r="E41" s="287">
        <f>IF(AND(OR(C41=3,C41=4),D41=4),3000,IF(AND(OR(C41=3,C41=4),D41=5),11000,IF(AND(C41=3,D41&gt;5),19000,IF(AND(C41=4,D41=6),19000,IF(AND(C41=4,D41&gt;6),27000,IF(AND(C41=5,D41=7),19000,IF(AND(C41=5,D41&gt;7),28000,IF(AND(C41=5,D41=5),3000,IF(AND(C41=5,D41=6),11000,0)))))))))</f>
        <v>0</v>
      </c>
      <c r="F41" s="282"/>
      <c r="G41" s="822" t="s">
        <v>285</v>
      </c>
      <c r="H41" s="288"/>
      <c r="I41" s="289"/>
      <c r="J41" s="289"/>
      <c r="K41" s="287">
        <f>IF(AND(OR(I41=3,I41=4),J41=4),3000,IF(AND(OR(I41=3,I41=4),J41=5),11000,IF(AND(I41=3,J41&gt;5),19000,IF(AND(I41=4,J41=6),19000,IF(AND(I41=4,J41&gt;6),27000,IF(AND(I41=5,J41=7),19000,IF(AND(I41=5,J41&gt;7),28000,IF(AND(I41=5,J41=5),3000,IF(AND(I41=5,J41=6),11000,0)))))))))</f>
        <v>0</v>
      </c>
    </row>
    <row r="42" spans="1:11">
      <c r="A42" s="820"/>
      <c r="B42" s="291"/>
      <c r="C42" s="292"/>
      <c r="D42" s="292"/>
      <c r="E42" s="290">
        <f t="shared" ref="E42:E47" si="6">IF(AND(OR(C42=3,C42=4),D42=4),3000,IF(AND(OR(C42=3,C42=4),D42=5),11000,IF(AND(C42=3,D42&gt;5),19000,IF(AND(C42=4,D42=6),19000,IF(AND(C42=4,D42&gt;6),27000,IF(AND(C42=5,D42=7),19000,IF(AND(C42=5,D42&gt;7),28000,IF(AND(C42=5,D42=5),3000,IF(AND(C42=5,D42=6),11000,0)))))))))</f>
        <v>0</v>
      </c>
      <c r="F42" s="282"/>
      <c r="G42" s="820"/>
      <c r="H42" s="291"/>
      <c r="I42" s="292"/>
      <c r="J42" s="292"/>
      <c r="K42" s="290">
        <f t="shared" ref="K42:K47" si="7">IF(AND(OR(I42=3,I42=4),J42=4),3000,IF(AND(OR(I42=3,I42=4),J42=5),11000,IF(AND(I42=3,J42&gt;5),19000,IF(AND(I42=4,J42=6),19000,IF(AND(I42=4,J42&gt;6),27000,IF(AND(I42=5,J42=7),19000,IF(AND(I42=5,J42&gt;7),28000,IF(AND(I42=5,J42=5),3000,IF(AND(I42=5,J42=6),11000,0)))))))))</f>
        <v>0</v>
      </c>
    </row>
    <row r="43" spans="1:11">
      <c r="A43" s="820"/>
      <c r="B43" s="291"/>
      <c r="C43" s="292"/>
      <c r="D43" s="292"/>
      <c r="E43" s="290">
        <f t="shared" si="6"/>
        <v>0</v>
      </c>
      <c r="F43" s="282"/>
      <c r="G43" s="820"/>
      <c r="H43" s="291"/>
      <c r="I43" s="292"/>
      <c r="J43" s="292"/>
      <c r="K43" s="290">
        <f t="shared" si="7"/>
        <v>0</v>
      </c>
    </row>
    <row r="44" spans="1:11">
      <c r="A44" s="820"/>
      <c r="B44" s="291"/>
      <c r="C44" s="292"/>
      <c r="D44" s="292"/>
      <c r="E44" s="290">
        <f t="shared" si="6"/>
        <v>0</v>
      </c>
      <c r="F44" s="282"/>
      <c r="G44" s="820"/>
      <c r="H44" s="291"/>
      <c r="I44" s="292"/>
      <c r="J44" s="292"/>
      <c r="K44" s="290">
        <f t="shared" si="7"/>
        <v>0</v>
      </c>
    </row>
    <row r="45" spans="1:11">
      <c r="A45" s="820"/>
      <c r="B45" s="291"/>
      <c r="C45" s="292"/>
      <c r="D45" s="292"/>
      <c r="E45" s="290">
        <f t="shared" si="6"/>
        <v>0</v>
      </c>
      <c r="F45" s="282"/>
      <c r="G45" s="820"/>
      <c r="H45" s="291"/>
      <c r="I45" s="292"/>
      <c r="J45" s="292"/>
      <c r="K45" s="290">
        <f t="shared" si="7"/>
        <v>0</v>
      </c>
    </row>
    <row r="46" spans="1:11">
      <c r="A46" s="820"/>
      <c r="B46" s="291"/>
      <c r="C46" s="292"/>
      <c r="D46" s="292"/>
      <c r="E46" s="290">
        <f t="shared" si="6"/>
        <v>0</v>
      </c>
      <c r="F46" s="282"/>
      <c r="G46" s="820"/>
      <c r="H46" s="291"/>
      <c r="I46" s="292"/>
      <c r="J46" s="292"/>
      <c r="K46" s="290">
        <f t="shared" si="7"/>
        <v>0</v>
      </c>
    </row>
    <row r="47" spans="1:11">
      <c r="A47" s="820"/>
      <c r="B47" s="291"/>
      <c r="C47" s="292"/>
      <c r="D47" s="292"/>
      <c r="E47" s="290">
        <f t="shared" si="6"/>
        <v>0</v>
      </c>
      <c r="F47" s="282"/>
      <c r="G47" s="820"/>
      <c r="H47" s="291"/>
      <c r="I47" s="292"/>
      <c r="J47" s="292"/>
      <c r="K47" s="290">
        <f t="shared" si="7"/>
        <v>0</v>
      </c>
    </row>
    <row r="48" spans="1:11" ht="13.5" thickBot="1">
      <c r="A48" s="823"/>
      <c r="B48" s="294" t="s">
        <v>281</v>
      </c>
      <c r="C48" s="295"/>
      <c r="D48" s="295"/>
      <c r="E48" s="296">
        <f>SUM(E41:E47)</f>
        <v>0</v>
      </c>
      <c r="F48" s="282"/>
      <c r="G48" s="823"/>
      <c r="H48" s="294" t="s">
        <v>281</v>
      </c>
      <c r="I48" s="295"/>
      <c r="J48" s="295"/>
      <c r="K48" s="296">
        <f>SUM(K41:K47)</f>
        <v>0</v>
      </c>
    </row>
    <row r="49" spans="1:11">
      <c r="A49" s="819" t="s">
        <v>286</v>
      </c>
      <c r="B49" s="288"/>
      <c r="C49" s="289"/>
      <c r="D49" s="289"/>
      <c r="E49" s="287">
        <f>IF(AND(OR(C49=3,C49=4),D49=4),3000,IF(AND(OR(C49=3,C49=4),D49=5),11000,IF(AND(C49=3,D49&gt;5),19000,IF(AND(C49=4,D49=6),19000,IF(AND(C49=4,D49&gt;6),27000,IF(AND(C49=5,D49=7),19000,IF(AND(C49=5,D49&gt;7),28000,IF(AND(C49=5,D49=5),3000,IF(AND(C49=5,D49=6),11000,0)))))))))</f>
        <v>0</v>
      </c>
      <c r="F49" s="282"/>
      <c r="G49" s="822" t="s">
        <v>287</v>
      </c>
      <c r="H49" s="288"/>
      <c r="I49" s="289"/>
      <c r="J49" s="289"/>
      <c r="K49" s="287">
        <f>IF(AND(OR(I49=3,I49=4),J49=4),3000,IF(AND(OR(I49=3,I49=4),J49=5),11000,IF(AND(I49=3,J49&gt;5),19000,IF(AND(I49=4,J49=6),19000,IF(AND(I49=4,J49&gt;6),27000,IF(AND(I49=5,J49=7),19000,IF(AND(I49=5,J49&gt;7),28000,IF(AND(I49=5,J49=5),3000,IF(AND(I49=5,J49=6),11000,0)))))))))</f>
        <v>0</v>
      </c>
    </row>
    <row r="50" spans="1:11">
      <c r="A50" s="820"/>
      <c r="B50" s="291"/>
      <c r="C50" s="292"/>
      <c r="D50" s="292"/>
      <c r="E50" s="290">
        <f t="shared" ref="E50:E55" si="8">IF(AND(OR(C50=3,C50=4),D50=4),3000,IF(AND(OR(C50=3,C50=4),D50=5),11000,IF(AND(C50=3,D50&gt;5),19000,IF(AND(C50=4,D50=6),19000,IF(AND(C50=4,D50&gt;6),27000,IF(AND(C50=5,D50=7),19000,IF(AND(C50=5,D50&gt;7),28000,IF(AND(C50=5,D50=5),3000,IF(AND(C50=5,D50=6),11000,0)))))))))</f>
        <v>0</v>
      </c>
      <c r="F50" s="282"/>
      <c r="G50" s="820"/>
      <c r="H50" s="291"/>
      <c r="I50" s="292"/>
      <c r="J50" s="292"/>
      <c r="K50" s="290">
        <f t="shared" ref="K50:K55" si="9">IF(AND(OR(I50=3,I50=4),J50=4),3000,IF(AND(OR(I50=3,I50=4),J50=5),11000,IF(AND(I50=3,J50&gt;5),19000,IF(AND(I50=4,J50=6),19000,IF(AND(I50=4,J50&gt;6),27000,IF(AND(I50=5,J50=7),19000,IF(AND(I50=5,J50&gt;7),28000,IF(AND(I50=5,J50=5),3000,IF(AND(I50=5,J50=6),11000,0)))))))))</f>
        <v>0</v>
      </c>
    </row>
    <row r="51" spans="1:11">
      <c r="A51" s="820"/>
      <c r="B51" s="291"/>
      <c r="C51" s="292"/>
      <c r="D51" s="292"/>
      <c r="E51" s="290">
        <f t="shared" si="8"/>
        <v>0</v>
      </c>
      <c r="F51" s="282"/>
      <c r="G51" s="820"/>
      <c r="H51" s="291"/>
      <c r="I51" s="292"/>
      <c r="J51" s="292"/>
      <c r="K51" s="290">
        <f t="shared" si="9"/>
        <v>0</v>
      </c>
    </row>
    <row r="52" spans="1:11">
      <c r="A52" s="820"/>
      <c r="B52" s="291"/>
      <c r="C52" s="292"/>
      <c r="D52" s="292"/>
      <c r="E52" s="290">
        <f t="shared" si="8"/>
        <v>0</v>
      </c>
      <c r="F52" s="282"/>
      <c r="G52" s="820"/>
      <c r="H52" s="291"/>
      <c r="I52" s="292"/>
      <c r="J52" s="292"/>
      <c r="K52" s="290">
        <f t="shared" si="9"/>
        <v>0</v>
      </c>
    </row>
    <row r="53" spans="1:11">
      <c r="A53" s="820"/>
      <c r="B53" s="291"/>
      <c r="C53" s="292"/>
      <c r="D53" s="292"/>
      <c r="E53" s="290">
        <f t="shared" si="8"/>
        <v>0</v>
      </c>
      <c r="F53" s="282"/>
      <c r="G53" s="820"/>
      <c r="H53" s="291"/>
      <c r="I53" s="292"/>
      <c r="J53" s="292"/>
      <c r="K53" s="290">
        <f t="shared" si="9"/>
        <v>0</v>
      </c>
    </row>
    <row r="54" spans="1:11">
      <c r="A54" s="820"/>
      <c r="B54" s="291"/>
      <c r="C54" s="292"/>
      <c r="D54" s="292"/>
      <c r="E54" s="290">
        <f t="shared" si="8"/>
        <v>0</v>
      </c>
      <c r="F54" s="282"/>
      <c r="G54" s="820"/>
      <c r="H54" s="291"/>
      <c r="I54" s="292"/>
      <c r="J54" s="292"/>
      <c r="K54" s="290">
        <f t="shared" si="9"/>
        <v>0</v>
      </c>
    </row>
    <row r="55" spans="1:11">
      <c r="A55" s="820"/>
      <c r="B55" s="291"/>
      <c r="C55" s="292"/>
      <c r="D55" s="292"/>
      <c r="E55" s="290">
        <f t="shared" si="8"/>
        <v>0</v>
      </c>
      <c r="F55" s="282"/>
      <c r="G55" s="820"/>
      <c r="H55" s="291"/>
      <c r="I55" s="292"/>
      <c r="J55" s="292"/>
      <c r="K55" s="290">
        <f t="shared" si="9"/>
        <v>0</v>
      </c>
    </row>
    <row r="56" spans="1:11" ht="13.5" thickBot="1">
      <c r="A56" s="821"/>
      <c r="B56" s="294" t="s">
        <v>281</v>
      </c>
      <c r="C56" s="295"/>
      <c r="D56" s="295"/>
      <c r="E56" s="296">
        <f>SUM(E49:E55)</f>
        <v>0</v>
      </c>
      <c r="F56" s="282"/>
      <c r="G56" s="823"/>
      <c r="H56" s="294" t="s">
        <v>281</v>
      </c>
      <c r="I56" s="295"/>
      <c r="J56" s="295"/>
      <c r="K56" s="296">
        <f>SUM(K49:K55)</f>
        <v>0</v>
      </c>
    </row>
    <row r="57" spans="1:11">
      <c r="A57" s="822" t="s">
        <v>288</v>
      </c>
      <c r="B57" s="288"/>
      <c r="C57" s="289"/>
      <c r="D57" s="289"/>
      <c r="E57" s="287">
        <f>IF(AND(OR(C57=3,C57=4),D57=4),3000,IF(AND(OR(C57=3,C57=4),D57=5),11000,IF(AND(C57=3,D57&gt;5),19000,IF(AND(C57=4,D57=6),19000,IF(AND(C57=4,D57&gt;6),27000,IF(AND(C57=5,D57=7),19000,IF(AND(C57=5,D57&gt;7),28000,IF(AND(C57=5,D57=5),3000,IF(AND(C57=5,D57=6),11000,0)))))))))</f>
        <v>0</v>
      </c>
      <c r="F57" s="282"/>
      <c r="G57" s="822" t="s">
        <v>289</v>
      </c>
      <c r="H57" s="288"/>
      <c r="I57" s="289"/>
      <c r="J57" s="289"/>
      <c r="K57" s="287">
        <f>IF(AND(OR(I57=3,I57=4),J57=4),3000,IF(AND(OR(I57=3,I57=4),J57=5),11000,IF(AND(I57=3,J57&gt;5),19000,IF(AND(I57=4,J57=6),19000,IF(AND(I57=4,J57&gt;6),27000,IF(AND(I57=5,J57=7),19000,IF(AND(I57=5,J57&gt;7),28000,IF(AND(I57=5,J57=5),3000,IF(AND(I57=5,J57=6),11000,0)))))))))</f>
        <v>0</v>
      </c>
    </row>
    <row r="58" spans="1:11">
      <c r="A58" s="820"/>
      <c r="B58" s="291"/>
      <c r="C58" s="292"/>
      <c r="D58" s="292"/>
      <c r="E58" s="290">
        <f t="shared" ref="E58:E63" si="10">IF(AND(OR(C58=3,C58=4),D58=4),3000,IF(AND(OR(C58=3,C58=4),D58=5),11000,IF(AND(C58=3,D58&gt;5),19000,IF(AND(C58=4,D58=6),19000,IF(AND(C58=4,D58&gt;6),27000,IF(AND(C58=5,D58=7),19000,IF(AND(C58=5,D58&gt;7),28000,IF(AND(C58=5,D58=5),3000,IF(AND(C58=5,D58=6),11000,0)))))))))</f>
        <v>0</v>
      </c>
      <c r="F58" s="282"/>
      <c r="G58" s="820"/>
      <c r="H58" s="291"/>
      <c r="I58" s="292"/>
      <c r="J58" s="292"/>
      <c r="K58" s="290">
        <f t="shared" ref="K58:K63" si="11">IF(AND(OR(I58=3,I58=4),J58=4),3000,IF(AND(OR(I58=3,I58=4),J58=5),11000,IF(AND(I58=3,J58&gt;5),19000,IF(AND(I58=4,J58=6),19000,IF(AND(I58=4,J58&gt;6),27000,IF(AND(I58=5,J58=7),19000,IF(AND(I58=5,J58&gt;7),28000,IF(AND(I58=5,J58=5),3000,IF(AND(I58=5,J58=6),11000,0)))))))))</f>
        <v>0</v>
      </c>
    </row>
    <row r="59" spans="1:11">
      <c r="A59" s="820"/>
      <c r="B59" s="291"/>
      <c r="C59" s="292"/>
      <c r="D59" s="292"/>
      <c r="E59" s="290">
        <f t="shared" si="10"/>
        <v>0</v>
      </c>
      <c r="F59" s="282"/>
      <c r="G59" s="820"/>
      <c r="H59" s="291"/>
      <c r="I59" s="292"/>
      <c r="J59" s="292"/>
      <c r="K59" s="290">
        <f t="shared" si="11"/>
        <v>0</v>
      </c>
    </row>
    <row r="60" spans="1:11">
      <c r="A60" s="820"/>
      <c r="B60" s="291"/>
      <c r="C60" s="292"/>
      <c r="D60" s="292"/>
      <c r="E60" s="290">
        <f t="shared" si="10"/>
        <v>0</v>
      </c>
      <c r="F60" s="282"/>
      <c r="G60" s="820"/>
      <c r="H60" s="291"/>
      <c r="I60" s="292"/>
      <c r="J60" s="292"/>
      <c r="K60" s="290">
        <f t="shared" si="11"/>
        <v>0</v>
      </c>
    </row>
    <row r="61" spans="1:11">
      <c r="A61" s="820"/>
      <c r="B61" s="291"/>
      <c r="C61" s="292"/>
      <c r="D61" s="292"/>
      <c r="E61" s="290">
        <f t="shared" si="10"/>
        <v>0</v>
      </c>
      <c r="F61" s="282"/>
      <c r="G61" s="820"/>
      <c r="H61" s="291"/>
      <c r="I61" s="292"/>
      <c r="J61" s="292"/>
      <c r="K61" s="290">
        <f t="shared" si="11"/>
        <v>0</v>
      </c>
    </row>
    <row r="62" spans="1:11">
      <c r="A62" s="820"/>
      <c r="B62" s="291"/>
      <c r="C62" s="292"/>
      <c r="D62" s="292"/>
      <c r="E62" s="290">
        <f t="shared" si="10"/>
        <v>0</v>
      </c>
      <c r="F62" s="282"/>
      <c r="G62" s="820"/>
      <c r="H62" s="291"/>
      <c r="I62" s="292"/>
      <c r="J62" s="292"/>
      <c r="K62" s="290">
        <f t="shared" si="11"/>
        <v>0</v>
      </c>
    </row>
    <row r="63" spans="1:11">
      <c r="A63" s="820"/>
      <c r="B63" s="291"/>
      <c r="C63" s="292"/>
      <c r="D63" s="292"/>
      <c r="E63" s="290">
        <f t="shared" si="10"/>
        <v>0</v>
      </c>
      <c r="F63" s="282"/>
      <c r="G63" s="820"/>
      <c r="H63" s="291"/>
      <c r="I63" s="292"/>
      <c r="J63" s="292"/>
      <c r="K63" s="290">
        <f t="shared" si="11"/>
        <v>0</v>
      </c>
    </row>
    <row r="64" spans="1:11" ht="13.5" thickBot="1">
      <c r="A64" s="823"/>
      <c r="B64" s="294" t="s">
        <v>281</v>
      </c>
      <c r="C64" s="295"/>
      <c r="D64" s="295"/>
      <c r="E64" s="296">
        <f>SUM(E57:E63)</f>
        <v>0</v>
      </c>
      <c r="F64" s="282"/>
      <c r="G64" s="823"/>
      <c r="H64" s="294" t="s">
        <v>281</v>
      </c>
      <c r="I64" s="295"/>
      <c r="J64" s="295"/>
      <c r="K64" s="296">
        <f>SUM(K57:K63)</f>
        <v>0</v>
      </c>
    </row>
    <row r="65" spans="1:11">
      <c r="A65" s="822" t="s">
        <v>290</v>
      </c>
      <c r="B65" s="288"/>
      <c r="C65" s="289"/>
      <c r="D65" s="289"/>
      <c r="E65" s="287">
        <f>IF(AND(OR(C65=3,C65=4),D65=4),3000,IF(AND(OR(C65=3,C65=4),D65=5),11000,IF(AND(C65=3,D65&gt;5),19000,IF(AND(C65=4,D65=6),19000,IF(AND(C65=4,D65&gt;6),27000,IF(AND(C65=5,D65=7),19000,IF(AND(C65=5,D65&gt;7),28000,IF(AND(C65=5,D65=5),3000,IF(AND(C65=5,D65=6),11000,0)))))))))</f>
        <v>0</v>
      </c>
      <c r="F65" s="282"/>
      <c r="G65" s="822" t="s">
        <v>291</v>
      </c>
      <c r="H65" s="288"/>
      <c r="I65" s="289"/>
      <c r="J65" s="289"/>
      <c r="K65" s="287">
        <f>IF(AND(OR(I65=3,I65=4),J65=4),3000,IF(AND(OR(I65=3,I65=4),J65=5),11000,IF(AND(I65=3,J65&gt;5),19000,IF(AND(I65=4,J65=6),19000,IF(AND(I65=4,J65&gt;6),27000,IF(AND(I65=5,J65=7),19000,IF(AND(I65=5,J65&gt;7),28000,IF(AND(I65=5,J65=5),3000,IF(AND(I65=5,J65=6),11000,0)))))))))</f>
        <v>0</v>
      </c>
    </row>
    <row r="66" spans="1:11">
      <c r="A66" s="820"/>
      <c r="B66" s="291"/>
      <c r="C66" s="292"/>
      <c r="D66" s="292"/>
      <c r="E66" s="290">
        <f t="shared" ref="E66:E71" si="12">IF(AND(OR(C66=3,C66=4),D66=4),3000,IF(AND(OR(C66=3,C66=4),D66=5),11000,IF(AND(C66=3,D66&gt;5),19000,IF(AND(C66=4,D66=6),19000,IF(AND(C66=4,D66&gt;6),27000,IF(AND(C66=5,D66=7),19000,IF(AND(C66=5,D66&gt;7),28000,IF(AND(C66=5,D66=5),3000,IF(AND(C66=5,D66=6),11000,0)))))))))</f>
        <v>0</v>
      </c>
      <c r="F66" s="282"/>
      <c r="G66" s="820"/>
      <c r="H66" s="291"/>
      <c r="I66" s="292"/>
      <c r="J66" s="292"/>
      <c r="K66" s="290">
        <f t="shared" ref="K66:K71" si="13">IF(AND(OR(I66=3,I66=4),J66=4),3000,IF(AND(OR(I66=3,I66=4),J66=5),11000,IF(AND(I66=3,J66&gt;5),19000,IF(AND(I66=4,J66=6),19000,IF(AND(I66=4,J66&gt;6),27000,IF(AND(I66=5,J66=7),19000,IF(AND(I66=5,J66&gt;7),28000,IF(AND(I66=5,J66=5),3000,IF(AND(I66=5,J66=6),11000,0)))))))))</f>
        <v>0</v>
      </c>
    </row>
    <row r="67" spans="1:11">
      <c r="A67" s="820"/>
      <c r="B67" s="291"/>
      <c r="C67" s="292"/>
      <c r="D67" s="292"/>
      <c r="E67" s="290">
        <f t="shared" si="12"/>
        <v>0</v>
      </c>
      <c r="F67" s="282"/>
      <c r="G67" s="820"/>
      <c r="H67" s="291"/>
      <c r="I67" s="292"/>
      <c r="J67" s="292"/>
      <c r="K67" s="290">
        <f t="shared" si="13"/>
        <v>0</v>
      </c>
    </row>
    <row r="68" spans="1:11">
      <c r="A68" s="820"/>
      <c r="B68" s="291"/>
      <c r="C68" s="292"/>
      <c r="D68" s="292"/>
      <c r="E68" s="290">
        <f t="shared" si="12"/>
        <v>0</v>
      </c>
      <c r="F68" s="282"/>
      <c r="G68" s="820"/>
      <c r="H68" s="291"/>
      <c r="I68" s="292"/>
      <c r="J68" s="292"/>
      <c r="K68" s="290">
        <f t="shared" si="13"/>
        <v>0</v>
      </c>
    </row>
    <row r="69" spans="1:11">
      <c r="A69" s="820"/>
      <c r="B69" s="291"/>
      <c r="C69" s="292"/>
      <c r="D69" s="292"/>
      <c r="E69" s="290">
        <f t="shared" si="12"/>
        <v>0</v>
      </c>
      <c r="F69" s="282"/>
      <c r="G69" s="820"/>
      <c r="H69" s="291"/>
      <c r="I69" s="292"/>
      <c r="J69" s="292"/>
      <c r="K69" s="290">
        <f t="shared" si="13"/>
        <v>0</v>
      </c>
    </row>
    <row r="70" spans="1:11">
      <c r="A70" s="820"/>
      <c r="B70" s="291"/>
      <c r="C70" s="292"/>
      <c r="D70" s="292"/>
      <c r="E70" s="290">
        <f t="shared" si="12"/>
        <v>0</v>
      </c>
      <c r="F70" s="282"/>
      <c r="G70" s="820"/>
      <c r="H70" s="291"/>
      <c r="I70" s="292"/>
      <c r="J70" s="292"/>
      <c r="K70" s="290">
        <f t="shared" si="13"/>
        <v>0</v>
      </c>
    </row>
    <row r="71" spans="1:11">
      <c r="A71" s="820"/>
      <c r="B71" s="291"/>
      <c r="C71" s="292"/>
      <c r="D71" s="292"/>
      <c r="E71" s="290">
        <f t="shared" si="12"/>
        <v>0</v>
      </c>
      <c r="F71" s="282"/>
      <c r="G71" s="820"/>
      <c r="H71" s="291"/>
      <c r="I71" s="292"/>
      <c r="J71" s="292"/>
      <c r="K71" s="290">
        <f t="shared" si="13"/>
        <v>0</v>
      </c>
    </row>
    <row r="72" spans="1:11" ht="13.5" thickBot="1">
      <c r="A72" s="823"/>
      <c r="B72" s="294" t="s">
        <v>281</v>
      </c>
      <c r="C72" s="295"/>
      <c r="D72" s="295"/>
      <c r="E72" s="296">
        <f>SUM(E65:E71)</f>
        <v>0</v>
      </c>
      <c r="F72" s="282"/>
      <c r="G72" s="823"/>
      <c r="H72" s="294" t="s">
        <v>281</v>
      </c>
      <c r="I72" s="295"/>
      <c r="J72" s="295"/>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294</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C25:C72 I25:I73" xr:uid="{AF7EA600-7D97-4ECF-B48D-1D2E2FD7AC8B}">
      <formula1>3</formula1>
      <formula2>5</formula2>
    </dataValidation>
    <dataValidation type="whole" allowBlank="1" showInputMessage="1" showErrorMessage="1" sqref="D25:D72 J25:J73" xr:uid="{50768B65-1BDD-4BA0-ADE8-8E83C7E35269}">
      <formula1>0</formula1>
      <formula2>100</formula2>
    </dataValidation>
  </dataValidations>
  <pageMargins left="0.7" right="0.7" top="0.75" bottom="0.75" header="0.3" footer="0.3"/>
  <pageSetup paperSize="9" scale="8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9D5D8-0A1D-4E2E-ACFE-690C591EB69A}">
  <sheetPr>
    <tabColor rgb="FFFF0000"/>
    <pageSetUpPr fitToPage="1"/>
  </sheetPr>
  <dimension ref="A1:M18"/>
  <sheetViews>
    <sheetView showGridLines="0" view="pageBreakPreview" zoomScale="85" zoomScaleNormal="75" zoomScaleSheetLayoutView="85" workbookViewId="0">
      <selection activeCell="L11" sqref="L11"/>
    </sheetView>
  </sheetViews>
  <sheetFormatPr defaultColWidth="6.26953125" defaultRowHeight="15"/>
  <cols>
    <col min="1" max="1" width="6.26953125" style="202"/>
    <col min="2" max="10" width="6.26953125" style="187"/>
    <col min="11" max="11" width="9.6328125" style="187" customWidth="1"/>
    <col min="12" max="12" width="12.453125" style="187" customWidth="1"/>
    <col min="13" max="13" width="12.453125" style="202" customWidth="1"/>
    <col min="14" max="266" width="6.26953125" style="187"/>
    <col min="267" max="267" width="9.6328125" style="187" customWidth="1"/>
    <col min="268" max="269" width="12.453125" style="187" customWidth="1"/>
    <col min="270" max="522" width="6.26953125" style="187"/>
    <col min="523" max="523" width="9.6328125" style="187" customWidth="1"/>
    <col min="524" max="525" width="12.453125" style="187" customWidth="1"/>
    <col min="526" max="778" width="6.26953125" style="187"/>
    <col min="779" max="779" width="9.6328125" style="187" customWidth="1"/>
    <col min="780" max="781" width="12.453125" style="187" customWidth="1"/>
    <col min="782" max="1034" width="6.26953125" style="187"/>
    <col min="1035" max="1035" width="9.6328125" style="187" customWidth="1"/>
    <col min="1036" max="1037" width="12.453125" style="187" customWidth="1"/>
    <col min="1038" max="1290" width="6.26953125" style="187"/>
    <col min="1291" max="1291" width="9.6328125" style="187" customWidth="1"/>
    <col min="1292" max="1293" width="12.453125" style="187" customWidth="1"/>
    <col min="1294" max="1546" width="6.26953125" style="187"/>
    <col min="1547" max="1547" width="9.6328125" style="187" customWidth="1"/>
    <col min="1548" max="1549" width="12.453125" style="187" customWidth="1"/>
    <col min="1550" max="1802" width="6.26953125" style="187"/>
    <col min="1803" max="1803" width="9.6328125" style="187" customWidth="1"/>
    <col min="1804" max="1805" width="12.453125" style="187" customWidth="1"/>
    <col min="1806" max="2058" width="6.26953125" style="187"/>
    <col min="2059" max="2059" width="9.6328125" style="187" customWidth="1"/>
    <col min="2060" max="2061" width="12.453125" style="187" customWidth="1"/>
    <col min="2062" max="2314" width="6.26953125" style="187"/>
    <col min="2315" max="2315" width="9.6328125" style="187" customWidth="1"/>
    <col min="2316" max="2317" width="12.453125" style="187" customWidth="1"/>
    <col min="2318" max="2570" width="6.26953125" style="187"/>
    <col min="2571" max="2571" width="9.6328125" style="187" customWidth="1"/>
    <col min="2572" max="2573" width="12.453125" style="187" customWidth="1"/>
    <col min="2574" max="2826" width="6.26953125" style="187"/>
    <col min="2827" max="2827" width="9.6328125" style="187" customWidth="1"/>
    <col min="2828" max="2829" width="12.453125" style="187" customWidth="1"/>
    <col min="2830" max="3082" width="6.26953125" style="187"/>
    <col min="3083" max="3083" width="9.6328125" style="187" customWidth="1"/>
    <col min="3084" max="3085" width="12.453125" style="187" customWidth="1"/>
    <col min="3086" max="3338" width="6.26953125" style="187"/>
    <col min="3339" max="3339" width="9.6328125" style="187" customWidth="1"/>
    <col min="3340" max="3341" width="12.453125" style="187" customWidth="1"/>
    <col min="3342" max="3594" width="6.26953125" style="187"/>
    <col min="3595" max="3595" width="9.6328125" style="187" customWidth="1"/>
    <col min="3596" max="3597" width="12.453125" style="187" customWidth="1"/>
    <col min="3598" max="3850" width="6.26953125" style="187"/>
    <col min="3851" max="3851" width="9.6328125" style="187" customWidth="1"/>
    <col min="3852" max="3853" width="12.453125" style="187" customWidth="1"/>
    <col min="3854" max="4106" width="6.26953125" style="187"/>
    <col min="4107" max="4107" width="9.6328125" style="187" customWidth="1"/>
    <col min="4108" max="4109" width="12.453125" style="187" customWidth="1"/>
    <col min="4110" max="4362" width="6.26953125" style="187"/>
    <col min="4363" max="4363" width="9.6328125" style="187" customWidth="1"/>
    <col min="4364" max="4365" width="12.453125" style="187" customWidth="1"/>
    <col min="4366" max="4618" width="6.26953125" style="187"/>
    <col min="4619" max="4619" width="9.6328125" style="187" customWidth="1"/>
    <col min="4620" max="4621" width="12.453125" style="187" customWidth="1"/>
    <col min="4622" max="4874" width="6.26953125" style="187"/>
    <col min="4875" max="4875" width="9.6328125" style="187" customWidth="1"/>
    <col min="4876" max="4877" width="12.453125" style="187" customWidth="1"/>
    <col min="4878" max="5130" width="6.26953125" style="187"/>
    <col min="5131" max="5131" width="9.6328125" style="187" customWidth="1"/>
    <col min="5132" max="5133" width="12.453125" style="187" customWidth="1"/>
    <col min="5134" max="5386" width="6.26953125" style="187"/>
    <col min="5387" max="5387" width="9.6328125" style="187" customWidth="1"/>
    <col min="5388" max="5389" width="12.453125" style="187" customWidth="1"/>
    <col min="5390" max="5642" width="6.26953125" style="187"/>
    <col min="5643" max="5643" width="9.6328125" style="187" customWidth="1"/>
    <col min="5644" max="5645" width="12.453125" style="187" customWidth="1"/>
    <col min="5646" max="5898" width="6.26953125" style="187"/>
    <col min="5899" max="5899" width="9.6328125" style="187" customWidth="1"/>
    <col min="5900" max="5901" width="12.453125" style="187" customWidth="1"/>
    <col min="5902" max="6154" width="6.26953125" style="187"/>
    <col min="6155" max="6155" width="9.6328125" style="187" customWidth="1"/>
    <col min="6156" max="6157" width="12.453125" style="187" customWidth="1"/>
    <col min="6158" max="6410" width="6.26953125" style="187"/>
    <col min="6411" max="6411" width="9.6328125" style="187" customWidth="1"/>
    <col min="6412" max="6413" width="12.453125" style="187" customWidth="1"/>
    <col min="6414" max="6666" width="6.26953125" style="187"/>
    <col min="6667" max="6667" width="9.6328125" style="187" customWidth="1"/>
    <col min="6668" max="6669" width="12.453125" style="187" customWidth="1"/>
    <col min="6670" max="6922" width="6.26953125" style="187"/>
    <col min="6923" max="6923" width="9.6328125" style="187" customWidth="1"/>
    <col min="6924" max="6925" width="12.453125" style="187" customWidth="1"/>
    <col min="6926" max="7178" width="6.26953125" style="187"/>
    <col min="7179" max="7179" width="9.6328125" style="187" customWidth="1"/>
    <col min="7180" max="7181" width="12.453125" style="187" customWidth="1"/>
    <col min="7182" max="7434" width="6.26953125" style="187"/>
    <col min="7435" max="7435" width="9.6328125" style="187" customWidth="1"/>
    <col min="7436" max="7437" width="12.453125" style="187" customWidth="1"/>
    <col min="7438" max="7690" width="6.26953125" style="187"/>
    <col min="7691" max="7691" width="9.6328125" style="187" customWidth="1"/>
    <col min="7692" max="7693" width="12.453125" style="187" customWidth="1"/>
    <col min="7694" max="7946" width="6.26953125" style="187"/>
    <col min="7947" max="7947" width="9.6328125" style="187" customWidth="1"/>
    <col min="7948" max="7949" width="12.453125" style="187" customWidth="1"/>
    <col min="7950" max="8202" width="6.26953125" style="187"/>
    <col min="8203" max="8203" width="9.6328125" style="187" customWidth="1"/>
    <col min="8204" max="8205" width="12.453125" style="187" customWidth="1"/>
    <col min="8206" max="8458" width="6.26953125" style="187"/>
    <col min="8459" max="8459" width="9.6328125" style="187" customWidth="1"/>
    <col min="8460" max="8461" width="12.453125" style="187" customWidth="1"/>
    <col min="8462" max="8714" width="6.26953125" style="187"/>
    <col min="8715" max="8715" width="9.6328125" style="187" customWidth="1"/>
    <col min="8716" max="8717" width="12.453125" style="187" customWidth="1"/>
    <col min="8718" max="8970" width="6.26953125" style="187"/>
    <col min="8971" max="8971" width="9.6328125" style="187" customWidth="1"/>
    <col min="8972" max="8973" width="12.453125" style="187" customWidth="1"/>
    <col min="8974" max="9226" width="6.26953125" style="187"/>
    <col min="9227" max="9227" width="9.6328125" style="187" customWidth="1"/>
    <col min="9228" max="9229" width="12.453125" style="187" customWidth="1"/>
    <col min="9230" max="9482" width="6.26953125" style="187"/>
    <col min="9483" max="9483" width="9.6328125" style="187" customWidth="1"/>
    <col min="9484" max="9485" width="12.453125" style="187" customWidth="1"/>
    <col min="9486" max="9738" width="6.26953125" style="187"/>
    <col min="9739" max="9739" width="9.6328125" style="187" customWidth="1"/>
    <col min="9740" max="9741" width="12.453125" style="187" customWidth="1"/>
    <col min="9742" max="9994" width="6.26953125" style="187"/>
    <col min="9995" max="9995" width="9.6328125" style="187" customWidth="1"/>
    <col min="9996" max="9997" width="12.453125" style="187" customWidth="1"/>
    <col min="9998" max="10250" width="6.26953125" style="187"/>
    <col min="10251" max="10251" width="9.6328125" style="187" customWidth="1"/>
    <col min="10252" max="10253" width="12.453125" style="187" customWidth="1"/>
    <col min="10254" max="10506" width="6.26953125" style="187"/>
    <col min="10507" max="10507" width="9.6328125" style="187" customWidth="1"/>
    <col min="10508" max="10509" width="12.453125" style="187" customWidth="1"/>
    <col min="10510" max="10762" width="6.26953125" style="187"/>
    <col min="10763" max="10763" width="9.6328125" style="187" customWidth="1"/>
    <col min="10764" max="10765" width="12.453125" style="187" customWidth="1"/>
    <col min="10766" max="11018" width="6.26953125" style="187"/>
    <col min="11019" max="11019" width="9.6328125" style="187" customWidth="1"/>
    <col min="11020" max="11021" width="12.453125" style="187" customWidth="1"/>
    <col min="11022" max="11274" width="6.26953125" style="187"/>
    <col min="11275" max="11275" width="9.6328125" style="187" customWidth="1"/>
    <col min="11276" max="11277" width="12.453125" style="187" customWidth="1"/>
    <col min="11278" max="11530" width="6.26953125" style="187"/>
    <col min="11531" max="11531" width="9.6328125" style="187" customWidth="1"/>
    <col min="11532" max="11533" width="12.453125" style="187" customWidth="1"/>
    <col min="11534" max="11786" width="6.26953125" style="187"/>
    <col min="11787" max="11787" width="9.6328125" style="187" customWidth="1"/>
    <col min="11788" max="11789" width="12.453125" style="187" customWidth="1"/>
    <col min="11790" max="12042" width="6.26953125" style="187"/>
    <col min="12043" max="12043" width="9.6328125" style="187" customWidth="1"/>
    <col min="12044" max="12045" width="12.453125" style="187" customWidth="1"/>
    <col min="12046" max="12298" width="6.26953125" style="187"/>
    <col min="12299" max="12299" width="9.6328125" style="187" customWidth="1"/>
    <col min="12300" max="12301" width="12.453125" style="187" customWidth="1"/>
    <col min="12302" max="12554" width="6.26953125" style="187"/>
    <col min="12555" max="12555" width="9.6328125" style="187" customWidth="1"/>
    <col min="12556" max="12557" width="12.453125" style="187" customWidth="1"/>
    <col min="12558" max="12810" width="6.26953125" style="187"/>
    <col min="12811" max="12811" width="9.6328125" style="187" customWidth="1"/>
    <col min="12812" max="12813" width="12.453125" style="187" customWidth="1"/>
    <col min="12814" max="13066" width="6.26953125" style="187"/>
    <col min="13067" max="13067" width="9.6328125" style="187" customWidth="1"/>
    <col min="13068" max="13069" width="12.453125" style="187" customWidth="1"/>
    <col min="13070" max="13322" width="6.26953125" style="187"/>
    <col min="13323" max="13323" width="9.6328125" style="187" customWidth="1"/>
    <col min="13324" max="13325" width="12.453125" style="187" customWidth="1"/>
    <col min="13326" max="13578" width="6.26953125" style="187"/>
    <col min="13579" max="13579" width="9.6328125" style="187" customWidth="1"/>
    <col min="13580" max="13581" width="12.453125" style="187" customWidth="1"/>
    <col min="13582" max="13834" width="6.26953125" style="187"/>
    <col min="13835" max="13835" width="9.6328125" style="187" customWidth="1"/>
    <col min="13836" max="13837" width="12.453125" style="187" customWidth="1"/>
    <col min="13838" max="14090" width="6.26953125" style="187"/>
    <col min="14091" max="14091" width="9.6328125" style="187" customWidth="1"/>
    <col min="14092" max="14093" width="12.453125" style="187" customWidth="1"/>
    <col min="14094" max="14346" width="6.26953125" style="187"/>
    <col min="14347" max="14347" width="9.6328125" style="187" customWidth="1"/>
    <col min="14348" max="14349" width="12.453125" style="187" customWidth="1"/>
    <col min="14350" max="14602" width="6.26953125" style="187"/>
    <col min="14603" max="14603" width="9.6328125" style="187" customWidth="1"/>
    <col min="14604" max="14605" width="12.453125" style="187" customWidth="1"/>
    <col min="14606" max="14858" width="6.26953125" style="187"/>
    <col min="14859" max="14859" width="9.6328125" style="187" customWidth="1"/>
    <col min="14860" max="14861" width="12.453125" style="187" customWidth="1"/>
    <col min="14862" max="15114" width="6.26953125" style="187"/>
    <col min="15115" max="15115" width="9.6328125" style="187" customWidth="1"/>
    <col min="15116" max="15117" width="12.453125" style="187" customWidth="1"/>
    <col min="15118" max="15370" width="6.26953125" style="187"/>
    <col min="15371" max="15371" width="9.6328125" style="187" customWidth="1"/>
    <col min="15372" max="15373" width="12.453125" style="187" customWidth="1"/>
    <col min="15374" max="15626" width="6.26953125" style="187"/>
    <col min="15627" max="15627" width="9.6328125" style="187" customWidth="1"/>
    <col min="15628" max="15629" width="12.453125" style="187" customWidth="1"/>
    <col min="15630" max="15882" width="6.26953125" style="187"/>
    <col min="15883" max="15883" width="9.6328125" style="187" customWidth="1"/>
    <col min="15884" max="15885" width="12.453125" style="187" customWidth="1"/>
    <col min="15886" max="16138" width="6.26953125" style="187"/>
    <col min="16139" max="16139" width="9.6328125" style="187" customWidth="1"/>
    <col min="16140" max="16141" width="12.453125" style="187" customWidth="1"/>
    <col min="16142" max="16384" width="6.26953125" style="187"/>
  </cols>
  <sheetData>
    <row r="1" spans="1:13" ht="56.25" customHeight="1">
      <c r="A1" s="422" t="s">
        <v>335</v>
      </c>
      <c r="B1" s="423"/>
      <c r="C1" s="423"/>
      <c r="D1" s="423"/>
      <c r="E1" s="423"/>
      <c r="F1" s="423"/>
      <c r="G1" s="423"/>
      <c r="H1" s="423"/>
      <c r="I1" s="423"/>
      <c r="J1" s="423"/>
      <c r="K1" s="423"/>
      <c r="L1" s="423"/>
      <c r="M1" s="423"/>
    </row>
    <row r="2" spans="1:13" ht="43.5" customHeight="1">
      <c r="A2" s="188" t="s">
        <v>194</v>
      </c>
      <c r="B2" s="189"/>
      <c r="C2" s="189"/>
      <c r="D2" s="189"/>
      <c r="E2" s="189"/>
      <c r="F2" s="189"/>
      <c r="G2" s="189"/>
      <c r="H2" s="189"/>
      <c r="I2" s="189"/>
      <c r="J2" s="190"/>
      <c r="K2" s="190"/>
      <c r="L2" s="190"/>
      <c r="M2" s="190"/>
    </row>
    <row r="3" spans="1:13" ht="23.25" customHeight="1">
      <c r="A3" s="191"/>
      <c r="B3" s="189"/>
      <c r="C3" s="189"/>
      <c r="D3" s="189"/>
      <c r="E3" s="189"/>
      <c r="F3" s="189"/>
      <c r="G3" s="420" t="s">
        <v>195</v>
      </c>
      <c r="H3" s="421"/>
      <c r="I3" s="424">
        <f>交付申請基本情報!D5</f>
        <v>0</v>
      </c>
      <c r="J3" s="424"/>
      <c r="K3" s="424"/>
      <c r="L3" s="424"/>
      <c r="M3" s="425"/>
    </row>
    <row r="4" spans="1:13" ht="23.25" customHeight="1">
      <c r="A4" s="191"/>
      <c r="B4" s="189"/>
      <c r="C4" s="189"/>
      <c r="D4" s="189"/>
      <c r="E4" s="189"/>
      <c r="F4" s="189"/>
      <c r="G4" s="420" t="s">
        <v>196</v>
      </c>
      <c r="H4" s="421"/>
      <c r="I4" s="424">
        <f>交付申請基本情報!D11</f>
        <v>0</v>
      </c>
      <c r="J4" s="424"/>
      <c r="K4" s="424"/>
      <c r="L4" s="424"/>
      <c r="M4" s="425"/>
    </row>
    <row r="5" spans="1:13" ht="23.25" customHeight="1">
      <c r="A5" s="191"/>
      <c r="B5" s="189"/>
      <c r="C5" s="189"/>
      <c r="D5" s="189"/>
      <c r="E5" s="189"/>
      <c r="F5" s="189"/>
      <c r="G5" s="420" t="s">
        <v>197</v>
      </c>
      <c r="H5" s="421"/>
      <c r="I5" s="424">
        <f>交付申請基本情報!D16</f>
        <v>0</v>
      </c>
      <c r="J5" s="424"/>
      <c r="K5" s="424"/>
      <c r="L5" s="424"/>
      <c r="M5" s="425"/>
    </row>
    <row r="6" spans="1:13" ht="23.25" customHeight="1">
      <c r="A6" s="191"/>
      <c r="B6" s="189"/>
      <c r="C6" s="189"/>
      <c r="D6" s="189"/>
      <c r="E6" s="189"/>
      <c r="F6" s="189"/>
      <c r="G6" s="437" t="s">
        <v>198</v>
      </c>
      <c r="H6" s="438"/>
      <c r="I6" s="430" t="s">
        <v>199</v>
      </c>
      <c r="J6" s="430"/>
      <c r="K6" s="432">
        <f>交付申請基本情報!D17</f>
        <v>0</v>
      </c>
      <c r="L6" s="433"/>
      <c r="M6" s="434"/>
    </row>
    <row r="7" spans="1:13" ht="23.25" customHeight="1">
      <c r="A7" s="191"/>
      <c r="B7" s="189"/>
      <c r="C7" s="189"/>
      <c r="D7" s="189"/>
      <c r="E7" s="189"/>
      <c r="F7" s="189"/>
      <c r="G7" s="439" t="s">
        <v>200</v>
      </c>
      <c r="H7" s="440"/>
      <c r="I7" s="431" t="s">
        <v>201</v>
      </c>
      <c r="J7" s="431"/>
      <c r="K7" s="435">
        <f>交付申請基本情報!D18</f>
        <v>0</v>
      </c>
      <c r="L7" s="435"/>
      <c r="M7" s="436"/>
    </row>
    <row r="8" spans="1:13" ht="21" customHeight="1">
      <c r="A8" s="192"/>
      <c r="J8" s="190"/>
      <c r="K8" s="190"/>
      <c r="L8" s="190"/>
      <c r="M8" s="190"/>
    </row>
    <row r="9" spans="1:13" s="193" customFormat="1" ht="18" customHeight="1">
      <c r="A9" s="426" t="s">
        <v>202</v>
      </c>
      <c r="B9" s="426" t="s">
        <v>203</v>
      </c>
      <c r="C9" s="426"/>
      <c r="D9" s="426"/>
      <c r="E9" s="426"/>
      <c r="F9" s="426"/>
      <c r="G9" s="426"/>
      <c r="H9" s="426"/>
      <c r="I9" s="426"/>
      <c r="J9" s="426"/>
      <c r="K9" s="426"/>
      <c r="L9" s="427" t="s">
        <v>204</v>
      </c>
      <c r="M9" s="429" t="s">
        <v>205</v>
      </c>
    </row>
    <row r="10" spans="1:13" s="193" customFormat="1" ht="27" customHeight="1">
      <c r="A10" s="426"/>
      <c r="B10" s="426"/>
      <c r="C10" s="426"/>
      <c r="D10" s="426"/>
      <c r="E10" s="426"/>
      <c r="F10" s="426"/>
      <c r="G10" s="426"/>
      <c r="H10" s="426"/>
      <c r="I10" s="426"/>
      <c r="J10" s="426"/>
      <c r="K10" s="426"/>
      <c r="L10" s="428"/>
      <c r="M10" s="429"/>
    </row>
    <row r="11" spans="1:13" s="193" customFormat="1" ht="45" customHeight="1">
      <c r="A11" s="194">
        <v>1</v>
      </c>
      <c r="B11" s="442" t="s">
        <v>206</v>
      </c>
      <c r="C11" s="442"/>
      <c r="D11" s="442"/>
      <c r="E11" s="442"/>
      <c r="F11" s="442"/>
      <c r="G11" s="442"/>
      <c r="H11" s="442"/>
      <c r="I11" s="442"/>
      <c r="J11" s="442"/>
      <c r="K11" s="442"/>
      <c r="L11" s="352"/>
      <c r="M11" s="194"/>
    </row>
    <row r="12" spans="1:13" s="197" customFormat="1" ht="45" customHeight="1">
      <c r="A12" s="195">
        <v>2</v>
      </c>
      <c r="B12" s="443" t="s">
        <v>336</v>
      </c>
      <c r="C12" s="444"/>
      <c r="D12" s="444"/>
      <c r="E12" s="444"/>
      <c r="F12" s="444"/>
      <c r="G12" s="444"/>
      <c r="H12" s="444"/>
      <c r="I12" s="444"/>
      <c r="J12" s="444"/>
      <c r="K12" s="444"/>
      <c r="L12" s="196"/>
      <c r="M12" s="195"/>
    </row>
    <row r="13" spans="1:13" s="197" customFormat="1" ht="45" customHeight="1">
      <c r="A13" s="195">
        <v>3</v>
      </c>
      <c r="B13" s="443" t="s">
        <v>337</v>
      </c>
      <c r="C13" s="444"/>
      <c r="D13" s="444"/>
      <c r="E13" s="444"/>
      <c r="F13" s="444"/>
      <c r="G13" s="444"/>
      <c r="H13" s="444"/>
      <c r="I13" s="444"/>
      <c r="J13" s="444"/>
      <c r="K13" s="444"/>
      <c r="L13" s="196"/>
      <c r="M13" s="195"/>
    </row>
    <row r="14" spans="1:13" ht="45" customHeight="1">
      <c r="A14" s="195">
        <v>4</v>
      </c>
      <c r="B14" s="445" t="s">
        <v>208</v>
      </c>
      <c r="C14" s="445"/>
      <c r="D14" s="445"/>
      <c r="E14" s="445"/>
      <c r="F14" s="445"/>
      <c r="G14" s="445"/>
      <c r="H14" s="445"/>
      <c r="I14" s="445"/>
      <c r="J14" s="445"/>
      <c r="K14" s="445"/>
      <c r="L14" s="196"/>
      <c r="M14" s="198"/>
    </row>
    <row r="15" spans="1:13" s="193" customFormat="1" ht="45" customHeight="1">
      <c r="A15" s="301">
        <v>5</v>
      </c>
      <c r="B15" s="446" t="s">
        <v>209</v>
      </c>
      <c r="C15" s="446"/>
      <c r="D15" s="446"/>
      <c r="E15" s="446"/>
      <c r="F15" s="446"/>
      <c r="G15" s="446"/>
      <c r="H15" s="446"/>
      <c r="I15" s="446"/>
      <c r="J15" s="446"/>
      <c r="K15" s="446"/>
      <c r="L15" s="196"/>
      <c r="M15" s="301"/>
    </row>
    <row r="16" spans="1:13" ht="45" customHeight="1">
      <c r="A16" s="199">
        <v>6</v>
      </c>
      <c r="B16" s="441" t="s">
        <v>207</v>
      </c>
      <c r="C16" s="441"/>
      <c r="D16" s="441"/>
      <c r="E16" s="441"/>
      <c r="F16" s="441"/>
      <c r="G16" s="441"/>
      <c r="H16" s="441"/>
      <c r="I16" s="441"/>
      <c r="J16" s="441"/>
      <c r="K16" s="441"/>
      <c r="L16" s="200"/>
      <c r="M16" s="303"/>
    </row>
    <row r="17" spans="1:13" s="197" customFormat="1" ht="25.5" customHeight="1">
      <c r="A17" s="188" t="s">
        <v>210</v>
      </c>
      <c r="M17" s="201"/>
    </row>
    <row r="18" spans="1:13" s="197" customFormat="1" ht="25.5" customHeight="1">
      <c r="A18" s="201"/>
      <c r="M18" s="201"/>
    </row>
  </sheetData>
  <mergeCells count="23">
    <mergeCell ref="B16:K16"/>
    <mergeCell ref="B11:K11"/>
    <mergeCell ref="B12:K12"/>
    <mergeCell ref="B13:K13"/>
    <mergeCell ref="B14:K14"/>
    <mergeCell ref="B15:K15"/>
    <mergeCell ref="A9:A10"/>
    <mergeCell ref="B9:K10"/>
    <mergeCell ref="L9:L10"/>
    <mergeCell ref="M9:M10"/>
    <mergeCell ref="I6:J6"/>
    <mergeCell ref="I7:J7"/>
    <mergeCell ref="K6:M6"/>
    <mergeCell ref="K7:M7"/>
    <mergeCell ref="G6:H6"/>
    <mergeCell ref="G7:H7"/>
    <mergeCell ref="G5:H5"/>
    <mergeCell ref="A1:M1"/>
    <mergeCell ref="G3:H3"/>
    <mergeCell ref="I3:M3"/>
    <mergeCell ref="G4:H4"/>
    <mergeCell ref="I4:M4"/>
    <mergeCell ref="I5:M5"/>
  </mergeCells>
  <phoneticPr fontId="4"/>
  <dataValidations count="1">
    <dataValidation type="list" allowBlank="1" showInputMessage="1" showErrorMessage="1" sqref="L11:L16" xr:uid="{834CB38B-06AA-47E2-A646-C5C251C5E6A8}">
      <formula1>"○"</formula1>
    </dataValidation>
  </dataValidations>
  <printOptions horizontalCentered="1"/>
  <pageMargins left="0.47244094488188981" right="0.19685039370078741" top="0.78740157480314965" bottom="0.51181102362204722" header="0.19685039370078741" footer="0.27559055118110237"/>
  <pageSetup paperSize="9" scale="9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F974C-4DE8-42AD-9BA5-D27C9C7F90A0}">
  <sheetPr>
    <tabColor rgb="FF0070C0"/>
  </sheetPr>
  <dimension ref="A1:K74"/>
  <sheetViews>
    <sheetView view="pageBreakPreview"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834" t="s">
        <v>367</v>
      </c>
      <c r="B3" s="834"/>
      <c r="C3" s="834"/>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284" t="s">
        <v>277</v>
      </c>
      <c r="C24" s="285" t="s">
        <v>278</v>
      </c>
      <c r="D24" s="285" t="s">
        <v>236</v>
      </c>
      <c r="E24" s="286" t="s">
        <v>232</v>
      </c>
      <c r="F24" s="282"/>
      <c r="G24" s="283"/>
      <c r="H24" s="284" t="s">
        <v>277</v>
      </c>
      <c r="I24" s="285" t="s">
        <v>278</v>
      </c>
      <c r="J24" s="285" t="s">
        <v>236</v>
      </c>
      <c r="K24" s="286" t="s">
        <v>232</v>
      </c>
    </row>
    <row r="25" spans="1:11">
      <c r="A25" s="822" t="s">
        <v>279</v>
      </c>
      <c r="B25" s="288"/>
      <c r="C25" s="289"/>
      <c r="D25" s="289"/>
      <c r="E25" s="287">
        <f>IF(AND(OR(C25=3,C25=4),D25=4),3000,IF(AND(OR(C25=3,C25=4),D25=5),11000,IF(AND(C25=3,D25&gt;5),19000,IF(AND(C25=4,D25=6),19000,IF(AND(C25=4,D25&gt;6),27000,IF(AND(C25=5,D25=7),19000,IF(AND(C25=5,D25&gt;7),28000,IF(AND(C25=5,D25=5),3000,IF(AND(C25=5,D25=6),11000,0)))))))))</f>
        <v>0</v>
      </c>
      <c r="F25" s="282"/>
      <c r="G25" s="822" t="s">
        <v>280</v>
      </c>
      <c r="H25" s="288"/>
      <c r="I25" s="289"/>
      <c r="J25" s="289"/>
      <c r="K25" s="287">
        <f>IF(AND(OR(I25=3,I25=4),J25=4),3000,IF(AND(OR(I25=3,I25=4),J25=5),11000,IF(AND(I25=3,J25&gt;5),19000,IF(AND(I25=4,J25=6),19000,IF(AND(I25=4,J25&gt;6),27000,IF(AND(I25=5,J25=7),19000,IF(AND(I25=5,J25&gt;7),28000,IF(AND(I25=5,J25=5),3000,IF(AND(I25=5,J25=6),11000,0)))))))))</f>
        <v>0</v>
      </c>
    </row>
    <row r="26" spans="1:11">
      <c r="A26" s="820"/>
      <c r="B26" s="291"/>
      <c r="C26" s="292"/>
      <c r="D26" s="292"/>
      <c r="E26" s="290">
        <f t="shared" ref="E26:E31" si="2">IF(AND(OR(C26=3,C26=4),D26=4),3000,IF(AND(OR(C26=3,C26=4),D26=5),11000,IF(AND(C26=3,D26&gt;5),19000,IF(AND(C26=4,D26=6),19000,IF(AND(C26=4,D26&gt;6),27000,IF(AND(C26=5,D26=7),19000,IF(AND(C26=5,D26&gt;7),28000,IF(AND(C26=5,D26=5),3000,IF(AND(C26=5,D26=6),11000,0)))))))))</f>
        <v>0</v>
      </c>
      <c r="F26" s="282"/>
      <c r="G26" s="820"/>
      <c r="H26" s="291"/>
      <c r="I26" s="292"/>
      <c r="J26" s="292"/>
      <c r="K26" s="290">
        <f t="shared" ref="K26:K31" si="3">IF(AND(OR(I26=3,I26=4),J26=4),3000,IF(AND(OR(I26=3,I26=4),J26=5),11000,IF(AND(I26=3,J26&gt;5),19000,IF(AND(I26=4,J26=6),19000,IF(AND(I26=4,J26&gt;6),27000,IF(AND(I26=5,J26=7),19000,IF(AND(I26=5,J26&gt;7),28000,IF(AND(I26=5,J26=5),3000,IF(AND(I26=5,J26=6),11000,0)))))))))</f>
        <v>0</v>
      </c>
    </row>
    <row r="27" spans="1:11">
      <c r="A27" s="820"/>
      <c r="B27" s="291"/>
      <c r="C27" s="292"/>
      <c r="D27" s="292"/>
      <c r="E27" s="290">
        <f t="shared" si="2"/>
        <v>0</v>
      </c>
      <c r="F27" s="282"/>
      <c r="G27" s="820"/>
      <c r="H27" s="291"/>
      <c r="I27" s="292"/>
      <c r="J27" s="292"/>
      <c r="K27" s="290">
        <f t="shared" si="3"/>
        <v>0</v>
      </c>
    </row>
    <row r="28" spans="1:11">
      <c r="A28" s="820"/>
      <c r="B28" s="291"/>
      <c r="C28" s="292"/>
      <c r="D28" s="292"/>
      <c r="E28" s="290">
        <f t="shared" si="2"/>
        <v>0</v>
      </c>
      <c r="F28" s="282"/>
      <c r="G28" s="820"/>
      <c r="H28" s="291"/>
      <c r="I28" s="292"/>
      <c r="J28" s="292"/>
      <c r="K28" s="290">
        <f t="shared" si="3"/>
        <v>0</v>
      </c>
    </row>
    <row r="29" spans="1:11">
      <c r="A29" s="820"/>
      <c r="B29" s="291"/>
      <c r="C29" s="292"/>
      <c r="D29" s="292"/>
      <c r="E29" s="290">
        <f t="shared" si="2"/>
        <v>0</v>
      </c>
      <c r="F29" s="282"/>
      <c r="G29" s="820"/>
      <c r="H29" s="291"/>
      <c r="I29" s="292"/>
      <c r="J29" s="292"/>
      <c r="K29" s="290">
        <f t="shared" si="3"/>
        <v>0</v>
      </c>
    </row>
    <row r="30" spans="1:11">
      <c r="A30" s="820"/>
      <c r="B30" s="291"/>
      <c r="C30" s="292"/>
      <c r="D30" s="292"/>
      <c r="E30" s="290">
        <f t="shared" si="2"/>
        <v>0</v>
      </c>
      <c r="F30" s="282"/>
      <c r="G30" s="820"/>
      <c r="H30" s="291"/>
      <c r="I30" s="292"/>
      <c r="J30" s="292"/>
      <c r="K30" s="290">
        <f t="shared" si="3"/>
        <v>0</v>
      </c>
    </row>
    <row r="31" spans="1:11">
      <c r="A31" s="820"/>
      <c r="B31" s="291"/>
      <c r="C31" s="292"/>
      <c r="D31" s="292"/>
      <c r="E31" s="290">
        <f t="shared" si="2"/>
        <v>0</v>
      </c>
      <c r="F31" s="282"/>
      <c r="G31" s="820"/>
      <c r="H31" s="291"/>
      <c r="I31" s="292"/>
      <c r="J31" s="292"/>
      <c r="K31" s="290">
        <f t="shared" si="3"/>
        <v>0</v>
      </c>
    </row>
    <row r="32" spans="1:11" ht="13.5" thickBot="1">
      <c r="A32" s="823"/>
      <c r="B32" s="294" t="s">
        <v>281</v>
      </c>
      <c r="C32" s="295"/>
      <c r="D32" s="295"/>
      <c r="E32" s="296">
        <f>SUM(E25:E31)</f>
        <v>0</v>
      </c>
      <c r="F32" s="282"/>
      <c r="G32" s="823"/>
      <c r="H32" s="294" t="s">
        <v>281</v>
      </c>
      <c r="I32" s="295"/>
      <c r="J32" s="295"/>
      <c r="K32" s="296">
        <f>SUM(K25:K31)</f>
        <v>0</v>
      </c>
    </row>
    <row r="33" spans="1:11">
      <c r="A33" s="819" t="s">
        <v>282</v>
      </c>
      <c r="B33" s="288"/>
      <c r="C33" s="289"/>
      <c r="D33" s="289"/>
      <c r="E33" s="287">
        <f>IF(AND(OR(C33=3,C33=4),D33=4),3000,IF(AND(OR(C33=3,C33=4),D33=5),11000,IF(AND(C33=3,D33&gt;5),19000,IF(AND(C33=4,D33=6),19000,IF(AND(C33=4,D33&gt;6),27000,IF(AND(C33=5,D33=7),19000,IF(AND(C33=5,D33&gt;7),28000,IF(AND(C33=5,D33=5),3000,IF(AND(C33=5,D33=6),11000,0)))))))))</f>
        <v>0</v>
      </c>
      <c r="F33" s="282"/>
      <c r="G33" s="822" t="s">
        <v>283</v>
      </c>
      <c r="H33" s="288"/>
      <c r="I33" s="289"/>
      <c r="J33" s="289"/>
      <c r="K33" s="287">
        <f>IF(AND(OR(I33=3,I33=4),J33=4),3000,IF(AND(OR(I33=3,I33=4),J33=5),11000,IF(AND(I33=3,J33&gt;5),19000,IF(AND(I33=4,J33=6),19000,IF(AND(I33=4,J33&gt;6),27000,IF(AND(I33=5,J33=7),19000,IF(AND(I33=5,J33&gt;7),28000,IF(AND(I33=5,J33=5),3000,IF(AND(I33=5,J33=6),11000,0)))))))))</f>
        <v>0</v>
      </c>
    </row>
    <row r="34" spans="1:11">
      <c r="A34" s="820"/>
      <c r="B34" s="291"/>
      <c r="C34" s="292"/>
      <c r="D34" s="292"/>
      <c r="E34" s="290">
        <f t="shared" ref="E34:E39" si="4">IF(AND(OR(C34=3,C34=4),D34=4),3000,IF(AND(OR(C34=3,C34=4),D34=5),11000,IF(AND(C34=3,D34&gt;5),19000,IF(AND(C34=4,D34=6),19000,IF(AND(C34=4,D34&gt;6),27000,IF(AND(C34=5,D34=7),19000,IF(AND(C34=5,D34&gt;7),28000,IF(AND(C34=5,D34=5),3000,IF(AND(C34=5,D34=6),11000,0)))))))))</f>
        <v>0</v>
      </c>
      <c r="F34" s="282"/>
      <c r="G34" s="820"/>
      <c r="H34" s="291"/>
      <c r="I34" s="292"/>
      <c r="J34" s="292"/>
      <c r="K34" s="290">
        <f t="shared" ref="K34:K39" si="5">IF(AND(OR(I34=3,I34=4),J34=4),3000,IF(AND(OR(I34=3,I34=4),J34=5),11000,IF(AND(I34=3,J34&gt;5),19000,IF(AND(I34=4,J34=6),19000,IF(AND(I34=4,J34&gt;6),27000,IF(AND(I34=5,J34=7),19000,IF(AND(I34=5,J34&gt;7),28000,IF(AND(I34=5,J34=5),3000,IF(AND(I34=5,J34=6),11000,0)))))))))</f>
        <v>0</v>
      </c>
    </row>
    <row r="35" spans="1:11">
      <c r="A35" s="820"/>
      <c r="B35" s="291"/>
      <c r="C35" s="292"/>
      <c r="D35" s="292"/>
      <c r="E35" s="290">
        <f t="shared" si="4"/>
        <v>0</v>
      </c>
      <c r="F35" s="282"/>
      <c r="G35" s="820"/>
      <c r="H35" s="291"/>
      <c r="I35" s="292"/>
      <c r="J35" s="292"/>
      <c r="K35" s="290">
        <f t="shared" si="5"/>
        <v>0</v>
      </c>
    </row>
    <row r="36" spans="1:11">
      <c r="A36" s="820"/>
      <c r="B36" s="291"/>
      <c r="C36" s="292"/>
      <c r="D36" s="292"/>
      <c r="E36" s="290">
        <f t="shared" si="4"/>
        <v>0</v>
      </c>
      <c r="F36" s="282"/>
      <c r="G36" s="820"/>
      <c r="H36" s="291"/>
      <c r="I36" s="292"/>
      <c r="J36" s="292"/>
      <c r="K36" s="290">
        <f t="shared" si="5"/>
        <v>0</v>
      </c>
    </row>
    <row r="37" spans="1:11">
      <c r="A37" s="820"/>
      <c r="B37" s="291"/>
      <c r="C37" s="292"/>
      <c r="D37" s="292"/>
      <c r="E37" s="290">
        <f t="shared" si="4"/>
        <v>0</v>
      </c>
      <c r="F37" s="282"/>
      <c r="G37" s="820"/>
      <c r="H37" s="291"/>
      <c r="I37" s="292"/>
      <c r="J37" s="292"/>
      <c r="K37" s="290">
        <f t="shared" si="5"/>
        <v>0</v>
      </c>
    </row>
    <row r="38" spans="1:11">
      <c r="A38" s="820"/>
      <c r="B38" s="291"/>
      <c r="C38" s="292"/>
      <c r="D38" s="292"/>
      <c r="E38" s="290">
        <f t="shared" si="4"/>
        <v>0</v>
      </c>
      <c r="F38" s="282"/>
      <c r="G38" s="820"/>
      <c r="H38" s="291"/>
      <c r="I38" s="292"/>
      <c r="J38" s="292"/>
      <c r="K38" s="290">
        <f t="shared" si="5"/>
        <v>0</v>
      </c>
    </row>
    <row r="39" spans="1:11">
      <c r="A39" s="820"/>
      <c r="B39" s="291"/>
      <c r="C39" s="292"/>
      <c r="D39" s="292"/>
      <c r="E39" s="290">
        <f t="shared" si="4"/>
        <v>0</v>
      </c>
      <c r="F39" s="282"/>
      <c r="G39" s="820"/>
      <c r="H39" s="291"/>
      <c r="I39" s="292"/>
      <c r="J39" s="292"/>
      <c r="K39" s="290">
        <f t="shared" si="5"/>
        <v>0</v>
      </c>
    </row>
    <row r="40" spans="1:11" ht="13.5" thickBot="1">
      <c r="A40" s="821"/>
      <c r="B40" s="294" t="s">
        <v>281</v>
      </c>
      <c r="C40" s="295"/>
      <c r="D40" s="295"/>
      <c r="E40" s="296">
        <f>SUM(E33:E39)</f>
        <v>0</v>
      </c>
      <c r="F40" s="282"/>
      <c r="G40" s="823"/>
      <c r="H40" s="294" t="s">
        <v>281</v>
      </c>
      <c r="I40" s="295"/>
      <c r="J40" s="295"/>
      <c r="K40" s="296">
        <f>SUM(K33:K39)</f>
        <v>0</v>
      </c>
    </row>
    <row r="41" spans="1:11">
      <c r="A41" s="822" t="s">
        <v>284</v>
      </c>
      <c r="B41" s="288"/>
      <c r="C41" s="289"/>
      <c r="D41" s="289"/>
      <c r="E41" s="287">
        <f>IF(AND(OR(C41=3,C41=4),D41=4),3000,IF(AND(OR(C41=3,C41=4),D41=5),11000,IF(AND(C41=3,D41&gt;5),19000,IF(AND(C41=4,D41=6),19000,IF(AND(C41=4,D41&gt;6),27000,IF(AND(C41=5,D41=7),19000,IF(AND(C41=5,D41&gt;7),28000,IF(AND(C41=5,D41=5),3000,IF(AND(C41=5,D41=6),11000,0)))))))))</f>
        <v>0</v>
      </c>
      <c r="F41" s="282"/>
      <c r="G41" s="822" t="s">
        <v>285</v>
      </c>
      <c r="H41" s="288"/>
      <c r="I41" s="289"/>
      <c r="J41" s="289"/>
      <c r="K41" s="287">
        <f>IF(AND(OR(I41=3,I41=4),J41=4),3000,IF(AND(OR(I41=3,I41=4),J41=5),11000,IF(AND(I41=3,J41&gt;5),19000,IF(AND(I41=4,J41=6),19000,IF(AND(I41=4,J41&gt;6),27000,IF(AND(I41=5,J41=7),19000,IF(AND(I41=5,J41&gt;7),28000,IF(AND(I41=5,J41=5),3000,IF(AND(I41=5,J41=6),11000,0)))))))))</f>
        <v>0</v>
      </c>
    </row>
    <row r="42" spans="1:11">
      <c r="A42" s="820"/>
      <c r="B42" s="291"/>
      <c r="C42" s="292"/>
      <c r="D42" s="292"/>
      <c r="E42" s="290">
        <f t="shared" ref="E42:E47" si="6">IF(AND(OR(C42=3,C42=4),D42=4),3000,IF(AND(OR(C42=3,C42=4),D42=5),11000,IF(AND(C42=3,D42&gt;5),19000,IF(AND(C42=4,D42=6),19000,IF(AND(C42=4,D42&gt;6),27000,IF(AND(C42=5,D42=7),19000,IF(AND(C42=5,D42&gt;7),28000,IF(AND(C42=5,D42=5),3000,IF(AND(C42=5,D42=6),11000,0)))))))))</f>
        <v>0</v>
      </c>
      <c r="F42" s="282"/>
      <c r="G42" s="820"/>
      <c r="H42" s="291"/>
      <c r="I42" s="292"/>
      <c r="J42" s="292"/>
      <c r="K42" s="290">
        <f t="shared" ref="K42:K47" si="7">IF(AND(OR(I42=3,I42=4),J42=4),3000,IF(AND(OR(I42=3,I42=4),J42=5),11000,IF(AND(I42=3,J42&gt;5),19000,IF(AND(I42=4,J42=6),19000,IF(AND(I42=4,J42&gt;6),27000,IF(AND(I42=5,J42=7),19000,IF(AND(I42=5,J42&gt;7),28000,IF(AND(I42=5,J42=5),3000,IF(AND(I42=5,J42=6),11000,0)))))))))</f>
        <v>0</v>
      </c>
    </row>
    <row r="43" spans="1:11">
      <c r="A43" s="820"/>
      <c r="B43" s="291"/>
      <c r="C43" s="292"/>
      <c r="D43" s="292"/>
      <c r="E43" s="290">
        <f t="shared" si="6"/>
        <v>0</v>
      </c>
      <c r="F43" s="282"/>
      <c r="G43" s="820"/>
      <c r="H43" s="291"/>
      <c r="I43" s="292"/>
      <c r="J43" s="292"/>
      <c r="K43" s="290">
        <f t="shared" si="7"/>
        <v>0</v>
      </c>
    </row>
    <row r="44" spans="1:11">
      <c r="A44" s="820"/>
      <c r="B44" s="291"/>
      <c r="C44" s="292"/>
      <c r="D44" s="292"/>
      <c r="E44" s="290">
        <f t="shared" si="6"/>
        <v>0</v>
      </c>
      <c r="F44" s="282"/>
      <c r="G44" s="820"/>
      <c r="H44" s="291"/>
      <c r="I44" s="292"/>
      <c r="J44" s="292"/>
      <c r="K44" s="290">
        <f t="shared" si="7"/>
        <v>0</v>
      </c>
    </row>
    <row r="45" spans="1:11">
      <c r="A45" s="820"/>
      <c r="B45" s="291"/>
      <c r="C45" s="292"/>
      <c r="D45" s="292"/>
      <c r="E45" s="290">
        <f t="shared" si="6"/>
        <v>0</v>
      </c>
      <c r="F45" s="282"/>
      <c r="G45" s="820"/>
      <c r="H45" s="291"/>
      <c r="I45" s="292"/>
      <c r="J45" s="292"/>
      <c r="K45" s="290">
        <f t="shared" si="7"/>
        <v>0</v>
      </c>
    </row>
    <row r="46" spans="1:11">
      <c r="A46" s="820"/>
      <c r="B46" s="291"/>
      <c r="C46" s="292"/>
      <c r="D46" s="292"/>
      <c r="E46" s="290">
        <f t="shared" si="6"/>
        <v>0</v>
      </c>
      <c r="F46" s="282"/>
      <c r="G46" s="820"/>
      <c r="H46" s="291"/>
      <c r="I46" s="292"/>
      <c r="J46" s="292"/>
      <c r="K46" s="290">
        <f t="shared" si="7"/>
        <v>0</v>
      </c>
    </row>
    <row r="47" spans="1:11">
      <c r="A47" s="820"/>
      <c r="B47" s="291"/>
      <c r="C47" s="292"/>
      <c r="D47" s="292"/>
      <c r="E47" s="290">
        <f t="shared" si="6"/>
        <v>0</v>
      </c>
      <c r="F47" s="282"/>
      <c r="G47" s="820"/>
      <c r="H47" s="291"/>
      <c r="I47" s="292"/>
      <c r="J47" s="292"/>
      <c r="K47" s="290">
        <f t="shared" si="7"/>
        <v>0</v>
      </c>
    </row>
    <row r="48" spans="1:11" ht="13.5" thickBot="1">
      <c r="A48" s="823"/>
      <c r="B48" s="294" t="s">
        <v>281</v>
      </c>
      <c r="C48" s="295"/>
      <c r="D48" s="295"/>
      <c r="E48" s="296">
        <f>SUM(E41:E47)</f>
        <v>0</v>
      </c>
      <c r="F48" s="282"/>
      <c r="G48" s="823"/>
      <c r="H48" s="294" t="s">
        <v>281</v>
      </c>
      <c r="I48" s="295"/>
      <c r="J48" s="295"/>
      <c r="K48" s="296">
        <f>SUM(K41:K47)</f>
        <v>0</v>
      </c>
    </row>
    <row r="49" spans="1:11">
      <c r="A49" s="819" t="s">
        <v>286</v>
      </c>
      <c r="B49" s="288"/>
      <c r="C49" s="289"/>
      <c r="D49" s="289"/>
      <c r="E49" s="287">
        <f>IF(AND(OR(C49=3,C49=4),D49=4),3000,IF(AND(OR(C49=3,C49=4),D49=5),11000,IF(AND(C49=3,D49&gt;5),19000,IF(AND(C49=4,D49=6),19000,IF(AND(C49=4,D49&gt;6),27000,IF(AND(C49=5,D49=7),19000,IF(AND(C49=5,D49&gt;7),28000,IF(AND(C49=5,D49=5),3000,IF(AND(C49=5,D49=6),11000,0)))))))))</f>
        <v>0</v>
      </c>
      <c r="F49" s="282"/>
      <c r="G49" s="822" t="s">
        <v>287</v>
      </c>
      <c r="H49" s="288"/>
      <c r="I49" s="289"/>
      <c r="J49" s="289"/>
      <c r="K49" s="287">
        <f>IF(AND(OR(I49=3,I49=4),J49=4),3000,IF(AND(OR(I49=3,I49=4),J49=5),11000,IF(AND(I49=3,J49&gt;5),19000,IF(AND(I49=4,J49=6),19000,IF(AND(I49=4,J49&gt;6),27000,IF(AND(I49=5,J49=7),19000,IF(AND(I49=5,J49&gt;7),28000,IF(AND(I49=5,J49=5),3000,IF(AND(I49=5,J49=6),11000,0)))))))))</f>
        <v>0</v>
      </c>
    </row>
    <row r="50" spans="1:11">
      <c r="A50" s="820"/>
      <c r="B50" s="291"/>
      <c r="C50" s="292"/>
      <c r="D50" s="292"/>
      <c r="E50" s="290">
        <f t="shared" ref="E50:E55" si="8">IF(AND(OR(C50=3,C50=4),D50=4),3000,IF(AND(OR(C50=3,C50=4),D50=5),11000,IF(AND(C50=3,D50&gt;5),19000,IF(AND(C50=4,D50=6),19000,IF(AND(C50=4,D50&gt;6),27000,IF(AND(C50=5,D50=7),19000,IF(AND(C50=5,D50&gt;7),28000,IF(AND(C50=5,D50=5),3000,IF(AND(C50=5,D50=6),11000,0)))))))))</f>
        <v>0</v>
      </c>
      <c r="F50" s="282"/>
      <c r="G50" s="820"/>
      <c r="H50" s="291"/>
      <c r="I50" s="292"/>
      <c r="J50" s="292"/>
      <c r="K50" s="290">
        <f t="shared" ref="K50:K55" si="9">IF(AND(OR(I50=3,I50=4),J50=4),3000,IF(AND(OR(I50=3,I50=4),J50=5),11000,IF(AND(I50=3,J50&gt;5),19000,IF(AND(I50=4,J50=6),19000,IF(AND(I50=4,J50&gt;6),27000,IF(AND(I50=5,J50=7),19000,IF(AND(I50=5,J50&gt;7),28000,IF(AND(I50=5,J50=5),3000,IF(AND(I50=5,J50=6),11000,0)))))))))</f>
        <v>0</v>
      </c>
    </row>
    <row r="51" spans="1:11">
      <c r="A51" s="820"/>
      <c r="B51" s="291"/>
      <c r="C51" s="292"/>
      <c r="D51" s="292"/>
      <c r="E51" s="290">
        <f t="shared" si="8"/>
        <v>0</v>
      </c>
      <c r="F51" s="282"/>
      <c r="G51" s="820"/>
      <c r="H51" s="291"/>
      <c r="I51" s="292"/>
      <c r="J51" s="292"/>
      <c r="K51" s="290">
        <f t="shared" si="9"/>
        <v>0</v>
      </c>
    </row>
    <row r="52" spans="1:11">
      <c r="A52" s="820"/>
      <c r="B52" s="291"/>
      <c r="C52" s="292"/>
      <c r="D52" s="292"/>
      <c r="E52" s="290">
        <f t="shared" si="8"/>
        <v>0</v>
      </c>
      <c r="F52" s="282"/>
      <c r="G52" s="820"/>
      <c r="H52" s="291"/>
      <c r="I52" s="292"/>
      <c r="J52" s="292"/>
      <c r="K52" s="290">
        <f t="shared" si="9"/>
        <v>0</v>
      </c>
    </row>
    <row r="53" spans="1:11">
      <c r="A53" s="820"/>
      <c r="B53" s="291"/>
      <c r="C53" s="292"/>
      <c r="D53" s="292"/>
      <c r="E53" s="290">
        <f t="shared" si="8"/>
        <v>0</v>
      </c>
      <c r="F53" s="282"/>
      <c r="G53" s="820"/>
      <c r="H53" s="291"/>
      <c r="I53" s="292"/>
      <c r="J53" s="292"/>
      <c r="K53" s="290">
        <f t="shared" si="9"/>
        <v>0</v>
      </c>
    </row>
    <row r="54" spans="1:11">
      <c r="A54" s="820"/>
      <c r="B54" s="291"/>
      <c r="C54" s="292"/>
      <c r="D54" s="292"/>
      <c r="E54" s="290">
        <f t="shared" si="8"/>
        <v>0</v>
      </c>
      <c r="F54" s="282"/>
      <c r="G54" s="820"/>
      <c r="H54" s="291"/>
      <c r="I54" s="292"/>
      <c r="J54" s="292"/>
      <c r="K54" s="290">
        <f t="shared" si="9"/>
        <v>0</v>
      </c>
    </row>
    <row r="55" spans="1:11">
      <c r="A55" s="820"/>
      <c r="B55" s="291"/>
      <c r="C55" s="292"/>
      <c r="D55" s="292"/>
      <c r="E55" s="290">
        <f t="shared" si="8"/>
        <v>0</v>
      </c>
      <c r="F55" s="282"/>
      <c r="G55" s="820"/>
      <c r="H55" s="291"/>
      <c r="I55" s="292"/>
      <c r="J55" s="292"/>
      <c r="K55" s="290">
        <f t="shared" si="9"/>
        <v>0</v>
      </c>
    </row>
    <row r="56" spans="1:11" ht="13.5" thickBot="1">
      <c r="A56" s="821"/>
      <c r="B56" s="294" t="s">
        <v>281</v>
      </c>
      <c r="C56" s="295"/>
      <c r="D56" s="295"/>
      <c r="E56" s="296">
        <f>SUM(E49:E55)</f>
        <v>0</v>
      </c>
      <c r="F56" s="282"/>
      <c r="G56" s="823"/>
      <c r="H56" s="294" t="s">
        <v>281</v>
      </c>
      <c r="I56" s="295"/>
      <c r="J56" s="295"/>
      <c r="K56" s="296">
        <f>SUM(K49:K55)</f>
        <v>0</v>
      </c>
    </row>
    <row r="57" spans="1:11">
      <c r="A57" s="822" t="s">
        <v>288</v>
      </c>
      <c r="B57" s="288"/>
      <c r="C57" s="289"/>
      <c r="D57" s="289"/>
      <c r="E57" s="287">
        <f>IF(AND(OR(C57=3,C57=4),D57=4),3000,IF(AND(OR(C57=3,C57=4),D57=5),11000,IF(AND(C57=3,D57&gt;5),19000,IF(AND(C57=4,D57=6),19000,IF(AND(C57=4,D57&gt;6),27000,IF(AND(C57=5,D57=7),19000,IF(AND(C57=5,D57&gt;7),28000,IF(AND(C57=5,D57=5),3000,IF(AND(C57=5,D57=6),11000,0)))))))))</f>
        <v>0</v>
      </c>
      <c r="F57" s="282"/>
      <c r="G57" s="822" t="s">
        <v>289</v>
      </c>
      <c r="H57" s="288"/>
      <c r="I57" s="289"/>
      <c r="J57" s="289"/>
      <c r="K57" s="287">
        <f>IF(AND(OR(I57=3,I57=4),J57=4),3000,IF(AND(OR(I57=3,I57=4),J57=5),11000,IF(AND(I57=3,J57&gt;5),19000,IF(AND(I57=4,J57=6),19000,IF(AND(I57=4,J57&gt;6),27000,IF(AND(I57=5,J57=7),19000,IF(AND(I57=5,J57&gt;7),28000,IF(AND(I57=5,J57=5),3000,IF(AND(I57=5,J57=6),11000,0)))))))))</f>
        <v>0</v>
      </c>
    </row>
    <row r="58" spans="1:11">
      <c r="A58" s="820"/>
      <c r="B58" s="291"/>
      <c r="C58" s="292"/>
      <c r="D58" s="292"/>
      <c r="E58" s="290">
        <f t="shared" ref="E58:E63" si="10">IF(AND(OR(C58=3,C58=4),D58=4),3000,IF(AND(OR(C58=3,C58=4),D58=5),11000,IF(AND(C58=3,D58&gt;5),19000,IF(AND(C58=4,D58=6),19000,IF(AND(C58=4,D58&gt;6),27000,IF(AND(C58=5,D58=7),19000,IF(AND(C58=5,D58&gt;7),28000,IF(AND(C58=5,D58=5),3000,IF(AND(C58=5,D58=6),11000,0)))))))))</f>
        <v>0</v>
      </c>
      <c r="F58" s="282"/>
      <c r="G58" s="820"/>
      <c r="H58" s="291"/>
      <c r="I58" s="292"/>
      <c r="J58" s="292"/>
      <c r="K58" s="290">
        <f t="shared" ref="K58:K63" si="11">IF(AND(OR(I58=3,I58=4),J58=4),3000,IF(AND(OR(I58=3,I58=4),J58=5),11000,IF(AND(I58=3,J58&gt;5),19000,IF(AND(I58=4,J58=6),19000,IF(AND(I58=4,J58&gt;6),27000,IF(AND(I58=5,J58=7),19000,IF(AND(I58=5,J58&gt;7),28000,IF(AND(I58=5,J58=5),3000,IF(AND(I58=5,J58=6),11000,0)))))))))</f>
        <v>0</v>
      </c>
    </row>
    <row r="59" spans="1:11">
      <c r="A59" s="820"/>
      <c r="B59" s="291"/>
      <c r="C59" s="292"/>
      <c r="D59" s="292"/>
      <c r="E59" s="290">
        <f t="shared" si="10"/>
        <v>0</v>
      </c>
      <c r="F59" s="282"/>
      <c r="G59" s="820"/>
      <c r="H59" s="291"/>
      <c r="I59" s="292"/>
      <c r="J59" s="292"/>
      <c r="K59" s="290">
        <f t="shared" si="11"/>
        <v>0</v>
      </c>
    </row>
    <row r="60" spans="1:11">
      <c r="A60" s="820"/>
      <c r="B60" s="291"/>
      <c r="C60" s="292"/>
      <c r="D60" s="292"/>
      <c r="E60" s="290">
        <f t="shared" si="10"/>
        <v>0</v>
      </c>
      <c r="F60" s="282"/>
      <c r="G60" s="820"/>
      <c r="H60" s="291"/>
      <c r="I60" s="292"/>
      <c r="J60" s="292"/>
      <c r="K60" s="290">
        <f t="shared" si="11"/>
        <v>0</v>
      </c>
    </row>
    <row r="61" spans="1:11">
      <c r="A61" s="820"/>
      <c r="B61" s="291"/>
      <c r="C61" s="292"/>
      <c r="D61" s="292"/>
      <c r="E61" s="290">
        <f t="shared" si="10"/>
        <v>0</v>
      </c>
      <c r="F61" s="282"/>
      <c r="G61" s="820"/>
      <c r="H61" s="291"/>
      <c r="I61" s="292"/>
      <c r="J61" s="292"/>
      <c r="K61" s="290">
        <f t="shared" si="11"/>
        <v>0</v>
      </c>
    </row>
    <row r="62" spans="1:11">
      <c r="A62" s="820"/>
      <c r="B62" s="291"/>
      <c r="C62" s="292"/>
      <c r="D62" s="292"/>
      <c r="E62" s="290">
        <f t="shared" si="10"/>
        <v>0</v>
      </c>
      <c r="F62" s="282"/>
      <c r="G62" s="820"/>
      <c r="H62" s="291"/>
      <c r="I62" s="292"/>
      <c r="J62" s="292"/>
      <c r="K62" s="290">
        <f t="shared" si="11"/>
        <v>0</v>
      </c>
    </row>
    <row r="63" spans="1:11">
      <c r="A63" s="820"/>
      <c r="B63" s="291"/>
      <c r="C63" s="292"/>
      <c r="D63" s="292"/>
      <c r="E63" s="290">
        <f t="shared" si="10"/>
        <v>0</v>
      </c>
      <c r="F63" s="282"/>
      <c r="G63" s="820"/>
      <c r="H63" s="291"/>
      <c r="I63" s="292"/>
      <c r="J63" s="292"/>
      <c r="K63" s="290">
        <f t="shared" si="11"/>
        <v>0</v>
      </c>
    </row>
    <row r="64" spans="1:11" ht="13.5" thickBot="1">
      <c r="A64" s="823"/>
      <c r="B64" s="294" t="s">
        <v>281</v>
      </c>
      <c r="C64" s="295"/>
      <c r="D64" s="295"/>
      <c r="E64" s="296">
        <f>SUM(E57:E63)</f>
        <v>0</v>
      </c>
      <c r="F64" s="282"/>
      <c r="G64" s="823"/>
      <c r="H64" s="294" t="s">
        <v>281</v>
      </c>
      <c r="I64" s="295"/>
      <c r="J64" s="295"/>
      <c r="K64" s="296">
        <f>SUM(K57:K63)</f>
        <v>0</v>
      </c>
    </row>
    <row r="65" spans="1:11">
      <c r="A65" s="822" t="s">
        <v>290</v>
      </c>
      <c r="B65" s="288"/>
      <c r="C65" s="289"/>
      <c r="D65" s="289"/>
      <c r="E65" s="287">
        <f>IF(AND(OR(C65=3,C65=4),D65=4),3000,IF(AND(OR(C65=3,C65=4),D65=5),11000,IF(AND(C65=3,D65&gt;5),19000,IF(AND(C65=4,D65=6),19000,IF(AND(C65=4,D65&gt;6),27000,IF(AND(C65=5,D65=7),19000,IF(AND(C65=5,D65&gt;7),28000,IF(AND(C65=5,D65=5),3000,IF(AND(C65=5,D65=6),11000,0)))))))))</f>
        <v>0</v>
      </c>
      <c r="F65" s="282"/>
      <c r="G65" s="822" t="s">
        <v>291</v>
      </c>
      <c r="H65" s="288"/>
      <c r="I65" s="289"/>
      <c r="J65" s="289"/>
      <c r="K65" s="287">
        <f>IF(AND(OR(I65=3,I65=4),J65=4),3000,IF(AND(OR(I65=3,I65=4),J65=5),11000,IF(AND(I65=3,J65&gt;5),19000,IF(AND(I65=4,J65=6),19000,IF(AND(I65=4,J65&gt;6),27000,IF(AND(I65=5,J65=7),19000,IF(AND(I65=5,J65&gt;7),28000,IF(AND(I65=5,J65=5),3000,IF(AND(I65=5,J65=6),11000,0)))))))))</f>
        <v>0</v>
      </c>
    </row>
    <row r="66" spans="1:11">
      <c r="A66" s="820"/>
      <c r="B66" s="291"/>
      <c r="C66" s="292"/>
      <c r="D66" s="292"/>
      <c r="E66" s="290">
        <f t="shared" ref="E66:E71" si="12">IF(AND(OR(C66=3,C66=4),D66=4),3000,IF(AND(OR(C66=3,C66=4),D66=5),11000,IF(AND(C66=3,D66&gt;5),19000,IF(AND(C66=4,D66=6),19000,IF(AND(C66=4,D66&gt;6),27000,IF(AND(C66=5,D66=7),19000,IF(AND(C66=5,D66&gt;7),28000,IF(AND(C66=5,D66=5),3000,IF(AND(C66=5,D66=6),11000,0)))))))))</f>
        <v>0</v>
      </c>
      <c r="F66" s="282"/>
      <c r="G66" s="820"/>
      <c r="H66" s="291"/>
      <c r="I66" s="292"/>
      <c r="J66" s="292"/>
      <c r="K66" s="290">
        <f t="shared" ref="K66:K71" si="13">IF(AND(OR(I66=3,I66=4),J66=4),3000,IF(AND(OR(I66=3,I66=4),J66=5),11000,IF(AND(I66=3,J66&gt;5),19000,IF(AND(I66=4,J66=6),19000,IF(AND(I66=4,J66&gt;6),27000,IF(AND(I66=5,J66=7),19000,IF(AND(I66=5,J66&gt;7),28000,IF(AND(I66=5,J66=5),3000,IF(AND(I66=5,J66=6),11000,0)))))))))</f>
        <v>0</v>
      </c>
    </row>
    <row r="67" spans="1:11">
      <c r="A67" s="820"/>
      <c r="B67" s="291"/>
      <c r="C67" s="292"/>
      <c r="D67" s="292"/>
      <c r="E67" s="290">
        <f t="shared" si="12"/>
        <v>0</v>
      </c>
      <c r="F67" s="282"/>
      <c r="G67" s="820"/>
      <c r="H67" s="291"/>
      <c r="I67" s="292"/>
      <c r="J67" s="292"/>
      <c r="K67" s="290">
        <f t="shared" si="13"/>
        <v>0</v>
      </c>
    </row>
    <row r="68" spans="1:11">
      <c r="A68" s="820"/>
      <c r="B68" s="291"/>
      <c r="C68" s="292"/>
      <c r="D68" s="292"/>
      <c r="E68" s="290">
        <f t="shared" si="12"/>
        <v>0</v>
      </c>
      <c r="F68" s="282"/>
      <c r="G68" s="820"/>
      <c r="H68" s="291"/>
      <c r="I68" s="292"/>
      <c r="J68" s="292"/>
      <c r="K68" s="290">
        <f t="shared" si="13"/>
        <v>0</v>
      </c>
    </row>
    <row r="69" spans="1:11">
      <c r="A69" s="820"/>
      <c r="B69" s="291"/>
      <c r="C69" s="292"/>
      <c r="D69" s="292"/>
      <c r="E69" s="290">
        <f t="shared" si="12"/>
        <v>0</v>
      </c>
      <c r="F69" s="282"/>
      <c r="G69" s="820"/>
      <c r="H69" s="291"/>
      <c r="I69" s="292"/>
      <c r="J69" s="292"/>
      <c r="K69" s="290">
        <f t="shared" si="13"/>
        <v>0</v>
      </c>
    </row>
    <row r="70" spans="1:11">
      <c r="A70" s="820"/>
      <c r="B70" s="291"/>
      <c r="C70" s="292"/>
      <c r="D70" s="292"/>
      <c r="E70" s="290">
        <f t="shared" si="12"/>
        <v>0</v>
      </c>
      <c r="F70" s="282"/>
      <c r="G70" s="820"/>
      <c r="H70" s="291"/>
      <c r="I70" s="292"/>
      <c r="J70" s="292"/>
      <c r="K70" s="290">
        <f t="shared" si="13"/>
        <v>0</v>
      </c>
    </row>
    <row r="71" spans="1:11">
      <c r="A71" s="820"/>
      <c r="B71" s="291"/>
      <c r="C71" s="292"/>
      <c r="D71" s="292"/>
      <c r="E71" s="290">
        <f t="shared" si="12"/>
        <v>0</v>
      </c>
      <c r="F71" s="282"/>
      <c r="G71" s="820"/>
      <c r="H71" s="291"/>
      <c r="I71" s="292"/>
      <c r="J71" s="292"/>
      <c r="K71" s="290">
        <f t="shared" si="13"/>
        <v>0</v>
      </c>
    </row>
    <row r="72" spans="1:11" ht="13.5" thickBot="1">
      <c r="A72" s="823"/>
      <c r="B72" s="294" t="s">
        <v>281</v>
      </c>
      <c r="C72" s="295"/>
      <c r="D72" s="295"/>
      <c r="E72" s="296">
        <f>SUM(E65:E71)</f>
        <v>0</v>
      </c>
      <c r="F72" s="282"/>
      <c r="G72" s="823"/>
      <c r="H72" s="294" t="s">
        <v>281</v>
      </c>
      <c r="I72" s="295"/>
      <c r="J72" s="295"/>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294</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D25:D72 J25:J73" xr:uid="{1B84B9CB-8611-49F7-AA73-5789C90100FB}">
      <formula1>0</formula1>
      <formula2>200</formula2>
    </dataValidation>
    <dataValidation type="whole" allowBlank="1" showInputMessage="1" showErrorMessage="1" sqref="I25:I73 C25:C72" xr:uid="{09894510-CF07-40C6-A1A1-BE27130D3272}">
      <formula1>3</formula1>
      <formula2>5</formula2>
    </dataValidation>
  </dataValidations>
  <pageMargins left="0.7" right="0.7" top="0.75" bottom="0.75" header="0.3" footer="0.3"/>
  <pageSetup paperSize="9" scale="81"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71096-CBA6-42AF-9F45-95B9BAA828B5}">
  <sheetPr>
    <tabColor rgb="FF0070C0"/>
  </sheetPr>
  <dimension ref="A1:K74"/>
  <sheetViews>
    <sheetView view="pageBreakPreview"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834" t="s">
        <v>368</v>
      </c>
      <c r="B3" s="834"/>
      <c r="C3" s="834"/>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284" t="s">
        <v>277</v>
      </c>
      <c r="C24" s="285" t="s">
        <v>278</v>
      </c>
      <c r="D24" s="285" t="s">
        <v>236</v>
      </c>
      <c r="E24" s="286" t="s">
        <v>232</v>
      </c>
      <c r="F24" s="282"/>
      <c r="G24" s="283"/>
      <c r="H24" s="284" t="s">
        <v>277</v>
      </c>
      <c r="I24" s="285" t="s">
        <v>278</v>
      </c>
      <c r="J24" s="285" t="s">
        <v>236</v>
      </c>
      <c r="K24" s="286" t="s">
        <v>232</v>
      </c>
    </row>
    <row r="25" spans="1:11">
      <c r="A25" s="822" t="s">
        <v>279</v>
      </c>
      <c r="B25" s="288"/>
      <c r="C25" s="289"/>
      <c r="D25" s="289"/>
      <c r="E25" s="287">
        <f>IF(AND(OR(C25=3,C25=4),D25=4),3000,IF(AND(OR(C25=3,C25=4),D25=5),11000,IF(AND(C25=3,D25&gt;5),19000,IF(AND(C25=4,D25=6),19000,IF(AND(C25=4,D25&gt;6),27000,IF(AND(C25=5,D25=7),19000,IF(AND(C25=5,D25&gt;7),28000,IF(AND(C25=5,D25=5),3000,IF(AND(C25=5,D25=6),11000,0)))))))))</f>
        <v>0</v>
      </c>
      <c r="F25" s="282"/>
      <c r="G25" s="822" t="s">
        <v>280</v>
      </c>
      <c r="H25" s="288"/>
      <c r="I25" s="289"/>
      <c r="J25" s="289"/>
      <c r="K25" s="287">
        <f>IF(AND(OR(I25=3,I25=4),J25=4),3000,IF(AND(OR(I25=3,I25=4),J25=5),11000,IF(AND(I25=3,J25&gt;5),19000,IF(AND(I25=4,J25=6),19000,IF(AND(I25=4,J25&gt;6),27000,IF(AND(I25=5,J25=7),19000,IF(AND(I25=5,J25&gt;7),28000,IF(AND(I25=5,J25=5),3000,IF(AND(I25=5,J25=6),11000,0)))))))))</f>
        <v>0</v>
      </c>
    </row>
    <row r="26" spans="1:11">
      <c r="A26" s="820"/>
      <c r="B26" s="291"/>
      <c r="C26" s="292"/>
      <c r="D26" s="292"/>
      <c r="E26" s="290">
        <f t="shared" ref="E26:E31" si="2">IF(AND(OR(C26=3,C26=4),D26=4),3000,IF(AND(OR(C26=3,C26=4),D26=5),11000,IF(AND(C26=3,D26&gt;5),19000,IF(AND(C26=4,D26=6),19000,IF(AND(C26=4,D26&gt;6),27000,IF(AND(C26=5,D26=7),19000,IF(AND(C26=5,D26&gt;7),28000,IF(AND(C26=5,D26=5),3000,IF(AND(C26=5,D26=6),11000,0)))))))))</f>
        <v>0</v>
      </c>
      <c r="F26" s="282"/>
      <c r="G26" s="820"/>
      <c r="H26" s="291"/>
      <c r="I26" s="292"/>
      <c r="J26" s="292"/>
      <c r="K26" s="290">
        <f t="shared" ref="K26:K31" si="3">IF(AND(OR(I26=3,I26=4),J26=4),3000,IF(AND(OR(I26=3,I26=4),J26=5),11000,IF(AND(I26=3,J26&gt;5),19000,IF(AND(I26=4,J26=6),19000,IF(AND(I26=4,J26&gt;6),27000,IF(AND(I26=5,J26=7),19000,IF(AND(I26=5,J26&gt;7),28000,IF(AND(I26=5,J26=5),3000,IF(AND(I26=5,J26=6),11000,0)))))))))</f>
        <v>0</v>
      </c>
    </row>
    <row r="27" spans="1:11">
      <c r="A27" s="820"/>
      <c r="B27" s="291"/>
      <c r="C27" s="292"/>
      <c r="D27" s="292"/>
      <c r="E27" s="290">
        <f t="shared" si="2"/>
        <v>0</v>
      </c>
      <c r="F27" s="282"/>
      <c r="G27" s="820"/>
      <c r="H27" s="291"/>
      <c r="I27" s="292"/>
      <c r="J27" s="292"/>
      <c r="K27" s="290">
        <f t="shared" si="3"/>
        <v>0</v>
      </c>
    </row>
    <row r="28" spans="1:11">
      <c r="A28" s="820"/>
      <c r="B28" s="291"/>
      <c r="C28" s="292"/>
      <c r="D28" s="292"/>
      <c r="E28" s="290">
        <f t="shared" si="2"/>
        <v>0</v>
      </c>
      <c r="F28" s="282"/>
      <c r="G28" s="820"/>
      <c r="H28" s="291"/>
      <c r="I28" s="292"/>
      <c r="J28" s="292"/>
      <c r="K28" s="290">
        <f t="shared" si="3"/>
        <v>0</v>
      </c>
    </row>
    <row r="29" spans="1:11">
      <c r="A29" s="820"/>
      <c r="B29" s="291"/>
      <c r="C29" s="292"/>
      <c r="D29" s="292"/>
      <c r="E29" s="290">
        <f t="shared" si="2"/>
        <v>0</v>
      </c>
      <c r="F29" s="282"/>
      <c r="G29" s="820"/>
      <c r="H29" s="291"/>
      <c r="I29" s="292"/>
      <c r="J29" s="292"/>
      <c r="K29" s="290">
        <f t="shared" si="3"/>
        <v>0</v>
      </c>
    </row>
    <row r="30" spans="1:11">
      <c r="A30" s="820"/>
      <c r="B30" s="291"/>
      <c r="C30" s="292"/>
      <c r="D30" s="292"/>
      <c r="E30" s="290">
        <f t="shared" si="2"/>
        <v>0</v>
      </c>
      <c r="F30" s="282"/>
      <c r="G30" s="820"/>
      <c r="H30" s="291"/>
      <c r="I30" s="292"/>
      <c r="J30" s="292"/>
      <c r="K30" s="290">
        <f t="shared" si="3"/>
        <v>0</v>
      </c>
    </row>
    <row r="31" spans="1:11">
      <c r="A31" s="820"/>
      <c r="B31" s="291"/>
      <c r="C31" s="292"/>
      <c r="D31" s="292"/>
      <c r="E31" s="290">
        <f t="shared" si="2"/>
        <v>0</v>
      </c>
      <c r="F31" s="282"/>
      <c r="G31" s="820"/>
      <c r="H31" s="291"/>
      <c r="I31" s="292"/>
      <c r="J31" s="292"/>
      <c r="K31" s="290">
        <f t="shared" si="3"/>
        <v>0</v>
      </c>
    </row>
    <row r="32" spans="1:11" ht="13.5" thickBot="1">
      <c r="A32" s="823"/>
      <c r="B32" s="294" t="s">
        <v>281</v>
      </c>
      <c r="C32" s="295"/>
      <c r="D32" s="295"/>
      <c r="E32" s="296">
        <f>SUM(E25:E31)</f>
        <v>0</v>
      </c>
      <c r="F32" s="282"/>
      <c r="G32" s="823"/>
      <c r="H32" s="294" t="s">
        <v>281</v>
      </c>
      <c r="I32" s="295"/>
      <c r="J32" s="295"/>
      <c r="K32" s="296">
        <f>SUM(K25:K31)</f>
        <v>0</v>
      </c>
    </row>
    <row r="33" spans="1:11">
      <c r="A33" s="819" t="s">
        <v>282</v>
      </c>
      <c r="B33" s="288"/>
      <c r="C33" s="289"/>
      <c r="D33" s="289"/>
      <c r="E33" s="287">
        <f>IF(AND(OR(C33=3,C33=4),D33=4),3000,IF(AND(OR(C33=3,C33=4),D33=5),11000,IF(AND(C33=3,D33&gt;5),19000,IF(AND(C33=4,D33=6),19000,IF(AND(C33=4,D33&gt;6),27000,IF(AND(C33=5,D33=7),19000,IF(AND(C33=5,D33&gt;7),28000,IF(AND(C33=5,D33=5),3000,IF(AND(C33=5,D33=6),11000,0)))))))))</f>
        <v>0</v>
      </c>
      <c r="F33" s="282"/>
      <c r="G33" s="822" t="s">
        <v>283</v>
      </c>
      <c r="H33" s="288"/>
      <c r="I33" s="289"/>
      <c r="J33" s="289"/>
      <c r="K33" s="287">
        <f>IF(AND(OR(I33=3,I33=4),J33=4),3000,IF(AND(OR(I33=3,I33=4),J33=5),11000,IF(AND(I33=3,J33&gt;5),19000,IF(AND(I33=4,J33=6),19000,IF(AND(I33=4,J33&gt;6),27000,IF(AND(I33=5,J33=7),19000,IF(AND(I33=5,J33&gt;7),28000,IF(AND(I33=5,J33=5),3000,IF(AND(I33=5,J33=6),11000,0)))))))))</f>
        <v>0</v>
      </c>
    </row>
    <row r="34" spans="1:11">
      <c r="A34" s="820"/>
      <c r="B34" s="291"/>
      <c r="C34" s="292"/>
      <c r="D34" s="292"/>
      <c r="E34" s="290">
        <f t="shared" ref="E34:E39" si="4">IF(AND(OR(C34=3,C34=4),D34=4),3000,IF(AND(OR(C34=3,C34=4),D34=5),11000,IF(AND(C34=3,D34&gt;5),19000,IF(AND(C34=4,D34=6),19000,IF(AND(C34=4,D34&gt;6),27000,IF(AND(C34=5,D34=7),19000,IF(AND(C34=5,D34&gt;7),28000,IF(AND(C34=5,D34=5),3000,IF(AND(C34=5,D34=6),11000,0)))))))))</f>
        <v>0</v>
      </c>
      <c r="F34" s="282"/>
      <c r="G34" s="820"/>
      <c r="H34" s="291"/>
      <c r="I34" s="292"/>
      <c r="J34" s="292"/>
      <c r="K34" s="290">
        <f t="shared" ref="K34:K39" si="5">IF(AND(OR(I34=3,I34=4),J34=4),3000,IF(AND(OR(I34=3,I34=4),J34=5),11000,IF(AND(I34=3,J34&gt;5),19000,IF(AND(I34=4,J34=6),19000,IF(AND(I34=4,J34&gt;6),27000,IF(AND(I34=5,J34=7),19000,IF(AND(I34=5,J34&gt;7),28000,IF(AND(I34=5,J34=5),3000,IF(AND(I34=5,J34=6),11000,0)))))))))</f>
        <v>0</v>
      </c>
    </row>
    <row r="35" spans="1:11">
      <c r="A35" s="820"/>
      <c r="B35" s="291"/>
      <c r="C35" s="292"/>
      <c r="D35" s="292"/>
      <c r="E35" s="290">
        <f t="shared" si="4"/>
        <v>0</v>
      </c>
      <c r="F35" s="282"/>
      <c r="G35" s="820"/>
      <c r="H35" s="291"/>
      <c r="I35" s="292"/>
      <c r="J35" s="292"/>
      <c r="K35" s="290">
        <f t="shared" si="5"/>
        <v>0</v>
      </c>
    </row>
    <row r="36" spans="1:11">
      <c r="A36" s="820"/>
      <c r="B36" s="291"/>
      <c r="C36" s="292"/>
      <c r="D36" s="292"/>
      <c r="E36" s="290">
        <f t="shared" si="4"/>
        <v>0</v>
      </c>
      <c r="F36" s="282"/>
      <c r="G36" s="820"/>
      <c r="H36" s="291"/>
      <c r="I36" s="292"/>
      <c r="J36" s="292"/>
      <c r="K36" s="290">
        <f t="shared" si="5"/>
        <v>0</v>
      </c>
    </row>
    <row r="37" spans="1:11">
      <c r="A37" s="820"/>
      <c r="B37" s="291"/>
      <c r="C37" s="292"/>
      <c r="D37" s="292"/>
      <c r="E37" s="290">
        <f t="shared" si="4"/>
        <v>0</v>
      </c>
      <c r="F37" s="282"/>
      <c r="G37" s="820"/>
      <c r="H37" s="291"/>
      <c r="I37" s="292"/>
      <c r="J37" s="292"/>
      <c r="K37" s="290">
        <f t="shared" si="5"/>
        <v>0</v>
      </c>
    </row>
    <row r="38" spans="1:11">
      <c r="A38" s="820"/>
      <c r="B38" s="291"/>
      <c r="C38" s="292"/>
      <c r="D38" s="292"/>
      <c r="E38" s="290">
        <f t="shared" si="4"/>
        <v>0</v>
      </c>
      <c r="F38" s="282"/>
      <c r="G38" s="820"/>
      <c r="H38" s="291"/>
      <c r="I38" s="292"/>
      <c r="J38" s="292"/>
      <c r="K38" s="290">
        <f t="shared" si="5"/>
        <v>0</v>
      </c>
    </row>
    <row r="39" spans="1:11">
      <c r="A39" s="820"/>
      <c r="B39" s="291"/>
      <c r="C39" s="292"/>
      <c r="D39" s="292"/>
      <c r="E39" s="290">
        <f t="shared" si="4"/>
        <v>0</v>
      </c>
      <c r="F39" s="282"/>
      <c r="G39" s="820"/>
      <c r="H39" s="291"/>
      <c r="I39" s="292"/>
      <c r="J39" s="292"/>
      <c r="K39" s="290">
        <f t="shared" si="5"/>
        <v>0</v>
      </c>
    </row>
    <row r="40" spans="1:11" ht="13.5" thickBot="1">
      <c r="A40" s="821"/>
      <c r="B40" s="294" t="s">
        <v>281</v>
      </c>
      <c r="C40" s="295"/>
      <c r="D40" s="295"/>
      <c r="E40" s="296">
        <f>SUM(E33:E39)</f>
        <v>0</v>
      </c>
      <c r="F40" s="282"/>
      <c r="G40" s="823"/>
      <c r="H40" s="294" t="s">
        <v>281</v>
      </c>
      <c r="I40" s="295"/>
      <c r="J40" s="295"/>
      <c r="K40" s="296">
        <f>SUM(K33:K39)</f>
        <v>0</v>
      </c>
    </row>
    <row r="41" spans="1:11">
      <c r="A41" s="822" t="s">
        <v>284</v>
      </c>
      <c r="B41" s="288"/>
      <c r="C41" s="289"/>
      <c r="D41" s="289"/>
      <c r="E41" s="287">
        <f>IF(AND(OR(C41=3,C41=4),D41=4),3000,IF(AND(OR(C41=3,C41=4),D41=5),11000,IF(AND(C41=3,D41&gt;5),19000,IF(AND(C41=4,D41=6),19000,IF(AND(C41=4,D41&gt;6),27000,IF(AND(C41=5,D41=7),19000,IF(AND(C41=5,D41&gt;7),28000,IF(AND(C41=5,D41=5),3000,IF(AND(C41=5,D41=6),11000,0)))))))))</f>
        <v>0</v>
      </c>
      <c r="F41" s="282"/>
      <c r="G41" s="822" t="s">
        <v>285</v>
      </c>
      <c r="H41" s="288"/>
      <c r="I41" s="289"/>
      <c r="J41" s="289"/>
      <c r="K41" s="287">
        <f>IF(AND(OR(I41=3,I41=4),J41=4),3000,IF(AND(OR(I41=3,I41=4),J41=5),11000,IF(AND(I41=3,J41&gt;5),19000,IF(AND(I41=4,J41=6),19000,IF(AND(I41=4,J41&gt;6),27000,IF(AND(I41=5,J41=7),19000,IF(AND(I41=5,J41&gt;7),28000,IF(AND(I41=5,J41=5),3000,IF(AND(I41=5,J41=6),11000,0)))))))))</f>
        <v>0</v>
      </c>
    </row>
    <row r="42" spans="1:11">
      <c r="A42" s="820"/>
      <c r="B42" s="291"/>
      <c r="C42" s="292"/>
      <c r="D42" s="292"/>
      <c r="E42" s="290">
        <f t="shared" ref="E42:E47" si="6">IF(AND(OR(C42=3,C42=4),D42=4),3000,IF(AND(OR(C42=3,C42=4),D42=5),11000,IF(AND(C42=3,D42&gt;5),19000,IF(AND(C42=4,D42=6),19000,IF(AND(C42=4,D42&gt;6),27000,IF(AND(C42=5,D42=7),19000,IF(AND(C42=5,D42&gt;7),28000,IF(AND(C42=5,D42=5),3000,IF(AND(C42=5,D42=6),11000,0)))))))))</f>
        <v>0</v>
      </c>
      <c r="F42" s="282"/>
      <c r="G42" s="820"/>
      <c r="H42" s="291"/>
      <c r="I42" s="292"/>
      <c r="J42" s="292"/>
      <c r="K42" s="290">
        <f t="shared" ref="K42:K47" si="7">IF(AND(OR(I42=3,I42=4),J42=4),3000,IF(AND(OR(I42=3,I42=4),J42=5),11000,IF(AND(I42=3,J42&gt;5),19000,IF(AND(I42=4,J42=6),19000,IF(AND(I42=4,J42&gt;6),27000,IF(AND(I42=5,J42=7),19000,IF(AND(I42=5,J42&gt;7),28000,IF(AND(I42=5,J42=5),3000,IF(AND(I42=5,J42=6),11000,0)))))))))</f>
        <v>0</v>
      </c>
    </row>
    <row r="43" spans="1:11">
      <c r="A43" s="820"/>
      <c r="B43" s="291"/>
      <c r="C43" s="292"/>
      <c r="D43" s="292"/>
      <c r="E43" s="290">
        <f t="shared" si="6"/>
        <v>0</v>
      </c>
      <c r="F43" s="282"/>
      <c r="G43" s="820"/>
      <c r="H43" s="291"/>
      <c r="I43" s="292"/>
      <c r="J43" s="292"/>
      <c r="K43" s="290">
        <f t="shared" si="7"/>
        <v>0</v>
      </c>
    </row>
    <row r="44" spans="1:11">
      <c r="A44" s="820"/>
      <c r="B44" s="291"/>
      <c r="C44" s="292"/>
      <c r="D44" s="292"/>
      <c r="E44" s="290">
        <f t="shared" si="6"/>
        <v>0</v>
      </c>
      <c r="F44" s="282"/>
      <c r="G44" s="820"/>
      <c r="H44" s="291"/>
      <c r="I44" s="292"/>
      <c r="J44" s="292"/>
      <c r="K44" s="290">
        <f t="shared" si="7"/>
        <v>0</v>
      </c>
    </row>
    <row r="45" spans="1:11">
      <c r="A45" s="820"/>
      <c r="B45" s="291"/>
      <c r="C45" s="292"/>
      <c r="D45" s="292"/>
      <c r="E45" s="290">
        <f t="shared" si="6"/>
        <v>0</v>
      </c>
      <c r="F45" s="282"/>
      <c r="G45" s="820"/>
      <c r="H45" s="291"/>
      <c r="I45" s="292"/>
      <c r="J45" s="292"/>
      <c r="K45" s="290">
        <f t="shared" si="7"/>
        <v>0</v>
      </c>
    </row>
    <row r="46" spans="1:11">
      <c r="A46" s="820"/>
      <c r="B46" s="291"/>
      <c r="C46" s="292"/>
      <c r="D46" s="292"/>
      <c r="E46" s="290">
        <f t="shared" si="6"/>
        <v>0</v>
      </c>
      <c r="F46" s="282"/>
      <c r="G46" s="820"/>
      <c r="H46" s="291"/>
      <c r="I46" s="292"/>
      <c r="J46" s="292"/>
      <c r="K46" s="290">
        <f t="shared" si="7"/>
        <v>0</v>
      </c>
    </row>
    <row r="47" spans="1:11">
      <c r="A47" s="820"/>
      <c r="B47" s="291"/>
      <c r="C47" s="292"/>
      <c r="D47" s="292"/>
      <c r="E47" s="290">
        <f t="shared" si="6"/>
        <v>0</v>
      </c>
      <c r="F47" s="282"/>
      <c r="G47" s="820"/>
      <c r="H47" s="291"/>
      <c r="I47" s="292"/>
      <c r="J47" s="292"/>
      <c r="K47" s="290">
        <f t="shared" si="7"/>
        <v>0</v>
      </c>
    </row>
    <row r="48" spans="1:11" ht="13.5" thickBot="1">
      <c r="A48" s="823"/>
      <c r="B48" s="294" t="s">
        <v>281</v>
      </c>
      <c r="C48" s="295"/>
      <c r="D48" s="295"/>
      <c r="E48" s="296">
        <f>SUM(E41:E47)</f>
        <v>0</v>
      </c>
      <c r="F48" s="282"/>
      <c r="G48" s="823"/>
      <c r="H48" s="294" t="s">
        <v>281</v>
      </c>
      <c r="I48" s="295"/>
      <c r="J48" s="295"/>
      <c r="K48" s="296">
        <f>SUM(K41:K47)</f>
        <v>0</v>
      </c>
    </row>
    <row r="49" spans="1:11">
      <c r="A49" s="819" t="s">
        <v>286</v>
      </c>
      <c r="B49" s="288"/>
      <c r="C49" s="289"/>
      <c r="D49" s="289"/>
      <c r="E49" s="287">
        <f>IF(AND(OR(C49=3,C49=4),D49=4),3000,IF(AND(OR(C49=3,C49=4),D49=5),11000,IF(AND(C49=3,D49&gt;5),19000,IF(AND(C49=4,D49=6),19000,IF(AND(C49=4,D49&gt;6),27000,IF(AND(C49=5,D49=7),19000,IF(AND(C49=5,D49&gt;7),28000,IF(AND(C49=5,D49=5),3000,IF(AND(C49=5,D49=6),11000,0)))))))))</f>
        <v>0</v>
      </c>
      <c r="F49" s="282"/>
      <c r="G49" s="822" t="s">
        <v>287</v>
      </c>
      <c r="H49" s="288"/>
      <c r="I49" s="289"/>
      <c r="J49" s="289"/>
      <c r="K49" s="287">
        <f>IF(AND(OR(I49=3,I49=4),J49=4),3000,IF(AND(OR(I49=3,I49=4),J49=5),11000,IF(AND(I49=3,J49&gt;5),19000,IF(AND(I49=4,J49=6),19000,IF(AND(I49=4,J49&gt;6),27000,IF(AND(I49=5,J49=7),19000,IF(AND(I49=5,J49&gt;7),28000,IF(AND(I49=5,J49=5),3000,IF(AND(I49=5,J49=6),11000,0)))))))))</f>
        <v>0</v>
      </c>
    </row>
    <row r="50" spans="1:11">
      <c r="A50" s="820"/>
      <c r="B50" s="291"/>
      <c r="C50" s="292"/>
      <c r="D50" s="292"/>
      <c r="E50" s="290">
        <f t="shared" ref="E50:E55" si="8">IF(AND(OR(C50=3,C50=4),D50=4),3000,IF(AND(OR(C50=3,C50=4),D50=5),11000,IF(AND(C50=3,D50&gt;5),19000,IF(AND(C50=4,D50=6),19000,IF(AND(C50=4,D50&gt;6),27000,IF(AND(C50=5,D50=7),19000,IF(AND(C50=5,D50&gt;7),28000,IF(AND(C50=5,D50=5),3000,IF(AND(C50=5,D50=6),11000,0)))))))))</f>
        <v>0</v>
      </c>
      <c r="F50" s="282"/>
      <c r="G50" s="820"/>
      <c r="H50" s="291"/>
      <c r="I50" s="292"/>
      <c r="J50" s="292"/>
      <c r="K50" s="290">
        <f t="shared" ref="K50:K55" si="9">IF(AND(OR(I50=3,I50=4),J50=4),3000,IF(AND(OR(I50=3,I50=4),J50=5),11000,IF(AND(I50=3,J50&gt;5),19000,IF(AND(I50=4,J50=6),19000,IF(AND(I50=4,J50&gt;6),27000,IF(AND(I50=5,J50=7),19000,IF(AND(I50=5,J50&gt;7),28000,IF(AND(I50=5,J50=5),3000,IF(AND(I50=5,J50=6),11000,0)))))))))</f>
        <v>0</v>
      </c>
    </row>
    <row r="51" spans="1:11">
      <c r="A51" s="820"/>
      <c r="B51" s="291"/>
      <c r="C51" s="292"/>
      <c r="D51" s="292"/>
      <c r="E51" s="290">
        <f t="shared" si="8"/>
        <v>0</v>
      </c>
      <c r="F51" s="282"/>
      <c r="G51" s="820"/>
      <c r="H51" s="291"/>
      <c r="I51" s="292"/>
      <c r="J51" s="292"/>
      <c r="K51" s="290">
        <f t="shared" si="9"/>
        <v>0</v>
      </c>
    </row>
    <row r="52" spans="1:11">
      <c r="A52" s="820"/>
      <c r="B52" s="291"/>
      <c r="C52" s="292"/>
      <c r="D52" s="292"/>
      <c r="E52" s="290">
        <f t="shared" si="8"/>
        <v>0</v>
      </c>
      <c r="F52" s="282"/>
      <c r="G52" s="820"/>
      <c r="H52" s="291"/>
      <c r="I52" s="292"/>
      <c r="J52" s="292"/>
      <c r="K52" s="290">
        <f t="shared" si="9"/>
        <v>0</v>
      </c>
    </row>
    <row r="53" spans="1:11">
      <c r="A53" s="820"/>
      <c r="B53" s="291"/>
      <c r="C53" s="292"/>
      <c r="D53" s="292"/>
      <c r="E53" s="290">
        <f t="shared" si="8"/>
        <v>0</v>
      </c>
      <c r="F53" s="282"/>
      <c r="G53" s="820"/>
      <c r="H53" s="291"/>
      <c r="I53" s="292"/>
      <c r="J53" s="292"/>
      <c r="K53" s="290">
        <f t="shared" si="9"/>
        <v>0</v>
      </c>
    </row>
    <row r="54" spans="1:11">
      <c r="A54" s="820"/>
      <c r="B54" s="291"/>
      <c r="C54" s="292"/>
      <c r="D54" s="292"/>
      <c r="E54" s="290">
        <f t="shared" si="8"/>
        <v>0</v>
      </c>
      <c r="F54" s="282"/>
      <c r="G54" s="820"/>
      <c r="H54" s="291"/>
      <c r="I54" s="292"/>
      <c r="J54" s="292"/>
      <c r="K54" s="290">
        <f t="shared" si="9"/>
        <v>0</v>
      </c>
    </row>
    <row r="55" spans="1:11">
      <c r="A55" s="820"/>
      <c r="B55" s="291"/>
      <c r="C55" s="292"/>
      <c r="D55" s="292"/>
      <c r="E55" s="290">
        <f t="shared" si="8"/>
        <v>0</v>
      </c>
      <c r="F55" s="282"/>
      <c r="G55" s="820"/>
      <c r="H55" s="291"/>
      <c r="I55" s="292"/>
      <c r="J55" s="292"/>
      <c r="K55" s="290">
        <f t="shared" si="9"/>
        <v>0</v>
      </c>
    </row>
    <row r="56" spans="1:11" ht="13.5" thickBot="1">
      <c r="A56" s="821"/>
      <c r="B56" s="294" t="s">
        <v>281</v>
      </c>
      <c r="C56" s="295"/>
      <c r="D56" s="295"/>
      <c r="E56" s="296">
        <f>SUM(E49:E55)</f>
        <v>0</v>
      </c>
      <c r="F56" s="282"/>
      <c r="G56" s="823"/>
      <c r="H56" s="294" t="s">
        <v>281</v>
      </c>
      <c r="I56" s="295"/>
      <c r="J56" s="295"/>
      <c r="K56" s="296">
        <f>SUM(K49:K55)</f>
        <v>0</v>
      </c>
    </row>
    <row r="57" spans="1:11">
      <c r="A57" s="822" t="s">
        <v>288</v>
      </c>
      <c r="B57" s="288"/>
      <c r="C57" s="289"/>
      <c r="D57" s="289"/>
      <c r="E57" s="287">
        <f>IF(AND(OR(C57=3,C57=4),D57=4),3000,IF(AND(OR(C57=3,C57=4),D57=5),11000,IF(AND(C57=3,D57&gt;5),19000,IF(AND(C57=4,D57=6),19000,IF(AND(C57=4,D57&gt;6),27000,IF(AND(C57=5,D57=7),19000,IF(AND(C57=5,D57&gt;7),28000,IF(AND(C57=5,D57=5),3000,IF(AND(C57=5,D57=6),11000,0)))))))))</f>
        <v>0</v>
      </c>
      <c r="F57" s="282"/>
      <c r="G57" s="822" t="s">
        <v>289</v>
      </c>
      <c r="H57" s="288"/>
      <c r="I57" s="289"/>
      <c r="J57" s="289"/>
      <c r="K57" s="287">
        <f>IF(AND(OR(I57=3,I57=4),J57=4),3000,IF(AND(OR(I57=3,I57=4),J57=5),11000,IF(AND(I57=3,J57&gt;5),19000,IF(AND(I57=4,J57=6),19000,IF(AND(I57=4,J57&gt;6),27000,IF(AND(I57=5,J57=7),19000,IF(AND(I57=5,J57&gt;7),28000,IF(AND(I57=5,J57=5),3000,IF(AND(I57=5,J57=6),11000,0)))))))))</f>
        <v>0</v>
      </c>
    </row>
    <row r="58" spans="1:11">
      <c r="A58" s="820"/>
      <c r="B58" s="291"/>
      <c r="C58" s="292"/>
      <c r="D58" s="292"/>
      <c r="E58" s="290">
        <f t="shared" ref="E58:E63" si="10">IF(AND(OR(C58=3,C58=4),D58=4),3000,IF(AND(OR(C58=3,C58=4),D58=5),11000,IF(AND(C58=3,D58&gt;5),19000,IF(AND(C58=4,D58=6),19000,IF(AND(C58=4,D58&gt;6),27000,IF(AND(C58=5,D58=7),19000,IF(AND(C58=5,D58&gt;7),28000,IF(AND(C58=5,D58=5),3000,IF(AND(C58=5,D58=6),11000,0)))))))))</f>
        <v>0</v>
      </c>
      <c r="F58" s="282"/>
      <c r="G58" s="820"/>
      <c r="H58" s="291"/>
      <c r="I58" s="292"/>
      <c r="J58" s="292"/>
      <c r="K58" s="290">
        <f t="shared" ref="K58:K63" si="11">IF(AND(OR(I58=3,I58=4),J58=4),3000,IF(AND(OR(I58=3,I58=4),J58=5),11000,IF(AND(I58=3,J58&gt;5),19000,IF(AND(I58=4,J58=6),19000,IF(AND(I58=4,J58&gt;6),27000,IF(AND(I58=5,J58=7),19000,IF(AND(I58=5,J58&gt;7),28000,IF(AND(I58=5,J58=5),3000,IF(AND(I58=5,J58=6),11000,0)))))))))</f>
        <v>0</v>
      </c>
    </row>
    <row r="59" spans="1:11">
      <c r="A59" s="820"/>
      <c r="B59" s="291"/>
      <c r="C59" s="292"/>
      <c r="D59" s="292"/>
      <c r="E59" s="290">
        <f t="shared" si="10"/>
        <v>0</v>
      </c>
      <c r="F59" s="282"/>
      <c r="G59" s="820"/>
      <c r="H59" s="291"/>
      <c r="I59" s="292"/>
      <c r="J59" s="292"/>
      <c r="K59" s="290">
        <f t="shared" si="11"/>
        <v>0</v>
      </c>
    </row>
    <row r="60" spans="1:11">
      <c r="A60" s="820"/>
      <c r="B60" s="291"/>
      <c r="C60" s="292"/>
      <c r="D60" s="292"/>
      <c r="E60" s="290">
        <f t="shared" si="10"/>
        <v>0</v>
      </c>
      <c r="F60" s="282"/>
      <c r="G60" s="820"/>
      <c r="H60" s="291"/>
      <c r="I60" s="292"/>
      <c r="J60" s="292"/>
      <c r="K60" s="290">
        <f t="shared" si="11"/>
        <v>0</v>
      </c>
    </row>
    <row r="61" spans="1:11">
      <c r="A61" s="820"/>
      <c r="B61" s="291"/>
      <c r="C61" s="292"/>
      <c r="D61" s="292"/>
      <c r="E61" s="290">
        <f t="shared" si="10"/>
        <v>0</v>
      </c>
      <c r="F61" s="282"/>
      <c r="G61" s="820"/>
      <c r="H61" s="291"/>
      <c r="I61" s="292"/>
      <c r="J61" s="292"/>
      <c r="K61" s="290">
        <f t="shared" si="11"/>
        <v>0</v>
      </c>
    </row>
    <row r="62" spans="1:11">
      <c r="A62" s="820"/>
      <c r="B62" s="291"/>
      <c r="C62" s="292"/>
      <c r="D62" s="292"/>
      <c r="E62" s="290">
        <f t="shared" si="10"/>
        <v>0</v>
      </c>
      <c r="F62" s="282"/>
      <c r="G62" s="820"/>
      <c r="H62" s="291"/>
      <c r="I62" s="292"/>
      <c r="J62" s="292"/>
      <c r="K62" s="290">
        <f t="shared" si="11"/>
        <v>0</v>
      </c>
    </row>
    <row r="63" spans="1:11">
      <c r="A63" s="820"/>
      <c r="B63" s="291"/>
      <c r="C63" s="292"/>
      <c r="D63" s="292"/>
      <c r="E63" s="290">
        <f t="shared" si="10"/>
        <v>0</v>
      </c>
      <c r="F63" s="282"/>
      <c r="G63" s="820"/>
      <c r="H63" s="291"/>
      <c r="I63" s="292"/>
      <c r="J63" s="292"/>
      <c r="K63" s="290">
        <f t="shared" si="11"/>
        <v>0</v>
      </c>
    </row>
    <row r="64" spans="1:11" ht="13.5" thickBot="1">
      <c r="A64" s="823"/>
      <c r="B64" s="294" t="s">
        <v>281</v>
      </c>
      <c r="C64" s="295"/>
      <c r="D64" s="295"/>
      <c r="E64" s="296">
        <f>SUM(E57:E63)</f>
        <v>0</v>
      </c>
      <c r="F64" s="282"/>
      <c r="G64" s="823"/>
      <c r="H64" s="294" t="s">
        <v>281</v>
      </c>
      <c r="I64" s="295"/>
      <c r="J64" s="295"/>
      <c r="K64" s="296">
        <f>SUM(K57:K63)</f>
        <v>0</v>
      </c>
    </row>
    <row r="65" spans="1:11">
      <c r="A65" s="822" t="s">
        <v>290</v>
      </c>
      <c r="B65" s="288"/>
      <c r="C65" s="289"/>
      <c r="D65" s="289"/>
      <c r="E65" s="287">
        <f>IF(AND(OR(C65=3,C65=4),D65=4),3000,IF(AND(OR(C65=3,C65=4),D65=5),11000,IF(AND(C65=3,D65&gt;5),19000,IF(AND(C65=4,D65=6),19000,IF(AND(C65=4,D65&gt;6),27000,IF(AND(C65=5,D65=7),19000,IF(AND(C65=5,D65&gt;7),28000,IF(AND(C65=5,D65=5),3000,IF(AND(C65=5,D65=6),11000,0)))))))))</f>
        <v>0</v>
      </c>
      <c r="F65" s="282"/>
      <c r="G65" s="822" t="s">
        <v>291</v>
      </c>
      <c r="H65" s="288"/>
      <c r="I65" s="289"/>
      <c r="J65" s="289"/>
      <c r="K65" s="287">
        <f>IF(AND(OR(I65=3,I65=4),J65=4),3000,IF(AND(OR(I65=3,I65=4),J65=5),11000,IF(AND(I65=3,J65&gt;5),19000,IF(AND(I65=4,J65=6),19000,IF(AND(I65=4,J65&gt;6),27000,IF(AND(I65=5,J65=7),19000,IF(AND(I65=5,J65&gt;7),28000,IF(AND(I65=5,J65=5),3000,IF(AND(I65=5,J65=6),11000,0)))))))))</f>
        <v>0</v>
      </c>
    </row>
    <row r="66" spans="1:11">
      <c r="A66" s="820"/>
      <c r="B66" s="291"/>
      <c r="C66" s="292"/>
      <c r="D66" s="292"/>
      <c r="E66" s="290">
        <f t="shared" ref="E66:E71" si="12">IF(AND(OR(C66=3,C66=4),D66=4),3000,IF(AND(OR(C66=3,C66=4),D66=5),11000,IF(AND(C66=3,D66&gt;5),19000,IF(AND(C66=4,D66=6),19000,IF(AND(C66=4,D66&gt;6),27000,IF(AND(C66=5,D66=7),19000,IF(AND(C66=5,D66&gt;7),28000,IF(AND(C66=5,D66=5),3000,IF(AND(C66=5,D66=6),11000,0)))))))))</f>
        <v>0</v>
      </c>
      <c r="F66" s="282"/>
      <c r="G66" s="820"/>
      <c r="H66" s="291"/>
      <c r="I66" s="292"/>
      <c r="J66" s="292"/>
      <c r="K66" s="290">
        <f t="shared" ref="K66:K71" si="13">IF(AND(OR(I66=3,I66=4),J66=4),3000,IF(AND(OR(I66=3,I66=4),J66=5),11000,IF(AND(I66=3,J66&gt;5),19000,IF(AND(I66=4,J66=6),19000,IF(AND(I66=4,J66&gt;6),27000,IF(AND(I66=5,J66=7),19000,IF(AND(I66=5,J66&gt;7),28000,IF(AND(I66=5,J66=5),3000,IF(AND(I66=5,J66=6),11000,0)))))))))</f>
        <v>0</v>
      </c>
    </row>
    <row r="67" spans="1:11">
      <c r="A67" s="820"/>
      <c r="B67" s="291"/>
      <c r="C67" s="292"/>
      <c r="D67" s="292"/>
      <c r="E67" s="290">
        <f t="shared" si="12"/>
        <v>0</v>
      </c>
      <c r="F67" s="282"/>
      <c r="G67" s="820"/>
      <c r="H67" s="291"/>
      <c r="I67" s="292"/>
      <c r="J67" s="292"/>
      <c r="K67" s="290">
        <f t="shared" si="13"/>
        <v>0</v>
      </c>
    </row>
    <row r="68" spans="1:11">
      <c r="A68" s="820"/>
      <c r="B68" s="291"/>
      <c r="C68" s="292"/>
      <c r="D68" s="292"/>
      <c r="E68" s="290">
        <f t="shared" si="12"/>
        <v>0</v>
      </c>
      <c r="F68" s="282"/>
      <c r="G68" s="820"/>
      <c r="H68" s="291"/>
      <c r="I68" s="292"/>
      <c r="J68" s="292"/>
      <c r="K68" s="290">
        <f t="shared" si="13"/>
        <v>0</v>
      </c>
    </row>
    <row r="69" spans="1:11">
      <c r="A69" s="820"/>
      <c r="B69" s="291"/>
      <c r="C69" s="292"/>
      <c r="D69" s="292"/>
      <c r="E69" s="290">
        <f t="shared" si="12"/>
        <v>0</v>
      </c>
      <c r="F69" s="282"/>
      <c r="G69" s="820"/>
      <c r="H69" s="291"/>
      <c r="I69" s="292"/>
      <c r="J69" s="292"/>
      <c r="K69" s="290">
        <f t="shared" si="13"/>
        <v>0</v>
      </c>
    </row>
    <row r="70" spans="1:11">
      <c r="A70" s="820"/>
      <c r="B70" s="291"/>
      <c r="C70" s="292"/>
      <c r="D70" s="292"/>
      <c r="E70" s="290">
        <f t="shared" si="12"/>
        <v>0</v>
      </c>
      <c r="F70" s="282"/>
      <c r="G70" s="820"/>
      <c r="H70" s="291"/>
      <c r="I70" s="292"/>
      <c r="J70" s="292"/>
      <c r="K70" s="290">
        <f t="shared" si="13"/>
        <v>0</v>
      </c>
    </row>
    <row r="71" spans="1:11">
      <c r="A71" s="820"/>
      <c r="B71" s="291"/>
      <c r="C71" s="292"/>
      <c r="D71" s="292"/>
      <c r="E71" s="290">
        <f t="shared" si="12"/>
        <v>0</v>
      </c>
      <c r="F71" s="282"/>
      <c r="G71" s="820"/>
      <c r="H71" s="291"/>
      <c r="I71" s="292"/>
      <c r="J71" s="292"/>
      <c r="K71" s="290">
        <f t="shared" si="13"/>
        <v>0</v>
      </c>
    </row>
    <row r="72" spans="1:11" ht="13.5" thickBot="1">
      <c r="A72" s="823"/>
      <c r="B72" s="294" t="s">
        <v>281</v>
      </c>
      <c r="C72" s="295"/>
      <c r="D72" s="295"/>
      <c r="E72" s="296">
        <f>SUM(E65:E71)</f>
        <v>0</v>
      </c>
      <c r="F72" s="282"/>
      <c r="G72" s="823"/>
      <c r="H72" s="294" t="s">
        <v>281</v>
      </c>
      <c r="I72" s="295"/>
      <c r="J72" s="295"/>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294</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D25:D72 J25:J73" xr:uid="{A0CE7130-E702-46A2-98AC-E747E9E4F081}">
      <formula1>0</formula1>
      <formula2>200</formula2>
    </dataValidation>
    <dataValidation type="whole" allowBlank="1" showInputMessage="1" showErrorMessage="1" sqref="I25:I73 C25:C72" xr:uid="{E7FBCF7F-94A6-48A7-BCD0-0C106AD1EC41}">
      <formula1>3</formula1>
      <formula2>5</formula2>
    </dataValidation>
  </dataValidations>
  <pageMargins left="0.7" right="0.7" top="0.75" bottom="0.75" header="0.3" footer="0.3"/>
  <pageSetup paperSize="9" scale="81"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CAE99-8126-4907-A78B-4F823FDB9D5C}">
  <sheetPr>
    <tabColor rgb="FF0070C0"/>
  </sheetPr>
  <dimension ref="A1:K74"/>
  <sheetViews>
    <sheetView view="pageBreakPreview" topLeftCell="A15"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834" t="s">
        <v>369</v>
      </c>
      <c r="B3" s="834"/>
      <c r="C3" s="834"/>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284" t="s">
        <v>277</v>
      </c>
      <c r="C24" s="285" t="s">
        <v>278</v>
      </c>
      <c r="D24" s="285" t="s">
        <v>236</v>
      </c>
      <c r="E24" s="286" t="s">
        <v>232</v>
      </c>
      <c r="F24" s="282"/>
      <c r="G24" s="283"/>
      <c r="H24" s="284" t="s">
        <v>277</v>
      </c>
      <c r="I24" s="285" t="s">
        <v>278</v>
      </c>
      <c r="J24" s="285" t="s">
        <v>236</v>
      </c>
      <c r="K24" s="286" t="s">
        <v>232</v>
      </c>
    </row>
    <row r="25" spans="1:11">
      <c r="A25" s="822" t="s">
        <v>279</v>
      </c>
      <c r="B25" s="288"/>
      <c r="C25" s="289"/>
      <c r="D25" s="289"/>
      <c r="E25" s="287">
        <f>IF(AND(OR(C25=3,C25=4),D25=4),3000,IF(AND(OR(C25=3,C25=4),D25=5),11000,IF(AND(C25=3,D25&gt;5),19000,IF(AND(C25=4,D25=6),19000,IF(AND(C25=4,D25&gt;6),27000,IF(AND(C25=5,D25=7),19000,IF(AND(C25=5,D25&gt;7),28000,IF(AND(C25=5,D25=5),3000,IF(AND(C25=5,D25=6),11000,0)))))))))</f>
        <v>0</v>
      </c>
      <c r="F25" s="282"/>
      <c r="G25" s="822" t="s">
        <v>280</v>
      </c>
      <c r="H25" s="288"/>
      <c r="I25" s="289"/>
      <c r="J25" s="289"/>
      <c r="K25" s="287">
        <f>IF(AND(OR(I25=3,I25=4),J25=4),3000,IF(AND(OR(I25=3,I25=4),J25=5),11000,IF(AND(I25=3,J25&gt;5),19000,IF(AND(I25=4,J25=6),19000,IF(AND(I25=4,J25&gt;6),27000,IF(AND(I25=5,J25=7),19000,IF(AND(I25=5,J25&gt;7),28000,IF(AND(I25=5,J25=5),3000,IF(AND(I25=5,J25=6),11000,0)))))))))</f>
        <v>0</v>
      </c>
    </row>
    <row r="26" spans="1:11">
      <c r="A26" s="820"/>
      <c r="B26" s="291"/>
      <c r="C26" s="292"/>
      <c r="D26" s="292"/>
      <c r="E26" s="290">
        <f t="shared" ref="E26:E31" si="2">IF(AND(OR(C26=3,C26=4),D26=4),3000,IF(AND(OR(C26=3,C26=4),D26=5),11000,IF(AND(C26=3,D26&gt;5),19000,IF(AND(C26=4,D26=6),19000,IF(AND(C26=4,D26&gt;6),27000,IF(AND(C26=5,D26=7),19000,IF(AND(C26=5,D26&gt;7),28000,IF(AND(C26=5,D26=5),3000,IF(AND(C26=5,D26=6),11000,0)))))))))</f>
        <v>0</v>
      </c>
      <c r="F26" s="282"/>
      <c r="G26" s="820"/>
      <c r="H26" s="291"/>
      <c r="I26" s="292"/>
      <c r="J26" s="292"/>
      <c r="K26" s="290">
        <f t="shared" ref="K26:K31" si="3">IF(AND(OR(I26=3,I26=4),J26=4),3000,IF(AND(OR(I26=3,I26=4),J26=5),11000,IF(AND(I26=3,J26&gt;5),19000,IF(AND(I26=4,J26=6),19000,IF(AND(I26=4,J26&gt;6),27000,IF(AND(I26=5,J26=7),19000,IF(AND(I26=5,J26&gt;7),28000,IF(AND(I26=5,J26=5),3000,IF(AND(I26=5,J26=6),11000,0)))))))))</f>
        <v>0</v>
      </c>
    </row>
    <row r="27" spans="1:11">
      <c r="A27" s="820"/>
      <c r="B27" s="291"/>
      <c r="C27" s="292"/>
      <c r="D27" s="292"/>
      <c r="E27" s="290">
        <f t="shared" si="2"/>
        <v>0</v>
      </c>
      <c r="F27" s="282"/>
      <c r="G27" s="820"/>
      <c r="H27" s="291"/>
      <c r="I27" s="292"/>
      <c r="J27" s="292"/>
      <c r="K27" s="290">
        <f t="shared" si="3"/>
        <v>0</v>
      </c>
    </row>
    <row r="28" spans="1:11">
      <c r="A28" s="820"/>
      <c r="B28" s="291"/>
      <c r="C28" s="292"/>
      <c r="D28" s="292"/>
      <c r="E28" s="290">
        <f t="shared" si="2"/>
        <v>0</v>
      </c>
      <c r="F28" s="282"/>
      <c r="G28" s="820"/>
      <c r="H28" s="291"/>
      <c r="I28" s="292"/>
      <c r="J28" s="292"/>
      <c r="K28" s="290">
        <f t="shared" si="3"/>
        <v>0</v>
      </c>
    </row>
    <row r="29" spans="1:11">
      <c r="A29" s="820"/>
      <c r="B29" s="291"/>
      <c r="C29" s="292"/>
      <c r="D29" s="292"/>
      <c r="E29" s="290">
        <f t="shared" si="2"/>
        <v>0</v>
      </c>
      <c r="F29" s="282"/>
      <c r="G29" s="820"/>
      <c r="H29" s="291"/>
      <c r="I29" s="292"/>
      <c r="J29" s="292"/>
      <c r="K29" s="290">
        <f t="shared" si="3"/>
        <v>0</v>
      </c>
    </row>
    <row r="30" spans="1:11">
      <c r="A30" s="820"/>
      <c r="B30" s="291"/>
      <c r="C30" s="292"/>
      <c r="D30" s="292"/>
      <c r="E30" s="290">
        <f t="shared" si="2"/>
        <v>0</v>
      </c>
      <c r="F30" s="282"/>
      <c r="G30" s="820"/>
      <c r="H30" s="291"/>
      <c r="I30" s="292"/>
      <c r="J30" s="292"/>
      <c r="K30" s="290">
        <f t="shared" si="3"/>
        <v>0</v>
      </c>
    </row>
    <row r="31" spans="1:11">
      <c r="A31" s="820"/>
      <c r="B31" s="291"/>
      <c r="C31" s="292"/>
      <c r="D31" s="292"/>
      <c r="E31" s="290">
        <f t="shared" si="2"/>
        <v>0</v>
      </c>
      <c r="F31" s="282"/>
      <c r="G31" s="820"/>
      <c r="H31" s="291"/>
      <c r="I31" s="292"/>
      <c r="J31" s="292"/>
      <c r="K31" s="290">
        <f t="shared" si="3"/>
        <v>0</v>
      </c>
    </row>
    <row r="32" spans="1:11" ht="13.5" thickBot="1">
      <c r="A32" s="823"/>
      <c r="B32" s="294" t="s">
        <v>281</v>
      </c>
      <c r="C32" s="295"/>
      <c r="D32" s="295"/>
      <c r="E32" s="296">
        <f>SUM(E25:E31)</f>
        <v>0</v>
      </c>
      <c r="F32" s="282"/>
      <c r="G32" s="823"/>
      <c r="H32" s="294" t="s">
        <v>281</v>
      </c>
      <c r="I32" s="295"/>
      <c r="J32" s="295"/>
      <c r="K32" s="296">
        <f>SUM(K25:K31)</f>
        <v>0</v>
      </c>
    </row>
    <row r="33" spans="1:11">
      <c r="A33" s="819" t="s">
        <v>282</v>
      </c>
      <c r="B33" s="288"/>
      <c r="C33" s="289"/>
      <c r="D33" s="289"/>
      <c r="E33" s="287">
        <f>IF(AND(OR(C33=3,C33=4),D33=4),3000,IF(AND(OR(C33=3,C33=4),D33=5),11000,IF(AND(C33=3,D33&gt;5),19000,IF(AND(C33=4,D33=6),19000,IF(AND(C33=4,D33&gt;6),27000,IF(AND(C33=5,D33=7),19000,IF(AND(C33=5,D33&gt;7),28000,IF(AND(C33=5,D33=5),3000,IF(AND(C33=5,D33=6),11000,0)))))))))</f>
        <v>0</v>
      </c>
      <c r="F33" s="282"/>
      <c r="G33" s="822" t="s">
        <v>283</v>
      </c>
      <c r="H33" s="288"/>
      <c r="I33" s="289"/>
      <c r="J33" s="289"/>
      <c r="K33" s="287">
        <f>IF(AND(OR(I33=3,I33=4),J33=4),3000,IF(AND(OR(I33=3,I33=4),J33=5),11000,IF(AND(I33=3,J33&gt;5),19000,IF(AND(I33=4,J33=6),19000,IF(AND(I33=4,J33&gt;6),27000,IF(AND(I33=5,J33=7),19000,IF(AND(I33=5,J33&gt;7),28000,IF(AND(I33=5,J33=5),3000,IF(AND(I33=5,J33=6),11000,0)))))))))</f>
        <v>0</v>
      </c>
    </row>
    <row r="34" spans="1:11">
      <c r="A34" s="820"/>
      <c r="B34" s="291"/>
      <c r="C34" s="292"/>
      <c r="D34" s="292"/>
      <c r="E34" s="290">
        <f t="shared" ref="E34:E39" si="4">IF(AND(OR(C34=3,C34=4),D34=4),3000,IF(AND(OR(C34=3,C34=4),D34=5),11000,IF(AND(C34=3,D34&gt;5),19000,IF(AND(C34=4,D34=6),19000,IF(AND(C34=4,D34&gt;6),27000,IF(AND(C34=5,D34=7),19000,IF(AND(C34=5,D34&gt;7),28000,IF(AND(C34=5,D34=5),3000,IF(AND(C34=5,D34=6),11000,0)))))))))</f>
        <v>0</v>
      </c>
      <c r="F34" s="282"/>
      <c r="G34" s="820"/>
      <c r="H34" s="291"/>
      <c r="I34" s="292"/>
      <c r="J34" s="292"/>
      <c r="K34" s="290">
        <f t="shared" ref="K34:K39" si="5">IF(AND(OR(I34=3,I34=4),J34=4),3000,IF(AND(OR(I34=3,I34=4),J34=5),11000,IF(AND(I34=3,J34&gt;5),19000,IF(AND(I34=4,J34=6),19000,IF(AND(I34=4,J34&gt;6),27000,IF(AND(I34=5,J34=7),19000,IF(AND(I34=5,J34&gt;7),28000,IF(AND(I34=5,J34=5),3000,IF(AND(I34=5,J34=6),11000,0)))))))))</f>
        <v>0</v>
      </c>
    </row>
    <row r="35" spans="1:11">
      <c r="A35" s="820"/>
      <c r="B35" s="291"/>
      <c r="C35" s="292"/>
      <c r="D35" s="292"/>
      <c r="E35" s="290">
        <f t="shared" si="4"/>
        <v>0</v>
      </c>
      <c r="F35" s="282"/>
      <c r="G35" s="820"/>
      <c r="H35" s="291"/>
      <c r="I35" s="292"/>
      <c r="J35" s="292"/>
      <c r="K35" s="290">
        <f t="shared" si="5"/>
        <v>0</v>
      </c>
    </row>
    <row r="36" spans="1:11">
      <c r="A36" s="820"/>
      <c r="B36" s="291"/>
      <c r="C36" s="292"/>
      <c r="D36" s="292"/>
      <c r="E36" s="290">
        <f t="shared" si="4"/>
        <v>0</v>
      </c>
      <c r="F36" s="282"/>
      <c r="G36" s="820"/>
      <c r="H36" s="291"/>
      <c r="I36" s="292"/>
      <c r="J36" s="292"/>
      <c r="K36" s="290">
        <f t="shared" si="5"/>
        <v>0</v>
      </c>
    </row>
    <row r="37" spans="1:11">
      <c r="A37" s="820"/>
      <c r="B37" s="291"/>
      <c r="C37" s="292"/>
      <c r="D37" s="292"/>
      <c r="E37" s="290">
        <f t="shared" si="4"/>
        <v>0</v>
      </c>
      <c r="F37" s="282"/>
      <c r="G37" s="820"/>
      <c r="H37" s="291"/>
      <c r="I37" s="292"/>
      <c r="J37" s="292"/>
      <c r="K37" s="290">
        <f t="shared" si="5"/>
        <v>0</v>
      </c>
    </row>
    <row r="38" spans="1:11">
      <c r="A38" s="820"/>
      <c r="B38" s="291"/>
      <c r="C38" s="292"/>
      <c r="D38" s="292"/>
      <c r="E38" s="290">
        <f t="shared" si="4"/>
        <v>0</v>
      </c>
      <c r="F38" s="282"/>
      <c r="G38" s="820"/>
      <c r="H38" s="291"/>
      <c r="I38" s="292"/>
      <c r="J38" s="292"/>
      <c r="K38" s="290">
        <f t="shared" si="5"/>
        <v>0</v>
      </c>
    </row>
    <row r="39" spans="1:11">
      <c r="A39" s="820"/>
      <c r="B39" s="291"/>
      <c r="C39" s="292"/>
      <c r="D39" s="292"/>
      <c r="E39" s="290">
        <f t="shared" si="4"/>
        <v>0</v>
      </c>
      <c r="F39" s="282"/>
      <c r="G39" s="820"/>
      <c r="H39" s="291"/>
      <c r="I39" s="292"/>
      <c r="J39" s="292"/>
      <c r="K39" s="290">
        <f t="shared" si="5"/>
        <v>0</v>
      </c>
    </row>
    <row r="40" spans="1:11" ht="13.5" thickBot="1">
      <c r="A40" s="821"/>
      <c r="B40" s="294" t="s">
        <v>281</v>
      </c>
      <c r="C40" s="295"/>
      <c r="D40" s="295"/>
      <c r="E40" s="296">
        <f>SUM(E33:E39)</f>
        <v>0</v>
      </c>
      <c r="F40" s="282"/>
      <c r="G40" s="823"/>
      <c r="H40" s="294" t="s">
        <v>281</v>
      </c>
      <c r="I40" s="295"/>
      <c r="J40" s="295"/>
      <c r="K40" s="296">
        <f>SUM(K33:K39)</f>
        <v>0</v>
      </c>
    </row>
    <row r="41" spans="1:11">
      <c r="A41" s="822" t="s">
        <v>284</v>
      </c>
      <c r="B41" s="288"/>
      <c r="C41" s="289"/>
      <c r="D41" s="289"/>
      <c r="E41" s="287">
        <f>IF(AND(OR(C41=3,C41=4),D41=4),3000,IF(AND(OR(C41=3,C41=4),D41=5),11000,IF(AND(C41=3,D41&gt;5),19000,IF(AND(C41=4,D41=6),19000,IF(AND(C41=4,D41&gt;6),27000,IF(AND(C41=5,D41=7),19000,IF(AND(C41=5,D41&gt;7),28000,IF(AND(C41=5,D41=5),3000,IF(AND(C41=5,D41=6),11000,0)))))))))</f>
        <v>0</v>
      </c>
      <c r="F41" s="282"/>
      <c r="G41" s="822" t="s">
        <v>285</v>
      </c>
      <c r="H41" s="288"/>
      <c r="I41" s="289"/>
      <c r="J41" s="289"/>
      <c r="K41" s="287">
        <f>IF(AND(OR(I41=3,I41=4),J41=4),3000,IF(AND(OR(I41=3,I41=4),J41=5),11000,IF(AND(I41=3,J41&gt;5),19000,IF(AND(I41=4,J41=6),19000,IF(AND(I41=4,J41&gt;6),27000,IF(AND(I41=5,J41=7),19000,IF(AND(I41=5,J41&gt;7),28000,IF(AND(I41=5,J41=5),3000,IF(AND(I41=5,J41=6),11000,0)))))))))</f>
        <v>0</v>
      </c>
    </row>
    <row r="42" spans="1:11">
      <c r="A42" s="820"/>
      <c r="B42" s="291"/>
      <c r="C42" s="292"/>
      <c r="D42" s="292"/>
      <c r="E42" s="290">
        <f t="shared" ref="E42:E47" si="6">IF(AND(OR(C42=3,C42=4),D42=4),3000,IF(AND(OR(C42=3,C42=4),D42=5),11000,IF(AND(C42=3,D42&gt;5),19000,IF(AND(C42=4,D42=6),19000,IF(AND(C42=4,D42&gt;6),27000,IF(AND(C42=5,D42=7),19000,IF(AND(C42=5,D42&gt;7),28000,IF(AND(C42=5,D42=5),3000,IF(AND(C42=5,D42=6),11000,0)))))))))</f>
        <v>0</v>
      </c>
      <c r="F42" s="282"/>
      <c r="G42" s="820"/>
      <c r="H42" s="291"/>
      <c r="I42" s="292"/>
      <c r="J42" s="292"/>
      <c r="K42" s="290">
        <f t="shared" ref="K42:K47" si="7">IF(AND(OR(I42=3,I42=4),J42=4),3000,IF(AND(OR(I42=3,I42=4),J42=5),11000,IF(AND(I42=3,J42&gt;5),19000,IF(AND(I42=4,J42=6),19000,IF(AND(I42=4,J42&gt;6),27000,IF(AND(I42=5,J42=7),19000,IF(AND(I42=5,J42&gt;7),28000,IF(AND(I42=5,J42=5),3000,IF(AND(I42=5,J42=6),11000,0)))))))))</f>
        <v>0</v>
      </c>
    </row>
    <row r="43" spans="1:11">
      <c r="A43" s="820"/>
      <c r="B43" s="291"/>
      <c r="C43" s="292"/>
      <c r="D43" s="292"/>
      <c r="E43" s="290">
        <f t="shared" si="6"/>
        <v>0</v>
      </c>
      <c r="F43" s="282"/>
      <c r="G43" s="820"/>
      <c r="H43" s="291"/>
      <c r="I43" s="292"/>
      <c r="J43" s="292"/>
      <c r="K43" s="290">
        <f t="shared" si="7"/>
        <v>0</v>
      </c>
    </row>
    <row r="44" spans="1:11">
      <c r="A44" s="820"/>
      <c r="B44" s="291"/>
      <c r="C44" s="292"/>
      <c r="D44" s="292"/>
      <c r="E44" s="290">
        <f t="shared" si="6"/>
        <v>0</v>
      </c>
      <c r="F44" s="282"/>
      <c r="G44" s="820"/>
      <c r="H44" s="291"/>
      <c r="I44" s="292"/>
      <c r="J44" s="292"/>
      <c r="K44" s="290">
        <f t="shared" si="7"/>
        <v>0</v>
      </c>
    </row>
    <row r="45" spans="1:11">
      <c r="A45" s="820"/>
      <c r="B45" s="291"/>
      <c r="C45" s="292"/>
      <c r="D45" s="292"/>
      <c r="E45" s="290">
        <f t="shared" si="6"/>
        <v>0</v>
      </c>
      <c r="F45" s="282"/>
      <c r="G45" s="820"/>
      <c r="H45" s="291"/>
      <c r="I45" s="292"/>
      <c r="J45" s="292"/>
      <c r="K45" s="290">
        <f t="shared" si="7"/>
        <v>0</v>
      </c>
    </row>
    <row r="46" spans="1:11">
      <c r="A46" s="820"/>
      <c r="B46" s="291"/>
      <c r="C46" s="292"/>
      <c r="D46" s="292"/>
      <c r="E46" s="290">
        <f t="shared" si="6"/>
        <v>0</v>
      </c>
      <c r="F46" s="282"/>
      <c r="G46" s="820"/>
      <c r="H46" s="291"/>
      <c r="I46" s="292"/>
      <c r="J46" s="292"/>
      <c r="K46" s="290">
        <f t="shared" si="7"/>
        <v>0</v>
      </c>
    </row>
    <row r="47" spans="1:11">
      <c r="A47" s="820"/>
      <c r="B47" s="291"/>
      <c r="C47" s="292"/>
      <c r="D47" s="292"/>
      <c r="E47" s="290">
        <f t="shared" si="6"/>
        <v>0</v>
      </c>
      <c r="F47" s="282"/>
      <c r="G47" s="820"/>
      <c r="H47" s="291"/>
      <c r="I47" s="292"/>
      <c r="J47" s="292"/>
      <c r="K47" s="290">
        <f t="shared" si="7"/>
        <v>0</v>
      </c>
    </row>
    <row r="48" spans="1:11" ht="13.5" thickBot="1">
      <c r="A48" s="823"/>
      <c r="B48" s="294" t="s">
        <v>281</v>
      </c>
      <c r="C48" s="295"/>
      <c r="D48" s="295"/>
      <c r="E48" s="296">
        <f>SUM(E41:E47)</f>
        <v>0</v>
      </c>
      <c r="F48" s="282"/>
      <c r="G48" s="823"/>
      <c r="H48" s="294" t="s">
        <v>281</v>
      </c>
      <c r="I48" s="295"/>
      <c r="J48" s="295"/>
      <c r="K48" s="296">
        <f>SUM(K41:K47)</f>
        <v>0</v>
      </c>
    </row>
    <row r="49" spans="1:11">
      <c r="A49" s="819" t="s">
        <v>286</v>
      </c>
      <c r="B49" s="288"/>
      <c r="C49" s="289"/>
      <c r="D49" s="289"/>
      <c r="E49" s="287">
        <f>IF(AND(OR(C49=3,C49=4),D49=4),3000,IF(AND(OR(C49=3,C49=4),D49=5),11000,IF(AND(C49=3,D49&gt;5),19000,IF(AND(C49=4,D49=6),19000,IF(AND(C49=4,D49&gt;6),27000,IF(AND(C49=5,D49=7),19000,IF(AND(C49=5,D49&gt;7),28000,IF(AND(C49=5,D49=5),3000,IF(AND(C49=5,D49=6),11000,0)))))))))</f>
        <v>0</v>
      </c>
      <c r="F49" s="282"/>
      <c r="G49" s="822" t="s">
        <v>287</v>
      </c>
      <c r="H49" s="288"/>
      <c r="I49" s="289"/>
      <c r="J49" s="289"/>
      <c r="K49" s="287">
        <f>IF(AND(OR(I49=3,I49=4),J49=4),3000,IF(AND(OR(I49=3,I49=4),J49=5),11000,IF(AND(I49=3,J49&gt;5),19000,IF(AND(I49=4,J49=6),19000,IF(AND(I49=4,J49&gt;6),27000,IF(AND(I49=5,J49=7),19000,IF(AND(I49=5,J49&gt;7),28000,IF(AND(I49=5,J49=5),3000,IF(AND(I49=5,J49=6),11000,0)))))))))</f>
        <v>0</v>
      </c>
    </row>
    <row r="50" spans="1:11">
      <c r="A50" s="820"/>
      <c r="B50" s="291"/>
      <c r="C50" s="292"/>
      <c r="D50" s="292"/>
      <c r="E50" s="290">
        <f t="shared" ref="E50:E55" si="8">IF(AND(OR(C50=3,C50=4),D50=4),3000,IF(AND(OR(C50=3,C50=4),D50=5),11000,IF(AND(C50=3,D50&gt;5),19000,IF(AND(C50=4,D50=6),19000,IF(AND(C50=4,D50&gt;6),27000,IF(AND(C50=5,D50=7),19000,IF(AND(C50=5,D50&gt;7),28000,IF(AND(C50=5,D50=5),3000,IF(AND(C50=5,D50=6),11000,0)))))))))</f>
        <v>0</v>
      </c>
      <c r="F50" s="282"/>
      <c r="G50" s="820"/>
      <c r="H50" s="291"/>
      <c r="I50" s="292"/>
      <c r="J50" s="292"/>
      <c r="K50" s="290">
        <f t="shared" ref="K50:K55" si="9">IF(AND(OR(I50=3,I50=4),J50=4),3000,IF(AND(OR(I50=3,I50=4),J50=5),11000,IF(AND(I50=3,J50&gt;5),19000,IF(AND(I50=4,J50=6),19000,IF(AND(I50=4,J50&gt;6),27000,IF(AND(I50=5,J50=7),19000,IF(AND(I50=5,J50&gt;7),28000,IF(AND(I50=5,J50=5),3000,IF(AND(I50=5,J50=6),11000,0)))))))))</f>
        <v>0</v>
      </c>
    </row>
    <row r="51" spans="1:11">
      <c r="A51" s="820"/>
      <c r="B51" s="291"/>
      <c r="C51" s="292"/>
      <c r="D51" s="292"/>
      <c r="E51" s="290">
        <f t="shared" si="8"/>
        <v>0</v>
      </c>
      <c r="F51" s="282"/>
      <c r="G51" s="820"/>
      <c r="H51" s="291"/>
      <c r="I51" s="292"/>
      <c r="J51" s="292"/>
      <c r="K51" s="290">
        <f t="shared" si="9"/>
        <v>0</v>
      </c>
    </row>
    <row r="52" spans="1:11">
      <c r="A52" s="820"/>
      <c r="B52" s="291"/>
      <c r="C52" s="292"/>
      <c r="D52" s="292"/>
      <c r="E52" s="290">
        <f t="shared" si="8"/>
        <v>0</v>
      </c>
      <c r="F52" s="282"/>
      <c r="G52" s="820"/>
      <c r="H52" s="291"/>
      <c r="I52" s="292"/>
      <c r="J52" s="292"/>
      <c r="K52" s="290">
        <f t="shared" si="9"/>
        <v>0</v>
      </c>
    </row>
    <row r="53" spans="1:11">
      <c r="A53" s="820"/>
      <c r="B53" s="291"/>
      <c r="C53" s="292"/>
      <c r="D53" s="292"/>
      <c r="E53" s="290">
        <f t="shared" si="8"/>
        <v>0</v>
      </c>
      <c r="F53" s="282"/>
      <c r="G53" s="820"/>
      <c r="H53" s="291"/>
      <c r="I53" s="292"/>
      <c r="J53" s="292"/>
      <c r="K53" s="290">
        <f t="shared" si="9"/>
        <v>0</v>
      </c>
    </row>
    <row r="54" spans="1:11">
      <c r="A54" s="820"/>
      <c r="B54" s="291"/>
      <c r="C54" s="292"/>
      <c r="D54" s="292"/>
      <c r="E54" s="290">
        <f t="shared" si="8"/>
        <v>0</v>
      </c>
      <c r="F54" s="282"/>
      <c r="G54" s="820"/>
      <c r="H54" s="291"/>
      <c r="I54" s="292"/>
      <c r="J54" s="292"/>
      <c r="K54" s="290">
        <f t="shared" si="9"/>
        <v>0</v>
      </c>
    </row>
    <row r="55" spans="1:11">
      <c r="A55" s="820"/>
      <c r="B55" s="291"/>
      <c r="C55" s="292"/>
      <c r="D55" s="292"/>
      <c r="E55" s="290">
        <f t="shared" si="8"/>
        <v>0</v>
      </c>
      <c r="F55" s="282"/>
      <c r="G55" s="820"/>
      <c r="H55" s="291"/>
      <c r="I55" s="292"/>
      <c r="J55" s="292"/>
      <c r="K55" s="290">
        <f t="shared" si="9"/>
        <v>0</v>
      </c>
    </row>
    <row r="56" spans="1:11" ht="13.5" thickBot="1">
      <c r="A56" s="821"/>
      <c r="B56" s="294" t="s">
        <v>281</v>
      </c>
      <c r="C56" s="295"/>
      <c r="D56" s="295"/>
      <c r="E56" s="296">
        <f>SUM(E49:E55)</f>
        <v>0</v>
      </c>
      <c r="F56" s="282"/>
      <c r="G56" s="823"/>
      <c r="H56" s="294" t="s">
        <v>281</v>
      </c>
      <c r="I56" s="295"/>
      <c r="J56" s="295"/>
      <c r="K56" s="296">
        <f>SUM(K49:K55)</f>
        <v>0</v>
      </c>
    </row>
    <row r="57" spans="1:11">
      <c r="A57" s="822" t="s">
        <v>288</v>
      </c>
      <c r="B57" s="288"/>
      <c r="C57" s="289"/>
      <c r="D57" s="289"/>
      <c r="E57" s="287">
        <f>IF(AND(OR(C57=3,C57=4),D57=4),3000,IF(AND(OR(C57=3,C57=4),D57=5),11000,IF(AND(C57=3,D57&gt;5),19000,IF(AND(C57=4,D57=6),19000,IF(AND(C57=4,D57&gt;6),27000,IF(AND(C57=5,D57=7),19000,IF(AND(C57=5,D57&gt;7),28000,IF(AND(C57=5,D57=5),3000,IF(AND(C57=5,D57=6),11000,0)))))))))</f>
        <v>0</v>
      </c>
      <c r="F57" s="282"/>
      <c r="G57" s="822" t="s">
        <v>289</v>
      </c>
      <c r="H57" s="288"/>
      <c r="I57" s="289"/>
      <c r="J57" s="289"/>
      <c r="K57" s="287">
        <f>IF(AND(OR(I57=3,I57=4),J57=4),3000,IF(AND(OR(I57=3,I57=4),J57=5),11000,IF(AND(I57=3,J57&gt;5),19000,IF(AND(I57=4,J57=6),19000,IF(AND(I57=4,J57&gt;6),27000,IF(AND(I57=5,J57=7),19000,IF(AND(I57=5,J57&gt;7),28000,IF(AND(I57=5,J57=5),3000,IF(AND(I57=5,J57=6),11000,0)))))))))</f>
        <v>0</v>
      </c>
    </row>
    <row r="58" spans="1:11">
      <c r="A58" s="820"/>
      <c r="B58" s="291"/>
      <c r="C58" s="292"/>
      <c r="D58" s="292"/>
      <c r="E58" s="290">
        <f t="shared" ref="E58:E63" si="10">IF(AND(OR(C58=3,C58=4),D58=4),3000,IF(AND(OR(C58=3,C58=4),D58=5),11000,IF(AND(C58=3,D58&gt;5),19000,IF(AND(C58=4,D58=6),19000,IF(AND(C58=4,D58&gt;6),27000,IF(AND(C58=5,D58=7),19000,IF(AND(C58=5,D58&gt;7),28000,IF(AND(C58=5,D58=5),3000,IF(AND(C58=5,D58=6),11000,0)))))))))</f>
        <v>0</v>
      </c>
      <c r="F58" s="282"/>
      <c r="G58" s="820"/>
      <c r="H58" s="291"/>
      <c r="I58" s="292"/>
      <c r="J58" s="292"/>
      <c r="K58" s="290">
        <f t="shared" ref="K58:K63" si="11">IF(AND(OR(I58=3,I58=4),J58=4),3000,IF(AND(OR(I58=3,I58=4),J58=5),11000,IF(AND(I58=3,J58&gt;5),19000,IF(AND(I58=4,J58=6),19000,IF(AND(I58=4,J58&gt;6),27000,IF(AND(I58=5,J58=7),19000,IF(AND(I58=5,J58&gt;7),28000,IF(AND(I58=5,J58=5),3000,IF(AND(I58=5,J58=6),11000,0)))))))))</f>
        <v>0</v>
      </c>
    </row>
    <row r="59" spans="1:11">
      <c r="A59" s="820"/>
      <c r="B59" s="291"/>
      <c r="C59" s="292"/>
      <c r="D59" s="292"/>
      <c r="E59" s="290">
        <f t="shared" si="10"/>
        <v>0</v>
      </c>
      <c r="F59" s="282"/>
      <c r="G59" s="820"/>
      <c r="H59" s="291"/>
      <c r="I59" s="292"/>
      <c r="J59" s="292"/>
      <c r="K59" s="290">
        <f t="shared" si="11"/>
        <v>0</v>
      </c>
    </row>
    <row r="60" spans="1:11">
      <c r="A60" s="820"/>
      <c r="B60" s="291"/>
      <c r="C60" s="292"/>
      <c r="D60" s="292"/>
      <c r="E60" s="290">
        <f t="shared" si="10"/>
        <v>0</v>
      </c>
      <c r="F60" s="282"/>
      <c r="G60" s="820"/>
      <c r="H60" s="291"/>
      <c r="I60" s="292"/>
      <c r="J60" s="292"/>
      <c r="K60" s="290">
        <f t="shared" si="11"/>
        <v>0</v>
      </c>
    </row>
    <row r="61" spans="1:11">
      <c r="A61" s="820"/>
      <c r="B61" s="291"/>
      <c r="C61" s="292"/>
      <c r="D61" s="292"/>
      <c r="E61" s="290">
        <f t="shared" si="10"/>
        <v>0</v>
      </c>
      <c r="F61" s="282"/>
      <c r="G61" s="820"/>
      <c r="H61" s="291"/>
      <c r="I61" s="292"/>
      <c r="J61" s="292"/>
      <c r="K61" s="290">
        <f t="shared" si="11"/>
        <v>0</v>
      </c>
    </row>
    <row r="62" spans="1:11">
      <c r="A62" s="820"/>
      <c r="B62" s="291"/>
      <c r="C62" s="292"/>
      <c r="D62" s="292"/>
      <c r="E62" s="290">
        <f t="shared" si="10"/>
        <v>0</v>
      </c>
      <c r="F62" s="282"/>
      <c r="G62" s="820"/>
      <c r="H62" s="291"/>
      <c r="I62" s="292"/>
      <c r="J62" s="292"/>
      <c r="K62" s="290">
        <f t="shared" si="11"/>
        <v>0</v>
      </c>
    </row>
    <row r="63" spans="1:11">
      <c r="A63" s="820"/>
      <c r="B63" s="291"/>
      <c r="C63" s="292"/>
      <c r="D63" s="292"/>
      <c r="E63" s="290">
        <f t="shared" si="10"/>
        <v>0</v>
      </c>
      <c r="F63" s="282"/>
      <c r="G63" s="820"/>
      <c r="H63" s="291"/>
      <c r="I63" s="292"/>
      <c r="J63" s="292"/>
      <c r="K63" s="290">
        <f t="shared" si="11"/>
        <v>0</v>
      </c>
    </row>
    <row r="64" spans="1:11" ht="13.5" thickBot="1">
      <c r="A64" s="823"/>
      <c r="B64" s="294" t="s">
        <v>281</v>
      </c>
      <c r="C64" s="295"/>
      <c r="D64" s="295"/>
      <c r="E64" s="296">
        <f>SUM(E57:E63)</f>
        <v>0</v>
      </c>
      <c r="F64" s="282"/>
      <c r="G64" s="823"/>
      <c r="H64" s="294" t="s">
        <v>281</v>
      </c>
      <c r="I64" s="295"/>
      <c r="J64" s="295"/>
      <c r="K64" s="296">
        <f>SUM(K57:K63)</f>
        <v>0</v>
      </c>
    </row>
    <row r="65" spans="1:11">
      <c r="A65" s="822" t="s">
        <v>290</v>
      </c>
      <c r="B65" s="288"/>
      <c r="C65" s="289"/>
      <c r="D65" s="289"/>
      <c r="E65" s="287">
        <f>IF(AND(OR(C65=3,C65=4),D65=4),3000,IF(AND(OR(C65=3,C65=4),D65=5),11000,IF(AND(C65=3,D65&gt;5),19000,IF(AND(C65=4,D65=6),19000,IF(AND(C65=4,D65&gt;6),27000,IF(AND(C65=5,D65=7),19000,IF(AND(C65=5,D65&gt;7),28000,IF(AND(C65=5,D65=5),3000,IF(AND(C65=5,D65=6),11000,0)))))))))</f>
        <v>0</v>
      </c>
      <c r="F65" s="282"/>
      <c r="G65" s="822" t="s">
        <v>291</v>
      </c>
      <c r="H65" s="288"/>
      <c r="I65" s="289"/>
      <c r="J65" s="289"/>
      <c r="K65" s="287">
        <f>IF(AND(OR(I65=3,I65=4),J65=4),3000,IF(AND(OR(I65=3,I65=4),J65=5),11000,IF(AND(I65=3,J65&gt;5),19000,IF(AND(I65=4,J65=6),19000,IF(AND(I65=4,J65&gt;6),27000,IF(AND(I65=5,J65=7),19000,IF(AND(I65=5,J65&gt;7),28000,IF(AND(I65=5,J65=5),3000,IF(AND(I65=5,J65=6),11000,0)))))))))</f>
        <v>0</v>
      </c>
    </row>
    <row r="66" spans="1:11">
      <c r="A66" s="820"/>
      <c r="B66" s="291"/>
      <c r="C66" s="292"/>
      <c r="D66" s="292"/>
      <c r="E66" s="290">
        <f t="shared" ref="E66:E71" si="12">IF(AND(OR(C66=3,C66=4),D66=4),3000,IF(AND(OR(C66=3,C66=4),D66=5),11000,IF(AND(C66=3,D66&gt;5),19000,IF(AND(C66=4,D66=6),19000,IF(AND(C66=4,D66&gt;6),27000,IF(AND(C66=5,D66=7),19000,IF(AND(C66=5,D66&gt;7),28000,IF(AND(C66=5,D66=5),3000,IF(AND(C66=5,D66=6),11000,0)))))))))</f>
        <v>0</v>
      </c>
      <c r="F66" s="282"/>
      <c r="G66" s="820"/>
      <c r="H66" s="291"/>
      <c r="I66" s="292"/>
      <c r="J66" s="292"/>
      <c r="K66" s="290">
        <f t="shared" ref="K66:K71" si="13">IF(AND(OR(I66=3,I66=4),J66=4),3000,IF(AND(OR(I66=3,I66=4),J66=5),11000,IF(AND(I66=3,J66&gt;5),19000,IF(AND(I66=4,J66=6),19000,IF(AND(I66=4,J66&gt;6),27000,IF(AND(I66=5,J66=7),19000,IF(AND(I66=5,J66&gt;7),28000,IF(AND(I66=5,J66=5),3000,IF(AND(I66=5,J66=6),11000,0)))))))))</f>
        <v>0</v>
      </c>
    </row>
    <row r="67" spans="1:11">
      <c r="A67" s="820"/>
      <c r="B67" s="291"/>
      <c r="C67" s="292"/>
      <c r="D67" s="292"/>
      <c r="E67" s="290">
        <f t="shared" si="12"/>
        <v>0</v>
      </c>
      <c r="F67" s="282"/>
      <c r="G67" s="820"/>
      <c r="H67" s="291"/>
      <c r="I67" s="292"/>
      <c r="J67" s="292"/>
      <c r="K67" s="290">
        <f t="shared" si="13"/>
        <v>0</v>
      </c>
    </row>
    <row r="68" spans="1:11">
      <c r="A68" s="820"/>
      <c r="B68" s="291"/>
      <c r="C68" s="292"/>
      <c r="D68" s="292"/>
      <c r="E68" s="290">
        <f t="shared" si="12"/>
        <v>0</v>
      </c>
      <c r="F68" s="282"/>
      <c r="G68" s="820"/>
      <c r="H68" s="291"/>
      <c r="I68" s="292"/>
      <c r="J68" s="292"/>
      <c r="K68" s="290">
        <f t="shared" si="13"/>
        <v>0</v>
      </c>
    </row>
    <row r="69" spans="1:11">
      <c r="A69" s="820"/>
      <c r="B69" s="291"/>
      <c r="C69" s="292"/>
      <c r="D69" s="292"/>
      <c r="E69" s="290">
        <f t="shared" si="12"/>
        <v>0</v>
      </c>
      <c r="F69" s="282"/>
      <c r="G69" s="820"/>
      <c r="H69" s="291"/>
      <c r="I69" s="292"/>
      <c r="J69" s="292"/>
      <c r="K69" s="290">
        <f t="shared" si="13"/>
        <v>0</v>
      </c>
    </row>
    <row r="70" spans="1:11">
      <c r="A70" s="820"/>
      <c r="B70" s="291"/>
      <c r="C70" s="292"/>
      <c r="D70" s="292"/>
      <c r="E70" s="290">
        <f t="shared" si="12"/>
        <v>0</v>
      </c>
      <c r="F70" s="282"/>
      <c r="G70" s="820"/>
      <c r="H70" s="291"/>
      <c r="I70" s="292"/>
      <c r="J70" s="292"/>
      <c r="K70" s="290">
        <f t="shared" si="13"/>
        <v>0</v>
      </c>
    </row>
    <row r="71" spans="1:11">
      <c r="A71" s="820"/>
      <c r="B71" s="291"/>
      <c r="C71" s="292"/>
      <c r="D71" s="292"/>
      <c r="E71" s="290">
        <f t="shared" si="12"/>
        <v>0</v>
      </c>
      <c r="F71" s="282"/>
      <c r="G71" s="820"/>
      <c r="H71" s="291"/>
      <c r="I71" s="292"/>
      <c r="J71" s="292"/>
      <c r="K71" s="290">
        <f t="shared" si="13"/>
        <v>0</v>
      </c>
    </row>
    <row r="72" spans="1:11" ht="13.5" thickBot="1">
      <c r="A72" s="823"/>
      <c r="B72" s="294" t="s">
        <v>281</v>
      </c>
      <c r="C72" s="295"/>
      <c r="D72" s="295"/>
      <c r="E72" s="296">
        <f>SUM(E65:E71)</f>
        <v>0</v>
      </c>
      <c r="F72" s="282"/>
      <c r="G72" s="823"/>
      <c r="H72" s="294" t="s">
        <v>281</v>
      </c>
      <c r="I72" s="295"/>
      <c r="J72" s="295"/>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294</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D25:D72 J25:J73" xr:uid="{834EB3EC-69E8-4D49-B76B-F2F5CC861BAC}">
      <formula1>0</formula1>
      <formula2>200</formula2>
    </dataValidation>
    <dataValidation type="whole" allowBlank="1" showInputMessage="1" showErrorMessage="1" sqref="I25:I73 C25:C72" xr:uid="{387989B7-4046-4972-AA63-FCADC27C3B9C}">
      <formula1>3</formula1>
      <formula2>5</formula2>
    </dataValidation>
  </dataValidations>
  <pageMargins left="0.7" right="0.7" top="0.75" bottom="0.75" header="0.3" footer="0.3"/>
  <pageSetup paperSize="9" scale="81"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EBFB-6D0E-4532-853A-53C8ABF69C6F}">
  <sheetPr>
    <tabColor rgb="FF0070C0"/>
  </sheetPr>
  <dimension ref="A1:K74"/>
  <sheetViews>
    <sheetView view="pageBreakPreview"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834" t="s">
        <v>370</v>
      </c>
      <c r="B3" s="834"/>
      <c r="C3" s="834"/>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284" t="s">
        <v>277</v>
      </c>
      <c r="C24" s="285" t="s">
        <v>278</v>
      </c>
      <c r="D24" s="285" t="s">
        <v>236</v>
      </c>
      <c r="E24" s="286" t="s">
        <v>232</v>
      </c>
      <c r="F24" s="282"/>
      <c r="G24" s="283"/>
      <c r="H24" s="284" t="s">
        <v>277</v>
      </c>
      <c r="I24" s="285" t="s">
        <v>278</v>
      </c>
      <c r="J24" s="285" t="s">
        <v>236</v>
      </c>
      <c r="K24" s="286" t="s">
        <v>232</v>
      </c>
    </row>
    <row r="25" spans="1:11">
      <c r="A25" s="822" t="s">
        <v>279</v>
      </c>
      <c r="B25" s="288"/>
      <c r="C25" s="289"/>
      <c r="D25" s="289"/>
      <c r="E25" s="287">
        <f>IF(AND(OR(C25=3,C25=4),D25=4),3000,IF(AND(OR(C25=3,C25=4),D25=5),11000,IF(AND(C25=3,D25&gt;5),19000,IF(AND(C25=4,D25=6),19000,IF(AND(C25=4,D25&gt;6),27000,IF(AND(C25=5,D25=7),19000,IF(AND(C25=5,D25&gt;7),28000,IF(AND(C25=5,D25=5),3000,IF(AND(C25=5,D25=6),11000,0)))))))))</f>
        <v>0</v>
      </c>
      <c r="F25" s="282"/>
      <c r="G25" s="822" t="s">
        <v>280</v>
      </c>
      <c r="H25" s="288"/>
      <c r="I25" s="289"/>
      <c r="J25" s="289"/>
      <c r="K25" s="287">
        <f>IF(AND(OR(I25=3,I25=4),J25=4),3000,IF(AND(OR(I25=3,I25=4),J25=5),11000,IF(AND(I25=3,J25&gt;5),19000,IF(AND(I25=4,J25=6),19000,IF(AND(I25=4,J25&gt;6),27000,IF(AND(I25=5,J25=7),19000,IF(AND(I25=5,J25&gt;7),28000,IF(AND(I25=5,J25=5),3000,IF(AND(I25=5,J25=6),11000,0)))))))))</f>
        <v>0</v>
      </c>
    </row>
    <row r="26" spans="1:11">
      <c r="A26" s="820"/>
      <c r="B26" s="291"/>
      <c r="C26" s="292"/>
      <c r="D26" s="292"/>
      <c r="E26" s="290">
        <f t="shared" ref="E26:E31" si="2">IF(AND(OR(C26=3,C26=4),D26=4),3000,IF(AND(OR(C26=3,C26=4),D26=5),11000,IF(AND(C26=3,D26&gt;5),19000,IF(AND(C26=4,D26=6),19000,IF(AND(C26=4,D26&gt;6),27000,IF(AND(C26=5,D26=7),19000,IF(AND(C26=5,D26&gt;7),28000,IF(AND(C26=5,D26=5),3000,IF(AND(C26=5,D26=6),11000,0)))))))))</f>
        <v>0</v>
      </c>
      <c r="F26" s="282"/>
      <c r="G26" s="820"/>
      <c r="H26" s="291"/>
      <c r="I26" s="292"/>
      <c r="J26" s="292"/>
      <c r="K26" s="290">
        <f t="shared" ref="K26:K31" si="3">IF(AND(OR(I26=3,I26=4),J26=4),3000,IF(AND(OR(I26=3,I26=4),J26=5),11000,IF(AND(I26=3,J26&gt;5),19000,IF(AND(I26=4,J26=6),19000,IF(AND(I26=4,J26&gt;6),27000,IF(AND(I26=5,J26=7),19000,IF(AND(I26=5,J26&gt;7),28000,IF(AND(I26=5,J26=5),3000,IF(AND(I26=5,J26=6),11000,0)))))))))</f>
        <v>0</v>
      </c>
    </row>
    <row r="27" spans="1:11">
      <c r="A27" s="820"/>
      <c r="B27" s="291"/>
      <c r="C27" s="292"/>
      <c r="D27" s="292"/>
      <c r="E27" s="290">
        <f t="shared" si="2"/>
        <v>0</v>
      </c>
      <c r="F27" s="282"/>
      <c r="G27" s="820"/>
      <c r="H27" s="291"/>
      <c r="I27" s="292"/>
      <c r="J27" s="292"/>
      <c r="K27" s="290">
        <f t="shared" si="3"/>
        <v>0</v>
      </c>
    </row>
    <row r="28" spans="1:11">
      <c r="A28" s="820"/>
      <c r="B28" s="291"/>
      <c r="C28" s="292"/>
      <c r="D28" s="292"/>
      <c r="E28" s="290">
        <f t="shared" si="2"/>
        <v>0</v>
      </c>
      <c r="F28" s="282"/>
      <c r="G28" s="820"/>
      <c r="H28" s="291"/>
      <c r="I28" s="292"/>
      <c r="J28" s="292"/>
      <c r="K28" s="290">
        <f t="shared" si="3"/>
        <v>0</v>
      </c>
    </row>
    <row r="29" spans="1:11">
      <c r="A29" s="820"/>
      <c r="B29" s="291"/>
      <c r="C29" s="292"/>
      <c r="D29" s="292"/>
      <c r="E29" s="290">
        <f t="shared" si="2"/>
        <v>0</v>
      </c>
      <c r="F29" s="282"/>
      <c r="G29" s="820"/>
      <c r="H29" s="291"/>
      <c r="I29" s="292"/>
      <c r="J29" s="292"/>
      <c r="K29" s="290">
        <f t="shared" si="3"/>
        <v>0</v>
      </c>
    </row>
    <row r="30" spans="1:11">
      <c r="A30" s="820"/>
      <c r="B30" s="291"/>
      <c r="C30" s="292"/>
      <c r="D30" s="292"/>
      <c r="E30" s="290">
        <f t="shared" si="2"/>
        <v>0</v>
      </c>
      <c r="F30" s="282"/>
      <c r="G30" s="820"/>
      <c r="H30" s="291"/>
      <c r="I30" s="292"/>
      <c r="J30" s="292"/>
      <c r="K30" s="290">
        <f t="shared" si="3"/>
        <v>0</v>
      </c>
    </row>
    <row r="31" spans="1:11">
      <c r="A31" s="820"/>
      <c r="B31" s="291"/>
      <c r="C31" s="292"/>
      <c r="D31" s="292"/>
      <c r="E31" s="290">
        <f t="shared" si="2"/>
        <v>0</v>
      </c>
      <c r="F31" s="282"/>
      <c r="G31" s="820"/>
      <c r="H31" s="291"/>
      <c r="I31" s="292"/>
      <c r="J31" s="292"/>
      <c r="K31" s="290">
        <f t="shared" si="3"/>
        <v>0</v>
      </c>
    </row>
    <row r="32" spans="1:11" ht="13.5" thickBot="1">
      <c r="A32" s="823"/>
      <c r="B32" s="294" t="s">
        <v>281</v>
      </c>
      <c r="C32" s="295"/>
      <c r="D32" s="295"/>
      <c r="E32" s="296">
        <f>SUM(E25:E31)</f>
        <v>0</v>
      </c>
      <c r="F32" s="282"/>
      <c r="G32" s="823"/>
      <c r="H32" s="294" t="s">
        <v>281</v>
      </c>
      <c r="I32" s="295"/>
      <c r="J32" s="295"/>
      <c r="K32" s="296">
        <f>SUM(K25:K31)</f>
        <v>0</v>
      </c>
    </row>
    <row r="33" spans="1:11">
      <c r="A33" s="819" t="s">
        <v>282</v>
      </c>
      <c r="B33" s="288"/>
      <c r="C33" s="289"/>
      <c r="D33" s="289"/>
      <c r="E33" s="287">
        <f>IF(AND(OR(C33=3,C33=4),D33=4),3000,IF(AND(OR(C33=3,C33=4),D33=5),11000,IF(AND(C33=3,D33&gt;5),19000,IF(AND(C33=4,D33=6),19000,IF(AND(C33=4,D33&gt;6),27000,IF(AND(C33=5,D33=7),19000,IF(AND(C33=5,D33&gt;7),28000,IF(AND(C33=5,D33=5),3000,IF(AND(C33=5,D33=6),11000,0)))))))))</f>
        <v>0</v>
      </c>
      <c r="F33" s="282"/>
      <c r="G33" s="822" t="s">
        <v>283</v>
      </c>
      <c r="H33" s="288"/>
      <c r="I33" s="289"/>
      <c r="J33" s="289"/>
      <c r="K33" s="287">
        <f>IF(AND(OR(I33=3,I33=4),J33=4),3000,IF(AND(OR(I33=3,I33=4),J33=5),11000,IF(AND(I33=3,J33&gt;5),19000,IF(AND(I33=4,J33=6),19000,IF(AND(I33=4,J33&gt;6),27000,IF(AND(I33=5,J33=7),19000,IF(AND(I33=5,J33&gt;7),28000,IF(AND(I33=5,J33=5),3000,IF(AND(I33=5,J33=6),11000,0)))))))))</f>
        <v>0</v>
      </c>
    </row>
    <row r="34" spans="1:11">
      <c r="A34" s="820"/>
      <c r="B34" s="291"/>
      <c r="C34" s="292"/>
      <c r="D34" s="292"/>
      <c r="E34" s="290">
        <f t="shared" ref="E34:E39" si="4">IF(AND(OR(C34=3,C34=4),D34=4),3000,IF(AND(OR(C34=3,C34=4),D34=5),11000,IF(AND(C34=3,D34&gt;5),19000,IF(AND(C34=4,D34=6),19000,IF(AND(C34=4,D34&gt;6),27000,IF(AND(C34=5,D34=7),19000,IF(AND(C34=5,D34&gt;7),28000,IF(AND(C34=5,D34=5),3000,IF(AND(C34=5,D34=6),11000,0)))))))))</f>
        <v>0</v>
      </c>
      <c r="F34" s="282"/>
      <c r="G34" s="820"/>
      <c r="H34" s="291"/>
      <c r="I34" s="292"/>
      <c r="J34" s="292"/>
      <c r="K34" s="290">
        <f t="shared" ref="K34:K39" si="5">IF(AND(OR(I34=3,I34=4),J34=4),3000,IF(AND(OR(I34=3,I34=4),J34=5),11000,IF(AND(I34=3,J34&gt;5),19000,IF(AND(I34=4,J34=6),19000,IF(AND(I34=4,J34&gt;6),27000,IF(AND(I34=5,J34=7),19000,IF(AND(I34=5,J34&gt;7),28000,IF(AND(I34=5,J34=5),3000,IF(AND(I34=5,J34=6),11000,0)))))))))</f>
        <v>0</v>
      </c>
    </row>
    <row r="35" spans="1:11">
      <c r="A35" s="820"/>
      <c r="B35" s="291"/>
      <c r="C35" s="292"/>
      <c r="D35" s="292"/>
      <c r="E35" s="290">
        <f t="shared" si="4"/>
        <v>0</v>
      </c>
      <c r="F35" s="282"/>
      <c r="G35" s="820"/>
      <c r="H35" s="291"/>
      <c r="I35" s="292"/>
      <c r="J35" s="292"/>
      <c r="K35" s="290">
        <f t="shared" si="5"/>
        <v>0</v>
      </c>
    </row>
    <row r="36" spans="1:11">
      <c r="A36" s="820"/>
      <c r="B36" s="291"/>
      <c r="C36" s="292"/>
      <c r="D36" s="292"/>
      <c r="E36" s="290">
        <f t="shared" si="4"/>
        <v>0</v>
      </c>
      <c r="F36" s="282"/>
      <c r="G36" s="820"/>
      <c r="H36" s="291"/>
      <c r="I36" s="292"/>
      <c r="J36" s="292"/>
      <c r="K36" s="290">
        <f t="shared" si="5"/>
        <v>0</v>
      </c>
    </row>
    <row r="37" spans="1:11">
      <c r="A37" s="820"/>
      <c r="B37" s="291"/>
      <c r="C37" s="292"/>
      <c r="D37" s="292"/>
      <c r="E37" s="290">
        <f t="shared" si="4"/>
        <v>0</v>
      </c>
      <c r="F37" s="282"/>
      <c r="G37" s="820"/>
      <c r="H37" s="291"/>
      <c r="I37" s="292"/>
      <c r="J37" s="292"/>
      <c r="K37" s="290">
        <f t="shared" si="5"/>
        <v>0</v>
      </c>
    </row>
    <row r="38" spans="1:11">
      <c r="A38" s="820"/>
      <c r="B38" s="291"/>
      <c r="C38" s="292"/>
      <c r="D38" s="292"/>
      <c r="E38" s="290">
        <f t="shared" si="4"/>
        <v>0</v>
      </c>
      <c r="F38" s="282"/>
      <c r="G38" s="820"/>
      <c r="H38" s="291"/>
      <c r="I38" s="292"/>
      <c r="J38" s="292"/>
      <c r="K38" s="290">
        <f t="shared" si="5"/>
        <v>0</v>
      </c>
    </row>
    <row r="39" spans="1:11">
      <c r="A39" s="820"/>
      <c r="B39" s="291"/>
      <c r="C39" s="292"/>
      <c r="D39" s="292"/>
      <c r="E39" s="290">
        <f t="shared" si="4"/>
        <v>0</v>
      </c>
      <c r="F39" s="282"/>
      <c r="G39" s="820"/>
      <c r="H39" s="291"/>
      <c r="I39" s="292"/>
      <c r="J39" s="292"/>
      <c r="K39" s="290">
        <f t="shared" si="5"/>
        <v>0</v>
      </c>
    </row>
    <row r="40" spans="1:11" ht="13.5" thickBot="1">
      <c r="A40" s="821"/>
      <c r="B40" s="294" t="s">
        <v>281</v>
      </c>
      <c r="C40" s="295"/>
      <c r="D40" s="295"/>
      <c r="E40" s="296">
        <f>SUM(E33:E39)</f>
        <v>0</v>
      </c>
      <c r="F40" s="282"/>
      <c r="G40" s="823"/>
      <c r="H40" s="294" t="s">
        <v>281</v>
      </c>
      <c r="I40" s="295"/>
      <c r="J40" s="295"/>
      <c r="K40" s="296">
        <f>SUM(K33:K39)</f>
        <v>0</v>
      </c>
    </row>
    <row r="41" spans="1:11">
      <c r="A41" s="822" t="s">
        <v>284</v>
      </c>
      <c r="B41" s="288"/>
      <c r="C41" s="289"/>
      <c r="D41" s="289"/>
      <c r="E41" s="287">
        <f>IF(AND(OR(C41=3,C41=4),D41=4),3000,IF(AND(OR(C41=3,C41=4),D41=5),11000,IF(AND(C41=3,D41&gt;5),19000,IF(AND(C41=4,D41=6),19000,IF(AND(C41=4,D41&gt;6),27000,IF(AND(C41=5,D41=7),19000,IF(AND(C41=5,D41&gt;7),28000,IF(AND(C41=5,D41=5),3000,IF(AND(C41=5,D41=6),11000,0)))))))))</f>
        <v>0</v>
      </c>
      <c r="F41" s="282"/>
      <c r="G41" s="822" t="s">
        <v>285</v>
      </c>
      <c r="H41" s="288"/>
      <c r="I41" s="289"/>
      <c r="J41" s="289"/>
      <c r="K41" s="287">
        <f>IF(AND(OR(I41=3,I41=4),J41=4),3000,IF(AND(OR(I41=3,I41=4),J41=5),11000,IF(AND(I41=3,J41&gt;5),19000,IF(AND(I41=4,J41=6),19000,IF(AND(I41=4,J41&gt;6),27000,IF(AND(I41=5,J41=7),19000,IF(AND(I41=5,J41&gt;7),28000,IF(AND(I41=5,J41=5),3000,IF(AND(I41=5,J41=6),11000,0)))))))))</f>
        <v>0</v>
      </c>
    </row>
    <row r="42" spans="1:11">
      <c r="A42" s="820"/>
      <c r="B42" s="291"/>
      <c r="C42" s="292"/>
      <c r="D42" s="292"/>
      <c r="E42" s="290">
        <f t="shared" ref="E42:E47" si="6">IF(AND(OR(C42=3,C42=4),D42=4),3000,IF(AND(OR(C42=3,C42=4),D42=5),11000,IF(AND(C42=3,D42&gt;5),19000,IF(AND(C42=4,D42=6),19000,IF(AND(C42=4,D42&gt;6),27000,IF(AND(C42=5,D42=7),19000,IF(AND(C42=5,D42&gt;7),28000,IF(AND(C42=5,D42=5),3000,IF(AND(C42=5,D42=6),11000,0)))))))))</f>
        <v>0</v>
      </c>
      <c r="F42" s="282"/>
      <c r="G42" s="820"/>
      <c r="H42" s="291"/>
      <c r="I42" s="292"/>
      <c r="J42" s="292"/>
      <c r="K42" s="290">
        <f t="shared" ref="K42:K47" si="7">IF(AND(OR(I42=3,I42=4),J42=4),3000,IF(AND(OR(I42=3,I42=4),J42=5),11000,IF(AND(I42=3,J42&gt;5),19000,IF(AND(I42=4,J42=6),19000,IF(AND(I42=4,J42&gt;6),27000,IF(AND(I42=5,J42=7),19000,IF(AND(I42=5,J42&gt;7),28000,IF(AND(I42=5,J42=5),3000,IF(AND(I42=5,J42=6),11000,0)))))))))</f>
        <v>0</v>
      </c>
    </row>
    <row r="43" spans="1:11">
      <c r="A43" s="820"/>
      <c r="B43" s="291"/>
      <c r="C43" s="292"/>
      <c r="D43" s="292"/>
      <c r="E43" s="290">
        <f t="shared" si="6"/>
        <v>0</v>
      </c>
      <c r="F43" s="282"/>
      <c r="G43" s="820"/>
      <c r="H43" s="291"/>
      <c r="I43" s="292"/>
      <c r="J43" s="292"/>
      <c r="K43" s="290">
        <f t="shared" si="7"/>
        <v>0</v>
      </c>
    </row>
    <row r="44" spans="1:11">
      <c r="A44" s="820"/>
      <c r="B44" s="291"/>
      <c r="C44" s="292"/>
      <c r="D44" s="292"/>
      <c r="E44" s="290">
        <f t="shared" si="6"/>
        <v>0</v>
      </c>
      <c r="F44" s="282"/>
      <c r="G44" s="820"/>
      <c r="H44" s="291"/>
      <c r="I44" s="292"/>
      <c r="J44" s="292"/>
      <c r="K44" s="290">
        <f t="shared" si="7"/>
        <v>0</v>
      </c>
    </row>
    <row r="45" spans="1:11">
      <c r="A45" s="820"/>
      <c r="B45" s="291"/>
      <c r="C45" s="292"/>
      <c r="D45" s="292"/>
      <c r="E45" s="290">
        <f t="shared" si="6"/>
        <v>0</v>
      </c>
      <c r="F45" s="282"/>
      <c r="G45" s="820"/>
      <c r="H45" s="291"/>
      <c r="I45" s="292"/>
      <c r="J45" s="292"/>
      <c r="K45" s="290">
        <f t="shared" si="7"/>
        <v>0</v>
      </c>
    </row>
    <row r="46" spans="1:11">
      <c r="A46" s="820"/>
      <c r="B46" s="291"/>
      <c r="C46" s="292"/>
      <c r="D46" s="292"/>
      <c r="E46" s="290">
        <f t="shared" si="6"/>
        <v>0</v>
      </c>
      <c r="F46" s="282"/>
      <c r="G46" s="820"/>
      <c r="H46" s="291"/>
      <c r="I46" s="292"/>
      <c r="J46" s="292"/>
      <c r="K46" s="290">
        <f t="shared" si="7"/>
        <v>0</v>
      </c>
    </row>
    <row r="47" spans="1:11">
      <c r="A47" s="820"/>
      <c r="B47" s="291"/>
      <c r="C47" s="292"/>
      <c r="D47" s="292"/>
      <c r="E47" s="290">
        <f t="shared" si="6"/>
        <v>0</v>
      </c>
      <c r="F47" s="282"/>
      <c r="G47" s="820"/>
      <c r="H47" s="291"/>
      <c r="I47" s="292"/>
      <c r="J47" s="292"/>
      <c r="K47" s="290">
        <f t="shared" si="7"/>
        <v>0</v>
      </c>
    </row>
    <row r="48" spans="1:11" ht="13.5" thickBot="1">
      <c r="A48" s="823"/>
      <c r="B48" s="294" t="s">
        <v>281</v>
      </c>
      <c r="C48" s="295"/>
      <c r="D48" s="295"/>
      <c r="E48" s="296">
        <f>SUM(E41:E47)</f>
        <v>0</v>
      </c>
      <c r="F48" s="282"/>
      <c r="G48" s="823"/>
      <c r="H48" s="294" t="s">
        <v>281</v>
      </c>
      <c r="I48" s="295"/>
      <c r="J48" s="295"/>
      <c r="K48" s="296">
        <f>SUM(K41:K47)</f>
        <v>0</v>
      </c>
    </row>
    <row r="49" spans="1:11">
      <c r="A49" s="819" t="s">
        <v>286</v>
      </c>
      <c r="B49" s="288"/>
      <c r="C49" s="289"/>
      <c r="D49" s="289"/>
      <c r="E49" s="287">
        <f>IF(AND(OR(C49=3,C49=4),D49=4),3000,IF(AND(OR(C49=3,C49=4),D49=5),11000,IF(AND(C49=3,D49&gt;5),19000,IF(AND(C49=4,D49=6),19000,IF(AND(C49=4,D49&gt;6),27000,IF(AND(C49=5,D49=7),19000,IF(AND(C49=5,D49&gt;7),28000,IF(AND(C49=5,D49=5),3000,IF(AND(C49=5,D49=6),11000,0)))))))))</f>
        <v>0</v>
      </c>
      <c r="F49" s="282"/>
      <c r="G49" s="822" t="s">
        <v>287</v>
      </c>
      <c r="H49" s="288"/>
      <c r="I49" s="289"/>
      <c r="J49" s="289"/>
      <c r="K49" s="287">
        <f>IF(AND(OR(I49=3,I49=4),J49=4),3000,IF(AND(OR(I49=3,I49=4),J49=5),11000,IF(AND(I49=3,J49&gt;5),19000,IF(AND(I49=4,J49=6),19000,IF(AND(I49=4,J49&gt;6),27000,IF(AND(I49=5,J49=7),19000,IF(AND(I49=5,J49&gt;7),28000,IF(AND(I49=5,J49=5),3000,IF(AND(I49=5,J49=6),11000,0)))))))))</f>
        <v>0</v>
      </c>
    </row>
    <row r="50" spans="1:11">
      <c r="A50" s="820"/>
      <c r="B50" s="291"/>
      <c r="C50" s="292"/>
      <c r="D50" s="292"/>
      <c r="E50" s="290">
        <f t="shared" ref="E50:E55" si="8">IF(AND(OR(C50=3,C50=4),D50=4),3000,IF(AND(OR(C50=3,C50=4),D50=5),11000,IF(AND(C50=3,D50&gt;5),19000,IF(AND(C50=4,D50=6),19000,IF(AND(C50=4,D50&gt;6),27000,IF(AND(C50=5,D50=7),19000,IF(AND(C50=5,D50&gt;7),28000,IF(AND(C50=5,D50=5),3000,IF(AND(C50=5,D50=6),11000,0)))))))))</f>
        <v>0</v>
      </c>
      <c r="F50" s="282"/>
      <c r="G50" s="820"/>
      <c r="H50" s="291"/>
      <c r="I50" s="292"/>
      <c r="J50" s="292"/>
      <c r="K50" s="290">
        <f t="shared" ref="K50:K55" si="9">IF(AND(OR(I50=3,I50=4),J50=4),3000,IF(AND(OR(I50=3,I50=4),J50=5),11000,IF(AND(I50=3,J50&gt;5),19000,IF(AND(I50=4,J50=6),19000,IF(AND(I50=4,J50&gt;6),27000,IF(AND(I50=5,J50=7),19000,IF(AND(I50=5,J50&gt;7),28000,IF(AND(I50=5,J50=5),3000,IF(AND(I50=5,J50=6),11000,0)))))))))</f>
        <v>0</v>
      </c>
    </row>
    <row r="51" spans="1:11">
      <c r="A51" s="820"/>
      <c r="B51" s="291"/>
      <c r="C51" s="292"/>
      <c r="D51" s="292"/>
      <c r="E51" s="290">
        <f t="shared" si="8"/>
        <v>0</v>
      </c>
      <c r="F51" s="282"/>
      <c r="G51" s="820"/>
      <c r="H51" s="291"/>
      <c r="I51" s="292"/>
      <c r="J51" s="292"/>
      <c r="K51" s="290">
        <f t="shared" si="9"/>
        <v>0</v>
      </c>
    </row>
    <row r="52" spans="1:11">
      <c r="A52" s="820"/>
      <c r="B52" s="291"/>
      <c r="C52" s="292"/>
      <c r="D52" s="292"/>
      <c r="E52" s="290">
        <f t="shared" si="8"/>
        <v>0</v>
      </c>
      <c r="F52" s="282"/>
      <c r="G52" s="820"/>
      <c r="H52" s="291"/>
      <c r="I52" s="292"/>
      <c r="J52" s="292"/>
      <c r="K52" s="290">
        <f t="shared" si="9"/>
        <v>0</v>
      </c>
    </row>
    <row r="53" spans="1:11">
      <c r="A53" s="820"/>
      <c r="B53" s="291"/>
      <c r="C53" s="292"/>
      <c r="D53" s="292"/>
      <c r="E53" s="290">
        <f t="shared" si="8"/>
        <v>0</v>
      </c>
      <c r="F53" s="282"/>
      <c r="G53" s="820"/>
      <c r="H53" s="291"/>
      <c r="I53" s="292"/>
      <c r="J53" s="292"/>
      <c r="K53" s="290">
        <f t="shared" si="9"/>
        <v>0</v>
      </c>
    </row>
    <row r="54" spans="1:11">
      <c r="A54" s="820"/>
      <c r="B54" s="291"/>
      <c r="C54" s="292"/>
      <c r="D54" s="292"/>
      <c r="E54" s="290">
        <f t="shared" si="8"/>
        <v>0</v>
      </c>
      <c r="F54" s="282"/>
      <c r="G54" s="820"/>
      <c r="H54" s="291"/>
      <c r="I54" s="292"/>
      <c r="J54" s="292"/>
      <c r="K54" s="290">
        <f t="shared" si="9"/>
        <v>0</v>
      </c>
    </row>
    <row r="55" spans="1:11">
      <c r="A55" s="820"/>
      <c r="B55" s="291"/>
      <c r="C55" s="292"/>
      <c r="D55" s="292"/>
      <c r="E55" s="290">
        <f t="shared" si="8"/>
        <v>0</v>
      </c>
      <c r="F55" s="282"/>
      <c r="G55" s="820"/>
      <c r="H55" s="291"/>
      <c r="I55" s="292"/>
      <c r="J55" s="292"/>
      <c r="K55" s="290">
        <f t="shared" si="9"/>
        <v>0</v>
      </c>
    </row>
    <row r="56" spans="1:11" ht="13.5" thickBot="1">
      <c r="A56" s="821"/>
      <c r="B56" s="294" t="s">
        <v>281</v>
      </c>
      <c r="C56" s="295"/>
      <c r="D56" s="295"/>
      <c r="E56" s="296">
        <f>SUM(E49:E55)</f>
        <v>0</v>
      </c>
      <c r="F56" s="282"/>
      <c r="G56" s="823"/>
      <c r="H56" s="294" t="s">
        <v>281</v>
      </c>
      <c r="I56" s="295"/>
      <c r="J56" s="295"/>
      <c r="K56" s="296">
        <f>SUM(K49:K55)</f>
        <v>0</v>
      </c>
    </row>
    <row r="57" spans="1:11">
      <c r="A57" s="822" t="s">
        <v>288</v>
      </c>
      <c r="B57" s="288"/>
      <c r="C57" s="289"/>
      <c r="D57" s="289"/>
      <c r="E57" s="287">
        <f>IF(AND(OR(C57=3,C57=4),D57=4),3000,IF(AND(OR(C57=3,C57=4),D57=5),11000,IF(AND(C57=3,D57&gt;5),19000,IF(AND(C57=4,D57=6),19000,IF(AND(C57=4,D57&gt;6),27000,IF(AND(C57=5,D57=7),19000,IF(AND(C57=5,D57&gt;7),28000,IF(AND(C57=5,D57=5),3000,IF(AND(C57=5,D57=6),11000,0)))))))))</f>
        <v>0</v>
      </c>
      <c r="F57" s="282"/>
      <c r="G57" s="822" t="s">
        <v>289</v>
      </c>
      <c r="H57" s="288"/>
      <c r="I57" s="289"/>
      <c r="J57" s="289"/>
      <c r="K57" s="287">
        <f>IF(AND(OR(I57=3,I57=4),J57=4),3000,IF(AND(OR(I57=3,I57=4),J57=5),11000,IF(AND(I57=3,J57&gt;5),19000,IF(AND(I57=4,J57=6),19000,IF(AND(I57=4,J57&gt;6),27000,IF(AND(I57=5,J57=7),19000,IF(AND(I57=5,J57&gt;7),28000,IF(AND(I57=5,J57=5),3000,IF(AND(I57=5,J57=6),11000,0)))))))))</f>
        <v>0</v>
      </c>
    </row>
    <row r="58" spans="1:11">
      <c r="A58" s="820"/>
      <c r="B58" s="291"/>
      <c r="C58" s="292"/>
      <c r="D58" s="292"/>
      <c r="E58" s="290">
        <f t="shared" ref="E58:E63" si="10">IF(AND(OR(C58=3,C58=4),D58=4),3000,IF(AND(OR(C58=3,C58=4),D58=5),11000,IF(AND(C58=3,D58&gt;5),19000,IF(AND(C58=4,D58=6),19000,IF(AND(C58=4,D58&gt;6),27000,IF(AND(C58=5,D58=7),19000,IF(AND(C58=5,D58&gt;7),28000,IF(AND(C58=5,D58=5),3000,IF(AND(C58=5,D58=6),11000,0)))))))))</f>
        <v>0</v>
      </c>
      <c r="F58" s="282"/>
      <c r="G58" s="820"/>
      <c r="H58" s="291"/>
      <c r="I58" s="292"/>
      <c r="J58" s="292"/>
      <c r="K58" s="290">
        <f t="shared" ref="K58:K63" si="11">IF(AND(OR(I58=3,I58=4),J58=4),3000,IF(AND(OR(I58=3,I58=4),J58=5),11000,IF(AND(I58=3,J58&gt;5),19000,IF(AND(I58=4,J58=6),19000,IF(AND(I58=4,J58&gt;6),27000,IF(AND(I58=5,J58=7),19000,IF(AND(I58=5,J58&gt;7),28000,IF(AND(I58=5,J58=5),3000,IF(AND(I58=5,J58=6),11000,0)))))))))</f>
        <v>0</v>
      </c>
    </row>
    <row r="59" spans="1:11">
      <c r="A59" s="820"/>
      <c r="B59" s="291"/>
      <c r="C59" s="292"/>
      <c r="D59" s="292"/>
      <c r="E59" s="290">
        <f t="shared" si="10"/>
        <v>0</v>
      </c>
      <c r="F59" s="282"/>
      <c r="G59" s="820"/>
      <c r="H59" s="291"/>
      <c r="I59" s="292"/>
      <c r="J59" s="292"/>
      <c r="K59" s="290">
        <f t="shared" si="11"/>
        <v>0</v>
      </c>
    </row>
    <row r="60" spans="1:11">
      <c r="A60" s="820"/>
      <c r="B60" s="291"/>
      <c r="C60" s="292"/>
      <c r="D60" s="292"/>
      <c r="E60" s="290">
        <f t="shared" si="10"/>
        <v>0</v>
      </c>
      <c r="F60" s="282"/>
      <c r="G60" s="820"/>
      <c r="H60" s="291"/>
      <c r="I60" s="292"/>
      <c r="J60" s="292"/>
      <c r="K60" s="290">
        <f t="shared" si="11"/>
        <v>0</v>
      </c>
    </row>
    <row r="61" spans="1:11">
      <c r="A61" s="820"/>
      <c r="B61" s="291"/>
      <c r="C61" s="292"/>
      <c r="D61" s="292"/>
      <c r="E61" s="290">
        <f t="shared" si="10"/>
        <v>0</v>
      </c>
      <c r="F61" s="282"/>
      <c r="G61" s="820"/>
      <c r="H61" s="291"/>
      <c r="I61" s="292"/>
      <c r="J61" s="292"/>
      <c r="K61" s="290">
        <f t="shared" si="11"/>
        <v>0</v>
      </c>
    </row>
    <row r="62" spans="1:11">
      <c r="A62" s="820"/>
      <c r="B62" s="291"/>
      <c r="C62" s="292"/>
      <c r="D62" s="292"/>
      <c r="E62" s="290">
        <f t="shared" si="10"/>
        <v>0</v>
      </c>
      <c r="F62" s="282"/>
      <c r="G62" s="820"/>
      <c r="H62" s="291"/>
      <c r="I62" s="292"/>
      <c r="J62" s="292"/>
      <c r="K62" s="290">
        <f t="shared" si="11"/>
        <v>0</v>
      </c>
    </row>
    <row r="63" spans="1:11">
      <c r="A63" s="820"/>
      <c r="B63" s="291"/>
      <c r="C63" s="292"/>
      <c r="D63" s="292"/>
      <c r="E63" s="290">
        <f t="shared" si="10"/>
        <v>0</v>
      </c>
      <c r="F63" s="282"/>
      <c r="G63" s="820"/>
      <c r="H63" s="291"/>
      <c r="I63" s="292"/>
      <c r="J63" s="292"/>
      <c r="K63" s="290">
        <f t="shared" si="11"/>
        <v>0</v>
      </c>
    </row>
    <row r="64" spans="1:11" ht="13.5" thickBot="1">
      <c r="A64" s="823"/>
      <c r="B64" s="294" t="s">
        <v>281</v>
      </c>
      <c r="C64" s="295"/>
      <c r="D64" s="295"/>
      <c r="E64" s="296">
        <f>SUM(E57:E63)</f>
        <v>0</v>
      </c>
      <c r="F64" s="282"/>
      <c r="G64" s="823"/>
      <c r="H64" s="294" t="s">
        <v>281</v>
      </c>
      <c r="I64" s="295"/>
      <c r="J64" s="295"/>
      <c r="K64" s="296">
        <f>SUM(K57:K63)</f>
        <v>0</v>
      </c>
    </row>
    <row r="65" spans="1:11">
      <c r="A65" s="822" t="s">
        <v>290</v>
      </c>
      <c r="B65" s="288"/>
      <c r="C65" s="289"/>
      <c r="D65" s="289"/>
      <c r="E65" s="287">
        <f>IF(AND(OR(C65=3,C65=4),D65=4),3000,IF(AND(OR(C65=3,C65=4),D65=5),11000,IF(AND(C65=3,D65&gt;5),19000,IF(AND(C65=4,D65=6),19000,IF(AND(C65=4,D65&gt;6),27000,IF(AND(C65=5,D65=7),19000,IF(AND(C65=5,D65&gt;7),28000,IF(AND(C65=5,D65=5),3000,IF(AND(C65=5,D65=6),11000,0)))))))))</f>
        <v>0</v>
      </c>
      <c r="F65" s="282"/>
      <c r="G65" s="822" t="s">
        <v>291</v>
      </c>
      <c r="H65" s="288"/>
      <c r="I65" s="289"/>
      <c r="J65" s="289"/>
      <c r="K65" s="287">
        <f>IF(AND(OR(I65=3,I65=4),J65=4),3000,IF(AND(OR(I65=3,I65=4),J65=5),11000,IF(AND(I65=3,J65&gt;5),19000,IF(AND(I65=4,J65=6),19000,IF(AND(I65=4,J65&gt;6),27000,IF(AND(I65=5,J65=7),19000,IF(AND(I65=5,J65&gt;7),28000,IF(AND(I65=5,J65=5),3000,IF(AND(I65=5,J65=6),11000,0)))))))))</f>
        <v>0</v>
      </c>
    </row>
    <row r="66" spans="1:11">
      <c r="A66" s="820"/>
      <c r="B66" s="291"/>
      <c r="C66" s="292"/>
      <c r="D66" s="292"/>
      <c r="E66" s="290">
        <f t="shared" ref="E66:E71" si="12">IF(AND(OR(C66=3,C66=4),D66=4),3000,IF(AND(OR(C66=3,C66=4),D66=5),11000,IF(AND(C66=3,D66&gt;5),19000,IF(AND(C66=4,D66=6),19000,IF(AND(C66=4,D66&gt;6),27000,IF(AND(C66=5,D66=7),19000,IF(AND(C66=5,D66&gt;7),28000,IF(AND(C66=5,D66=5),3000,IF(AND(C66=5,D66=6),11000,0)))))))))</f>
        <v>0</v>
      </c>
      <c r="F66" s="282"/>
      <c r="G66" s="820"/>
      <c r="H66" s="291"/>
      <c r="I66" s="292"/>
      <c r="J66" s="292"/>
      <c r="K66" s="290">
        <f t="shared" ref="K66:K71" si="13">IF(AND(OR(I66=3,I66=4),J66=4),3000,IF(AND(OR(I66=3,I66=4),J66=5),11000,IF(AND(I66=3,J66&gt;5),19000,IF(AND(I66=4,J66=6),19000,IF(AND(I66=4,J66&gt;6),27000,IF(AND(I66=5,J66=7),19000,IF(AND(I66=5,J66&gt;7),28000,IF(AND(I66=5,J66=5),3000,IF(AND(I66=5,J66=6),11000,0)))))))))</f>
        <v>0</v>
      </c>
    </row>
    <row r="67" spans="1:11">
      <c r="A67" s="820"/>
      <c r="B67" s="291"/>
      <c r="C67" s="292"/>
      <c r="D67" s="292"/>
      <c r="E67" s="290">
        <f t="shared" si="12"/>
        <v>0</v>
      </c>
      <c r="F67" s="282"/>
      <c r="G67" s="820"/>
      <c r="H67" s="291"/>
      <c r="I67" s="292"/>
      <c r="J67" s="292"/>
      <c r="K67" s="290">
        <f t="shared" si="13"/>
        <v>0</v>
      </c>
    </row>
    <row r="68" spans="1:11">
      <c r="A68" s="820"/>
      <c r="B68" s="291"/>
      <c r="C68" s="292"/>
      <c r="D68" s="292"/>
      <c r="E68" s="290">
        <f t="shared" si="12"/>
        <v>0</v>
      </c>
      <c r="F68" s="282"/>
      <c r="G68" s="820"/>
      <c r="H68" s="291"/>
      <c r="I68" s="292"/>
      <c r="J68" s="292"/>
      <c r="K68" s="290">
        <f t="shared" si="13"/>
        <v>0</v>
      </c>
    </row>
    <row r="69" spans="1:11">
      <c r="A69" s="820"/>
      <c r="B69" s="291"/>
      <c r="C69" s="292"/>
      <c r="D69" s="292"/>
      <c r="E69" s="290">
        <f t="shared" si="12"/>
        <v>0</v>
      </c>
      <c r="F69" s="282"/>
      <c r="G69" s="820"/>
      <c r="H69" s="291"/>
      <c r="I69" s="292"/>
      <c r="J69" s="292"/>
      <c r="K69" s="290">
        <f t="shared" si="13"/>
        <v>0</v>
      </c>
    </row>
    <row r="70" spans="1:11">
      <c r="A70" s="820"/>
      <c r="B70" s="291"/>
      <c r="C70" s="292"/>
      <c r="D70" s="292"/>
      <c r="E70" s="290">
        <f t="shared" si="12"/>
        <v>0</v>
      </c>
      <c r="F70" s="282"/>
      <c r="G70" s="820"/>
      <c r="H70" s="291"/>
      <c r="I70" s="292"/>
      <c r="J70" s="292"/>
      <c r="K70" s="290">
        <f t="shared" si="13"/>
        <v>0</v>
      </c>
    </row>
    <row r="71" spans="1:11">
      <c r="A71" s="820"/>
      <c r="B71" s="291"/>
      <c r="C71" s="292"/>
      <c r="D71" s="292"/>
      <c r="E71" s="290">
        <f t="shared" si="12"/>
        <v>0</v>
      </c>
      <c r="F71" s="282"/>
      <c r="G71" s="820"/>
      <c r="H71" s="291"/>
      <c r="I71" s="292"/>
      <c r="J71" s="292"/>
      <c r="K71" s="290">
        <f t="shared" si="13"/>
        <v>0</v>
      </c>
    </row>
    <row r="72" spans="1:11" ht="13.5" thickBot="1">
      <c r="A72" s="823"/>
      <c r="B72" s="294" t="s">
        <v>281</v>
      </c>
      <c r="C72" s="295"/>
      <c r="D72" s="295"/>
      <c r="E72" s="296">
        <f>SUM(E65:E71)</f>
        <v>0</v>
      </c>
      <c r="F72" s="282"/>
      <c r="G72" s="823"/>
      <c r="H72" s="294" t="s">
        <v>281</v>
      </c>
      <c r="I72" s="295"/>
      <c r="J72" s="295"/>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294</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D25:D72 J25:J73" xr:uid="{6A7B3016-5A58-4121-B1B5-7DE2E6F8231D}">
      <formula1>0</formula1>
      <formula2>200</formula2>
    </dataValidation>
    <dataValidation type="whole" allowBlank="1" showInputMessage="1" showErrorMessage="1" sqref="I25:I73 C25:C72" xr:uid="{49672939-CCB3-4FF1-9FAF-3CCB1F37569C}">
      <formula1>3</formula1>
      <formula2>5</formula2>
    </dataValidation>
  </dataValidations>
  <pageMargins left="0.7" right="0.7" top="0.75" bottom="0.75" header="0.3" footer="0.3"/>
  <pageSetup paperSize="9" scale="81"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8AFDF-32BE-4D7B-A461-3042E8E36E66}">
  <sheetPr>
    <tabColor rgb="FF0070C0"/>
  </sheetPr>
  <dimension ref="A1:K74"/>
  <sheetViews>
    <sheetView view="pageBreakPreview"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834" t="s">
        <v>371</v>
      </c>
      <c r="B3" s="834"/>
      <c r="C3" s="834"/>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284" t="s">
        <v>277</v>
      </c>
      <c r="C24" s="285" t="s">
        <v>278</v>
      </c>
      <c r="D24" s="285" t="s">
        <v>236</v>
      </c>
      <c r="E24" s="286" t="s">
        <v>232</v>
      </c>
      <c r="F24" s="282"/>
      <c r="G24" s="283"/>
      <c r="H24" s="284" t="s">
        <v>277</v>
      </c>
      <c r="I24" s="285" t="s">
        <v>278</v>
      </c>
      <c r="J24" s="285" t="s">
        <v>236</v>
      </c>
      <c r="K24" s="286" t="s">
        <v>232</v>
      </c>
    </row>
    <row r="25" spans="1:11">
      <c r="A25" s="822" t="s">
        <v>279</v>
      </c>
      <c r="B25" s="288"/>
      <c r="C25" s="289"/>
      <c r="D25" s="289"/>
      <c r="E25" s="287">
        <f>IF(AND(OR(C25=3,C25=4),D25=4),3000,IF(AND(OR(C25=3,C25=4),D25=5),11000,IF(AND(C25=3,D25&gt;5),19000,IF(AND(C25=4,D25=6),19000,IF(AND(C25=4,D25&gt;6),27000,IF(AND(C25=5,D25=7),19000,IF(AND(C25=5,D25&gt;7),28000,IF(AND(C25=5,D25=5),3000,IF(AND(C25=5,D25=6),11000,0)))))))))</f>
        <v>0</v>
      </c>
      <c r="F25" s="282"/>
      <c r="G25" s="822" t="s">
        <v>280</v>
      </c>
      <c r="H25" s="288"/>
      <c r="I25" s="289"/>
      <c r="J25" s="289"/>
      <c r="K25" s="287">
        <f>IF(AND(OR(I25=3,I25=4),J25=4),3000,IF(AND(OR(I25=3,I25=4),J25=5),11000,IF(AND(I25=3,J25&gt;5),19000,IF(AND(I25=4,J25=6),19000,IF(AND(I25=4,J25&gt;6),27000,IF(AND(I25=5,J25=7),19000,IF(AND(I25=5,J25&gt;7),28000,IF(AND(I25=5,J25=5),3000,IF(AND(I25=5,J25=6),11000,0)))))))))</f>
        <v>0</v>
      </c>
    </row>
    <row r="26" spans="1:11">
      <c r="A26" s="820"/>
      <c r="B26" s="291"/>
      <c r="C26" s="292"/>
      <c r="D26" s="292"/>
      <c r="E26" s="290">
        <f t="shared" ref="E26:E31" si="2">IF(AND(OR(C26=3,C26=4),D26=4),3000,IF(AND(OR(C26=3,C26=4),D26=5),11000,IF(AND(C26=3,D26&gt;5),19000,IF(AND(C26=4,D26=6),19000,IF(AND(C26=4,D26&gt;6),27000,IF(AND(C26=5,D26=7),19000,IF(AND(C26=5,D26&gt;7),28000,IF(AND(C26=5,D26=5),3000,IF(AND(C26=5,D26=6),11000,0)))))))))</f>
        <v>0</v>
      </c>
      <c r="F26" s="282"/>
      <c r="G26" s="820"/>
      <c r="H26" s="291"/>
      <c r="I26" s="292"/>
      <c r="J26" s="292"/>
      <c r="K26" s="290">
        <f t="shared" ref="K26:K31" si="3">IF(AND(OR(I26=3,I26=4),J26=4),3000,IF(AND(OR(I26=3,I26=4),J26=5),11000,IF(AND(I26=3,J26&gt;5),19000,IF(AND(I26=4,J26=6),19000,IF(AND(I26=4,J26&gt;6),27000,IF(AND(I26=5,J26=7),19000,IF(AND(I26=5,J26&gt;7),28000,IF(AND(I26=5,J26=5),3000,IF(AND(I26=5,J26=6),11000,0)))))))))</f>
        <v>0</v>
      </c>
    </row>
    <row r="27" spans="1:11">
      <c r="A27" s="820"/>
      <c r="B27" s="291"/>
      <c r="C27" s="292"/>
      <c r="D27" s="292"/>
      <c r="E27" s="290">
        <f t="shared" si="2"/>
        <v>0</v>
      </c>
      <c r="F27" s="282"/>
      <c r="G27" s="820"/>
      <c r="H27" s="291"/>
      <c r="I27" s="292"/>
      <c r="J27" s="292"/>
      <c r="K27" s="290">
        <f t="shared" si="3"/>
        <v>0</v>
      </c>
    </row>
    <row r="28" spans="1:11">
      <c r="A28" s="820"/>
      <c r="B28" s="291"/>
      <c r="C28" s="292"/>
      <c r="D28" s="292"/>
      <c r="E28" s="290">
        <f t="shared" si="2"/>
        <v>0</v>
      </c>
      <c r="F28" s="282"/>
      <c r="G28" s="820"/>
      <c r="H28" s="291"/>
      <c r="I28" s="292"/>
      <c r="J28" s="292"/>
      <c r="K28" s="290">
        <f t="shared" si="3"/>
        <v>0</v>
      </c>
    </row>
    <row r="29" spans="1:11">
      <c r="A29" s="820"/>
      <c r="B29" s="291"/>
      <c r="C29" s="292"/>
      <c r="D29" s="292"/>
      <c r="E29" s="290">
        <f t="shared" si="2"/>
        <v>0</v>
      </c>
      <c r="F29" s="282"/>
      <c r="G29" s="820"/>
      <c r="H29" s="291"/>
      <c r="I29" s="292"/>
      <c r="J29" s="292"/>
      <c r="K29" s="290">
        <f t="shared" si="3"/>
        <v>0</v>
      </c>
    </row>
    <row r="30" spans="1:11">
      <c r="A30" s="820"/>
      <c r="B30" s="291"/>
      <c r="C30" s="292"/>
      <c r="D30" s="292"/>
      <c r="E30" s="290">
        <f t="shared" si="2"/>
        <v>0</v>
      </c>
      <c r="F30" s="282"/>
      <c r="G30" s="820"/>
      <c r="H30" s="291"/>
      <c r="I30" s="292"/>
      <c r="J30" s="292"/>
      <c r="K30" s="290">
        <f t="shared" si="3"/>
        <v>0</v>
      </c>
    </row>
    <row r="31" spans="1:11">
      <c r="A31" s="820"/>
      <c r="B31" s="291"/>
      <c r="C31" s="292"/>
      <c r="D31" s="292"/>
      <c r="E31" s="290">
        <f t="shared" si="2"/>
        <v>0</v>
      </c>
      <c r="F31" s="282"/>
      <c r="G31" s="820"/>
      <c r="H31" s="291"/>
      <c r="I31" s="292"/>
      <c r="J31" s="292"/>
      <c r="K31" s="290">
        <f t="shared" si="3"/>
        <v>0</v>
      </c>
    </row>
    <row r="32" spans="1:11" ht="13.5" thickBot="1">
      <c r="A32" s="823"/>
      <c r="B32" s="294" t="s">
        <v>281</v>
      </c>
      <c r="C32" s="295"/>
      <c r="D32" s="295"/>
      <c r="E32" s="296">
        <f>SUM(E25:E31)</f>
        <v>0</v>
      </c>
      <c r="F32" s="282"/>
      <c r="G32" s="823"/>
      <c r="H32" s="294" t="s">
        <v>281</v>
      </c>
      <c r="I32" s="295"/>
      <c r="J32" s="295"/>
      <c r="K32" s="296">
        <f>SUM(K25:K31)</f>
        <v>0</v>
      </c>
    </row>
    <row r="33" spans="1:11">
      <c r="A33" s="819" t="s">
        <v>282</v>
      </c>
      <c r="B33" s="288"/>
      <c r="C33" s="289"/>
      <c r="D33" s="289"/>
      <c r="E33" s="287">
        <f>IF(AND(OR(C33=3,C33=4),D33=4),3000,IF(AND(OR(C33=3,C33=4),D33=5),11000,IF(AND(C33=3,D33&gt;5),19000,IF(AND(C33=4,D33=6),19000,IF(AND(C33=4,D33&gt;6),27000,IF(AND(C33=5,D33=7),19000,IF(AND(C33=5,D33&gt;7),28000,IF(AND(C33=5,D33=5),3000,IF(AND(C33=5,D33=6),11000,0)))))))))</f>
        <v>0</v>
      </c>
      <c r="F33" s="282"/>
      <c r="G33" s="822" t="s">
        <v>283</v>
      </c>
      <c r="H33" s="288"/>
      <c r="I33" s="289"/>
      <c r="J33" s="289"/>
      <c r="K33" s="287">
        <f>IF(AND(OR(I33=3,I33=4),J33=4),3000,IF(AND(OR(I33=3,I33=4),J33=5),11000,IF(AND(I33=3,J33&gt;5),19000,IF(AND(I33=4,J33=6),19000,IF(AND(I33=4,J33&gt;6),27000,IF(AND(I33=5,J33=7),19000,IF(AND(I33=5,J33&gt;7),28000,IF(AND(I33=5,J33=5),3000,IF(AND(I33=5,J33=6),11000,0)))))))))</f>
        <v>0</v>
      </c>
    </row>
    <row r="34" spans="1:11">
      <c r="A34" s="820"/>
      <c r="B34" s="291"/>
      <c r="C34" s="292"/>
      <c r="D34" s="292"/>
      <c r="E34" s="290">
        <f t="shared" ref="E34:E39" si="4">IF(AND(OR(C34=3,C34=4),D34=4),3000,IF(AND(OR(C34=3,C34=4),D34=5),11000,IF(AND(C34=3,D34&gt;5),19000,IF(AND(C34=4,D34=6),19000,IF(AND(C34=4,D34&gt;6),27000,IF(AND(C34=5,D34=7),19000,IF(AND(C34=5,D34&gt;7),28000,IF(AND(C34=5,D34=5),3000,IF(AND(C34=5,D34=6),11000,0)))))))))</f>
        <v>0</v>
      </c>
      <c r="F34" s="282"/>
      <c r="G34" s="820"/>
      <c r="H34" s="291"/>
      <c r="I34" s="292"/>
      <c r="J34" s="292"/>
      <c r="K34" s="290">
        <f t="shared" ref="K34:K39" si="5">IF(AND(OR(I34=3,I34=4),J34=4),3000,IF(AND(OR(I34=3,I34=4),J34=5),11000,IF(AND(I34=3,J34&gt;5),19000,IF(AND(I34=4,J34=6),19000,IF(AND(I34=4,J34&gt;6),27000,IF(AND(I34=5,J34=7),19000,IF(AND(I34=5,J34&gt;7),28000,IF(AND(I34=5,J34=5),3000,IF(AND(I34=5,J34=6),11000,0)))))))))</f>
        <v>0</v>
      </c>
    </row>
    <row r="35" spans="1:11">
      <c r="A35" s="820"/>
      <c r="B35" s="291"/>
      <c r="C35" s="292"/>
      <c r="D35" s="292"/>
      <c r="E35" s="290">
        <f t="shared" si="4"/>
        <v>0</v>
      </c>
      <c r="F35" s="282"/>
      <c r="G35" s="820"/>
      <c r="H35" s="291"/>
      <c r="I35" s="292"/>
      <c r="J35" s="292"/>
      <c r="K35" s="290">
        <f t="shared" si="5"/>
        <v>0</v>
      </c>
    </row>
    <row r="36" spans="1:11">
      <c r="A36" s="820"/>
      <c r="B36" s="291"/>
      <c r="C36" s="292"/>
      <c r="D36" s="292"/>
      <c r="E36" s="290">
        <f t="shared" si="4"/>
        <v>0</v>
      </c>
      <c r="F36" s="282"/>
      <c r="G36" s="820"/>
      <c r="H36" s="291"/>
      <c r="I36" s="292"/>
      <c r="J36" s="292"/>
      <c r="K36" s="290">
        <f t="shared" si="5"/>
        <v>0</v>
      </c>
    </row>
    <row r="37" spans="1:11">
      <c r="A37" s="820"/>
      <c r="B37" s="291"/>
      <c r="C37" s="292"/>
      <c r="D37" s="292"/>
      <c r="E37" s="290">
        <f t="shared" si="4"/>
        <v>0</v>
      </c>
      <c r="F37" s="282"/>
      <c r="G37" s="820"/>
      <c r="H37" s="291"/>
      <c r="I37" s="292"/>
      <c r="J37" s="292"/>
      <c r="K37" s="290">
        <f t="shared" si="5"/>
        <v>0</v>
      </c>
    </row>
    <row r="38" spans="1:11">
      <c r="A38" s="820"/>
      <c r="B38" s="291"/>
      <c r="C38" s="292"/>
      <c r="D38" s="292"/>
      <c r="E38" s="290">
        <f t="shared" si="4"/>
        <v>0</v>
      </c>
      <c r="F38" s="282"/>
      <c r="G38" s="820"/>
      <c r="H38" s="291"/>
      <c r="I38" s="292"/>
      <c r="J38" s="292"/>
      <c r="K38" s="290">
        <f t="shared" si="5"/>
        <v>0</v>
      </c>
    </row>
    <row r="39" spans="1:11">
      <c r="A39" s="820"/>
      <c r="B39" s="291"/>
      <c r="C39" s="292"/>
      <c r="D39" s="292"/>
      <c r="E39" s="290">
        <f t="shared" si="4"/>
        <v>0</v>
      </c>
      <c r="F39" s="282"/>
      <c r="G39" s="820"/>
      <c r="H39" s="291"/>
      <c r="I39" s="292"/>
      <c r="J39" s="292"/>
      <c r="K39" s="290">
        <f t="shared" si="5"/>
        <v>0</v>
      </c>
    </row>
    <row r="40" spans="1:11" ht="13.5" thickBot="1">
      <c r="A40" s="821"/>
      <c r="B40" s="294" t="s">
        <v>281</v>
      </c>
      <c r="C40" s="295"/>
      <c r="D40" s="295"/>
      <c r="E40" s="296">
        <f>SUM(E33:E39)</f>
        <v>0</v>
      </c>
      <c r="F40" s="282"/>
      <c r="G40" s="823"/>
      <c r="H40" s="294" t="s">
        <v>281</v>
      </c>
      <c r="I40" s="295"/>
      <c r="J40" s="295"/>
      <c r="K40" s="296">
        <f>SUM(K33:K39)</f>
        <v>0</v>
      </c>
    </row>
    <row r="41" spans="1:11">
      <c r="A41" s="822" t="s">
        <v>284</v>
      </c>
      <c r="B41" s="288"/>
      <c r="C41" s="289"/>
      <c r="D41" s="289"/>
      <c r="E41" s="287">
        <f>IF(AND(OR(C41=3,C41=4),D41=4),3000,IF(AND(OR(C41=3,C41=4),D41=5),11000,IF(AND(C41=3,D41&gt;5),19000,IF(AND(C41=4,D41=6),19000,IF(AND(C41=4,D41&gt;6),27000,IF(AND(C41=5,D41=7),19000,IF(AND(C41=5,D41&gt;7),28000,IF(AND(C41=5,D41=5),3000,IF(AND(C41=5,D41=6),11000,0)))))))))</f>
        <v>0</v>
      </c>
      <c r="F41" s="282"/>
      <c r="G41" s="822" t="s">
        <v>285</v>
      </c>
      <c r="H41" s="288"/>
      <c r="I41" s="289"/>
      <c r="J41" s="289"/>
      <c r="K41" s="287">
        <f>IF(AND(OR(I41=3,I41=4),J41=4),3000,IF(AND(OR(I41=3,I41=4),J41=5),11000,IF(AND(I41=3,J41&gt;5),19000,IF(AND(I41=4,J41=6),19000,IF(AND(I41=4,J41&gt;6),27000,IF(AND(I41=5,J41=7),19000,IF(AND(I41=5,J41&gt;7),28000,IF(AND(I41=5,J41=5),3000,IF(AND(I41=5,J41=6),11000,0)))))))))</f>
        <v>0</v>
      </c>
    </row>
    <row r="42" spans="1:11">
      <c r="A42" s="820"/>
      <c r="B42" s="291"/>
      <c r="C42" s="292"/>
      <c r="D42" s="292"/>
      <c r="E42" s="290">
        <f t="shared" ref="E42:E47" si="6">IF(AND(OR(C42=3,C42=4),D42=4),3000,IF(AND(OR(C42=3,C42=4),D42=5),11000,IF(AND(C42=3,D42&gt;5),19000,IF(AND(C42=4,D42=6),19000,IF(AND(C42=4,D42&gt;6),27000,IF(AND(C42=5,D42=7),19000,IF(AND(C42=5,D42&gt;7),28000,IF(AND(C42=5,D42=5),3000,IF(AND(C42=5,D42=6),11000,0)))))))))</f>
        <v>0</v>
      </c>
      <c r="F42" s="282"/>
      <c r="G42" s="820"/>
      <c r="H42" s="291"/>
      <c r="I42" s="292"/>
      <c r="J42" s="292"/>
      <c r="K42" s="290">
        <f t="shared" ref="K42:K47" si="7">IF(AND(OR(I42=3,I42=4),J42=4),3000,IF(AND(OR(I42=3,I42=4),J42=5),11000,IF(AND(I42=3,J42&gt;5),19000,IF(AND(I42=4,J42=6),19000,IF(AND(I42=4,J42&gt;6),27000,IF(AND(I42=5,J42=7),19000,IF(AND(I42=5,J42&gt;7),28000,IF(AND(I42=5,J42=5),3000,IF(AND(I42=5,J42=6),11000,0)))))))))</f>
        <v>0</v>
      </c>
    </row>
    <row r="43" spans="1:11">
      <c r="A43" s="820"/>
      <c r="B43" s="291"/>
      <c r="C43" s="292"/>
      <c r="D43" s="292"/>
      <c r="E43" s="290">
        <f t="shared" si="6"/>
        <v>0</v>
      </c>
      <c r="F43" s="282"/>
      <c r="G43" s="820"/>
      <c r="H43" s="291"/>
      <c r="I43" s="292"/>
      <c r="J43" s="292"/>
      <c r="K43" s="290">
        <f t="shared" si="7"/>
        <v>0</v>
      </c>
    </row>
    <row r="44" spans="1:11">
      <c r="A44" s="820"/>
      <c r="B44" s="291"/>
      <c r="C44" s="292"/>
      <c r="D44" s="292"/>
      <c r="E44" s="290">
        <f t="shared" si="6"/>
        <v>0</v>
      </c>
      <c r="F44" s="282"/>
      <c r="G44" s="820"/>
      <c r="H44" s="291"/>
      <c r="I44" s="292"/>
      <c r="J44" s="292"/>
      <c r="K44" s="290">
        <f t="shared" si="7"/>
        <v>0</v>
      </c>
    </row>
    <row r="45" spans="1:11">
      <c r="A45" s="820"/>
      <c r="B45" s="291"/>
      <c r="C45" s="292"/>
      <c r="D45" s="292"/>
      <c r="E45" s="290">
        <f t="shared" si="6"/>
        <v>0</v>
      </c>
      <c r="F45" s="282"/>
      <c r="G45" s="820"/>
      <c r="H45" s="291"/>
      <c r="I45" s="292"/>
      <c r="J45" s="292"/>
      <c r="K45" s="290">
        <f t="shared" si="7"/>
        <v>0</v>
      </c>
    </row>
    <row r="46" spans="1:11">
      <c r="A46" s="820"/>
      <c r="B46" s="291"/>
      <c r="C46" s="292"/>
      <c r="D46" s="292"/>
      <c r="E46" s="290">
        <f t="shared" si="6"/>
        <v>0</v>
      </c>
      <c r="F46" s="282"/>
      <c r="G46" s="820"/>
      <c r="H46" s="291"/>
      <c r="I46" s="292"/>
      <c r="J46" s="292"/>
      <c r="K46" s="290">
        <f t="shared" si="7"/>
        <v>0</v>
      </c>
    </row>
    <row r="47" spans="1:11">
      <c r="A47" s="820"/>
      <c r="B47" s="291"/>
      <c r="C47" s="292"/>
      <c r="D47" s="292"/>
      <c r="E47" s="290">
        <f t="shared" si="6"/>
        <v>0</v>
      </c>
      <c r="F47" s="282"/>
      <c r="G47" s="820"/>
      <c r="H47" s="291"/>
      <c r="I47" s="292"/>
      <c r="J47" s="292"/>
      <c r="K47" s="290">
        <f t="shared" si="7"/>
        <v>0</v>
      </c>
    </row>
    <row r="48" spans="1:11" ht="13.5" thickBot="1">
      <c r="A48" s="823"/>
      <c r="B48" s="294" t="s">
        <v>281</v>
      </c>
      <c r="C48" s="295"/>
      <c r="D48" s="295"/>
      <c r="E48" s="296">
        <f>SUM(E41:E47)</f>
        <v>0</v>
      </c>
      <c r="F48" s="282"/>
      <c r="G48" s="823"/>
      <c r="H48" s="294" t="s">
        <v>281</v>
      </c>
      <c r="I48" s="295"/>
      <c r="J48" s="295"/>
      <c r="K48" s="296">
        <f>SUM(K41:K47)</f>
        <v>0</v>
      </c>
    </row>
    <row r="49" spans="1:11">
      <c r="A49" s="819" t="s">
        <v>286</v>
      </c>
      <c r="B49" s="288"/>
      <c r="C49" s="289"/>
      <c r="D49" s="289"/>
      <c r="E49" s="287">
        <f>IF(AND(OR(C49=3,C49=4),D49=4),3000,IF(AND(OR(C49=3,C49=4),D49=5),11000,IF(AND(C49=3,D49&gt;5),19000,IF(AND(C49=4,D49=6),19000,IF(AND(C49=4,D49&gt;6),27000,IF(AND(C49=5,D49=7),19000,IF(AND(C49=5,D49&gt;7),28000,IF(AND(C49=5,D49=5),3000,IF(AND(C49=5,D49=6),11000,0)))))))))</f>
        <v>0</v>
      </c>
      <c r="F49" s="282"/>
      <c r="G49" s="822" t="s">
        <v>287</v>
      </c>
      <c r="H49" s="288"/>
      <c r="I49" s="289"/>
      <c r="J49" s="289"/>
      <c r="K49" s="287">
        <f>IF(AND(OR(I49=3,I49=4),J49=4),3000,IF(AND(OR(I49=3,I49=4),J49=5),11000,IF(AND(I49=3,J49&gt;5),19000,IF(AND(I49=4,J49=6),19000,IF(AND(I49=4,J49&gt;6),27000,IF(AND(I49=5,J49=7),19000,IF(AND(I49=5,J49&gt;7),28000,IF(AND(I49=5,J49=5),3000,IF(AND(I49=5,J49=6),11000,0)))))))))</f>
        <v>0</v>
      </c>
    </row>
    <row r="50" spans="1:11">
      <c r="A50" s="820"/>
      <c r="B50" s="291"/>
      <c r="C50" s="292"/>
      <c r="D50" s="292"/>
      <c r="E50" s="290">
        <f t="shared" ref="E50:E55" si="8">IF(AND(OR(C50=3,C50=4),D50=4),3000,IF(AND(OR(C50=3,C50=4),D50=5),11000,IF(AND(C50=3,D50&gt;5),19000,IF(AND(C50=4,D50=6),19000,IF(AND(C50=4,D50&gt;6),27000,IF(AND(C50=5,D50=7),19000,IF(AND(C50=5,D50&gt;7),28000,IF(AND(C50=5,D50=5),3000,IF(AND(C50=5,D50=6),11000,0)))))))))</f>
        <v>0</v>
      </c>
      <c r="F50" s="282"/>
      <c r="G50" s="820"/>
      <c r="H50" s="291"/>
      <c r="I50" s="292"/>
      <c r="J50" s="292"/>
      <c r="K50" s="290">
        <f t="shared" ref="K50:K55" si="9">IF(AND(OR(I50=3,I50=4),J50=4),3000,IF(AND(OR(I50=3,I50=4),J50=5),11000,IF(AND(I50=3,J50&gt;5),19000,IF(AND(I50=4,J50=6),19000,IF(AND(I50=4,J50&gt;6),27000,IF(AND(I50=5,J50=7),19000,IF(AND(I50=5,J50&gt;7),28000,IF(AND(I50=5,J50=5),3000,IF(AND(I50=5,J50=6),11000,0)))))))))</f>
        <v>0</v>
      </c>
    </row>
    <row r="51" spans="1:11">
      <c r="A51" s="820"/>
      <c r="B51" s="291"/>
      <c r="C51" s="292"/>
      <c r="D51" s="292"/>
      <c r="E51" s="290">
        <f t="shared" si="8"/>
        <v>0</v>
      </c>
      <c r="F51" s="282"/>
      <c r="G51" s="820"/>
      <c r="H51" s="291"/>
      <c r="I51" s="292"/>
      <c r="J51" s="292"/>
      <c r="K51" s="290">
        <f t="shared" si="9"/>
        <v>0</v>
      </c>
    </row>
    <row r="52" spans="1:11">
      <c r="A52" s="820"/>
      <c r="B52" s="291"/>
      <c r="C52" s="292"/>
      <c r="D52" s="292"/>
      <c r="E52" s="290">
        <f t="shared" si="8"/>
        <v>0</v>
      </c>
      <c r="F52" s="282"/>
      <c r="G52" s="820"/>
      <c r="H52" s="291"/>
      <c r="I52" s="292"/>
      <c r="J52" s="292"/>
      <c r="K52" s="290">
        <f t="shared" si="9"/>
        <v>0</v>
      </c>
    </row>
    <row r="53" spans="1:11">
      <c r="A53" s="820"/>
      <c r="B53" s="291"/>
      <c r="C53" s="292"/>
      <c r="D53" s="292"/>
      <c r="E53" s="290">
        <f t="shared" si="8"/>
        <v>0</v>
      </c>
      <c r="F53" s="282"/>
      <c r="G53" s="820"/>
      <c r="H53" s="291"/>
      <c r="I53" s="292"/>
      <c r="J53" s="292"/>
      <c r="K53" s="290">
        <f t="shared" si="9"/>
        <v>0</v>
      </c>
    </row>
    <row r="54" spans="1:11">
      <c r="A54" s="820"/>
      <c r="B54" s="291"/>
      <c r="C54" s="292"/>
      <c r="D54" s="292"/>
      <c r="E54" s="290">
        <f t="shared" si="8"/>
        <v>0</v>
      </c>
      <c r="F54" s="282"/>
      <c r="G54" s="820"/>
      <c r="H54" s="291"/>
      <c r="I54" s="292"/>
      <c r="J54" s="292"/>
      <c r="K54" s="290">
        <f t="shared" si="9"/>
        <v>0</v>
      </c>
    </row>
    <row r="55" spans="1:11">
      <c r="A55" s="820"/>
      <c r="B55" s="291"/>
      <c r="C55" s="292"/>
      <c r="D55" s="292"/>
      <c r="E55" s="290">
        <f t="shared" si="8"/>
        <v>0</v>
      </c>
      <c r="F55" s="282"/>
      <c r="G55" s="820"/>
      <c r="H55" s="291"/>
      <c r="I55" s="292"/>
      <c r="J55" s="292"/>
      <c r="K55" s="290">
        <f t="shared" si="9"/>
        <v>0</v>
      </c>
    </row>
    <row r="56" spans="1:11" ht="13.5" thickBot="1">
      <c r="A56" s="821"/>
      <c r="B56" s="294" t="s">
        <v>281</v>
      </c>
      <c r="C56" s="295"/>
      <c r="D56" s="295"/>
      <c r="E56" s="296">
        <f>SUM(E49:E55)</f>
        <v>0</v>
      </c>
      <c r="F56" s="282"/>
      <c r="G56" s="823"/>
      <c r="H56" s="294" t="s">
        <v>281</v>
      </c>
      <c r="I56" s="295"/>
      <c r="J56" s="295"/>
      <c r="K56" s="296">
        <f>SUM(K49:K55)</f>
        <v>0</v>
      </c>
    </row>
    <row r="57" spans="1:11">
      <c r="A57" s="822" t="s">
        <v>288</v>
      </c>
      <c r="B57" s="288"/>
      <c r="C57" s="289"/>
      <c r="D57" s="289"/>
      <c r="E57" s="287">
        <f>IF(AND(OR(C57=3,C57=4),D57=4),3000,IF(AND(OR(C57=3,C57=4),D57=5),11000,IF(AND(C57=3,D57&gt;5),19000,IF(AND(C57=4,D57=6),19000,IF(AND(C57=4,D57&gt;6),27000,IF(AND(C57=5,D57=7),19000,IF(AND(C57=5,D57&gt;7),28000,IF(AND(C57=5,D57=5),3000,IF(AND(C57=5,D57=6),11000,0)))))))))</f>
        <v>0</v>
      </c>
      <c r="F57" s="282"/>
      <c r="G57" s="822" t="s">
        <v>289</v>
      </c>
      <c r="H57" s="288"/>
      <c r="I57" s="289"/>
      <c r="J57" s="289"/>
      <c r="K57" s="287">
        <f>IF(AND(OR(I57=3,I57=4),J57=4),3000,IF(AND(OR(I57=3,I57=4),J57=5),11000,IF(AND(I57=3,J57&gt;5),19000,IF(AND(I57=4,J57=6),19000,IF(AND(I57=4,J57&gt;6),27000,IF(AND(I57=5,J57=7),19000,IF(AND(I57=5,J57&gt;7),28000,IF(AND(I57=5,J57=5),3000,IF(AND(I57=5,J57=6),11000,0)))))))))</f>
        <v>0</v>
      </c>
    </row>
    <row r="58" spans="1:11">
      <c r="A58" s="820"/>
      <c r="B58" s="291"/>
      <c r="C58" s="292"/>
      <c r="D58" s="292"/>
      <c r="E58" s="290">
        <f t="shared" ref="E58:E63" si="10">IF(AND(OR(C58=3,C58=4),D58=4),3000,IF(AND(OR(C58=3,C58=4),D58=5),11000,IF(AND(C58=3,D58&gt;5),19000,IF(AND(C58=4,D58=6),19000,IF(AND(C58=4,D58&gt;6),27000,IF(AND(C58=5,D58=7),19000,IF(AND(C58=5,D58&gt;7),28000,IF(AND(C58=5,D58=5),3000,IF(AND(C58=5,D58=6),11000,0)))))))))</f>
        <v>0</v>
      </c>
      <c r="F58" s="282"/>
      <c r="G58" s="820"/>
      <c r="H58" s="291"/>
      <c r="I58" s="292"/>
      <c r="J58" s="292"/>
      <c r="K58" s="290">
        <f t="shared" ref="K58:K63" si="11">IF(AND(OR(I58=3,I58=4),J58=4),3000,IF(AND(OR(I58=3,I58=4),J58=5),11000,IF(AND(I58=3,J58&gt;5),19000,IF(AND(I58=4,J58=6),19000,IF(AND(I58=4,J58&gt;6),27000,IF(AND(I58=5,J58=7),19000,IF(AND(I58=5,J58&gt;7),28000,IF(AND(I58=5,J58=5),3000,IF(AND(I58=5,J58=6),11000,0)))))))))</f>
        <v>0</v>
      </c>
    </row>
    <row r="59" spans="1:11">
      <c r="A59" s="820"/>
      <c r="B59" s="291"/>
      <c r="C59" s="292"/>
      <c r="D59" s="292"/>
      <c r="E59" s="290">
        <f t="shared" si="10"/>
        <v>0</v>
      </c>
      <c r="F59" s="282"/>
      <c r="G59" s="820"/>
      <c r="H59" s="291"/>
      <c r="I59" s="292"/>
      <c r="J59" s="292"/>
      <c r="K59" s="290">
        <f t="shared" si="11"/>
        <v>0</v>
      </c>
    </row>
    <row r="60" spans="1:11">
      <c r="A60" s="820"/>
      <c r="B60" s="291"/>
      <c r="C60" s="292"/>
      <c r="D60" s="292"/>
      <c r="E60" s="290">
        <f t="shared" si="10"/>
        <v>0</v>
      </c>
      <c r="F60" s="282"/>
      <c r="G60" s="820"/>
      <c r="H60" s="291"/>
      <c r="I60" s="292"/>
      <c r="J60" s="292"/>
      <c r="K60" s="290">
        <f t="shared" si="11"/>
        <v>0</v>
      </c>
    </row>
    <row r="61" spans="1:11">
      <c r="A61" s="820"/>
      <c r="B61" s="291"/>
      <c r="C61" s="292"/>
      <c r="D61" s="292"/>
      <c r="E61" s="290">
        <f t="shared" si="10"/>
        <v>0</v>
      </c>
      <c r="F61" s="282"/>
      <c r="G61" s="820"/>
      <c r="H61" s="291"/>
      <c r="I61" s="292"/>
      <c r="J61" s="292"/>
      <c r="K61" s="290">
        <f t="shared" si="11"/>
        <v>0</v>
      </c>
    </row>
    <row r="62" spans="1:11">
      <c r="A62" s="820"/>
      <c r="B62" s="291"/>
      <c r="C62" s="292"/>
      <c r="D62" s="292"/>
      <c r="E62" s="290">
        <f t="shared" si="10"/>
        <v>0</v>
      </c>
      <c r="F62" s="282"/>
      <c r="G62" s="820"/>
      <c r="H62" s="291"/>
      <c r="I62" s="292"/>
      <c r="J62" s="292"/>
      <c r="K62" s="290">
        <f t="shared" si="11"/>
        <v>0</v>
      </c>
    </row>
    <row r="63" spans="1:11">
      <c r="A63" s="820"/>
      <c r="B63" s="291"/>
      <c r="C63" s="292"/>
      <c r="D63" s="292"/>
      <c r="E63" s="290">
        <f t="shared" si="10"/>
        <v>0</v>
      </c>
      <c r="F63" s="282"/>
      <c r="G63" s="820"/>
      <c r="H63" s="291"/>
      <c r="I63" s="292"/>
      <c r="J63" s="292"/>
      <c r="K63" s="290">
        <f t="shared" si="11"/>
        <v>0</v>
      </c>
    </row>
    <row r="64" spans="1:11" ht="13.5" thickBot="1">
      <c r="A64" s="823"/>
      <c r="B64" s="294" t="s">
        <v>281</v>
      </c>
      <c r="C64" s="295"/>
      <c r="D64" s="295"/>
      <c r="E64" s="296">
        <f>SUM(E57:E63)</f>
        <v>0</v>
      </c>
      <c r="F64" s="282"/>
      <c r="G64" s="823"/>
      <c r="H64" s="294" t="s">
        <v>281</v>
      </c>
      <c r="I64" s="295"/>
      <c r="J64" s="295"/>
      <c r="K64" s="296">
        <f>SUM(K57:K63)</f>
        <v>0</v>
      </c>
    </row>
    <row r="65" spans="1:11">
      <c r="A65" s="822" t="s">
        <v>290</v>
      </c>
      <c r="B65" s="288"/>
      <c r="C65" s="289"/>
      <c r="D65" s="289"/>
      <c r="E65" s="287">
        <f>IF(AND(OR(C65=3,C65=4),D65=4),3000,IF(AND(OR(C65=3,C65=4),D65=5),11000,IF(AND(C65=3,D65&gt;5),19000,IF(AND(C65=4,D65=6),19000,IF(AND(C65=4,D65&gt;6),27000,IF(AND(C65=5,D65=7),19000,IF(AND(C65=5,D65&gt;7),28000,IF(AND(C65=5,D65=5),3000,IF(AND(C65=5,D65=6),11000,0)))))))))</f>
        <v>0</v>
      </c>
      <c r="F65" s="282"/>
      <c r="G65" s="822" t="s">
        <v>291</v>
      </c>
      <c r="H65" s="288"/>
      <c r="I65" s="289"/>
      <c r="J65" s="289"/>
      <c r="K65" s="287">
        <f>IF(AND(OR(I65=3,I65=4),J65=4),3000,IF(AND(OR(I65=3,I65=4),J65=5),11000,IF(AND(I65=3,J65&gt;5),19000,IF(AND(I65=4,J65=6),19000,IF(AND(I65=4,J65&gt;6),27000,IF(AND(I65=5,J65=7),19000,IF(AND(I65=5,J65&gt;7),28000,IF(AND(I65=5,J65=5),3000,IF(AND(I65=5,J65=6),11000,0)))))))))</f>
        <v>0</v>
      </c>
    </row>
    <row r="66" spans="1:11">
      <c r="A66" s="820"/>
      <c r="B66" s="291"/>
      <c r="C66" s="292"/>
      <c r="D66" s="292"/>
      <c r="E66" s="290">
        <f t="shared" ref="E66:E71" si="12">IF(AND(OR(C66=3,C66=4),D66=4),3000,IF(AND(OR(C66=3,C66=4),D66=5),11000,IF(AND(C66=3,D66&gt;5),19000,IF(AND(C66=4,D66=6),19000,IF(AND(C66=4,D66&gt;6),27000,IF(AND(C66=5,D66=7),19000,IF(AND(C66=5,D66&gt;7),28000,IF(AND(C66=5,D66=5),3000,IF(AND(C66=5,D66=6),11000,0)))))))))</f>
        <v>0</v>
      </c>
      <c r="F66" s="282"/>
      <c r="G66" s="820"/>
      <c r="H66" s="291"/>
      <c r="I66" s="292"/>
      <c r="J66" s="292"/>
      <c r="K66" s="290">
        <f t="shared" ref="K66:K71" si="13">IF(AND(OR(I66=3,I66=4),J66=4),3000,IF(AND(OR(I66=3,I66=4),J66=5),11000,IF(AND(I66=3,J66&gt;5),19000,IF(AND(I66=4,J66=6),19000,IF(AND(I66=4,J66&gt;6),27000,IF(AND(I66=5,J66=7),19000,IF(AND(I66=5,J66&gt;7),28000,IF(AND(I66=5,J66=5),3000,IF(AND(I66=5,J66=6),11000,0)))))))))</f>
        <v>0</v>
      </c>
    </row>
    <row r="67" spans="1:11">
      <c r="A67" s="820"/>
      <c r="B67" s="291"/>
      <c r="C67" s="292"/>
      <c r="D67" s="292"/>
      <c r="E67" s="290">
        <f t="shared" si="12"/>
        <v>0</v>
      </c>
      <c r="F67" s="282"/>
      <c r="G67" s="820"/>
      <c r="H67" s="291"/>
      <c r="I67" s="292"/>
      <c r="J67" s="292"/>
      <c r="K67" s="290">
        <f t="shared" si="13"/>
        <v>0</v>
      </c>
    </row>
    <row r="68" spans="1:11">
      <c r="A68" s="820"/>
      <c r="B68" s="291"/>
      <c r="C68" s="292"/>
      <c r="D68" s="292"/>
      <c r="E68" s="290">
        <f t="shared" si="12"/>
        <v>0</v>
      </c>
      <c r="F68" s="282"/>
      <c r="G68" s="820"/>
      <c r="H68" s="291"/>
      <c r="I68" s="292"/>
      <c r="J68" s="292"/>
      <c r="K68" s="290">
        <f t="shared" si="13"/>
        <v>0</v>
      </c>
    </row>
    <row r="69" spans="1:11">
      <c r="A69" s="820"/>
      <c r="B69" s="291"/>
      <c r="C69" s="292"/>
      <c r="D69" s="292"/>
      <c r="E69" s="290">
        <f t="shared" si="12"/>
        <v>0</v>
      </c>
      <c r="F69" s="282"/>
      <c r="G69" s="820"/>
      <c r="H69" s="291"/>
      <c r="I69" s="292"/>
      <c r="J69" s="292"/>
      <c r="K69" s="290">
        <f t="shared" si="13"/>
        <v>0</v>
      </c>
    </row>
    <row r="70" spans="1:11">
      <c r="A70" s="820"/>
      <c r="B70" s="291"/>
      <c r="C70" s="292"/>
      <c r="D70" s="292"/>
      <c r="E70" s="290">
        <f t="shared" si="12"/>
        <v>0</v>
      </c>
      <c r="F70" s="282"/>
      <c r="G70" s="820"/>
      <c r="H70" s="291"/>
      <c r="I70" s="292"/>
      <c r="J70" s="292"/>
      <c r="K70" s="290">
        <f t="shared" si="13"/>
        <v>0</v>
      </c>
    </row>
    <row r="71" spans="1:11">
      <c r="A71" s="820"/>
      <c r="B71" s="291"/>
      <c r="C71" s="292"/>
      <c r="D71" s="292"/>
      <c r="E71" s="290">
        <f t="shared" si="12"/>
        <v>0</v>
      </c>
      <c r="F71" s="282"/>
      <c r="G71" s="820"/>
      <c r="H71" s="291"/>
      <c r="I71" s="292"/>
      <c r="J71" s="292"/>
      <c r="K71" s="290">
        <f t="shared" si="13"/>
        <v>0</v>
      </c>
    </row>
    <row r="72" spans="1:11" ht="13.5" thickBot="1">
      <c r="A72" s="823"/>
      <c r="B72" s="294" t="s">
        <v>281</v>
      </c>
      <c r="C72" s="295"/>
      <c r="D72" s="295"/>
      <c r="E72" s="296">
        <f>SUM(E65:E71)</f>
        <v>0</v>
      </c>
      <c r="F72" s="282"/>
      <c r="G72" s="823"/>
      <c r="H72" s="294" t="s">
        <v>281</v>
      </c>
      <c r="I72" s="295"/>
      <c r="J72" s="295"/>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294</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D25:D72 J25:J73" xr:uid="{9AE51338-8153-4CAD-826B-B07AFC04ECED}">
      <formula1>0</formula1>
      <formula2>200</formula2>
    </dataValidation>
    <dataValidation type="whole" allowBlank="1" showInputMessage="1" showErrorMessage="1" sqref="C25:C72 I25:I73" xr:uid="{F4C83D93-7DF4-40E5-89A2-6CF5E3158D20}">
      <formula1>3</formula1>
      <formula2>5</formula2>
    </dataValidation>
  </dataValidations>
  <pageMargins left="0.7" right="0.7" top="0.75" bottom="0.75" header="0.3" footer="0.3"/>
  <pageSetup paperSize="9" scale="81"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C93E0-9045-4566-9ACC-C407F0A19741}">
  <sheetPr>
    <tabColor rgb="FF0070C0"/>
  </sheetPr>
  <dimension ref="A1:K74"/>
  <sheetViews>
    <sheetView view="pageBreakPreview" zoomScale="90" zoomScaleNormal="90" zoomScaleSheetLayoutView="90" workbookViewId="0">
      <selection activeCell="A3" sqref="A3:C3"/>
    </sheetView>
  </sheetViews>
  <sheetFormatPr defaultColWidth="8.90625" defaultRowHeight="13"/>
  <cols>
    <col min="1" max="1" width="2.7265625" style="255" customWidth="1"/>
    <col min="2" max="2" width="13.26953125" style="255" customWidth="1"/>
    <col min="3" max="4" width="10.453125" style="255" customWidth="1"/>
    <col min="5" max="5" width="12.6328125" style="255" customWidth="1"/>
    <col min="6" max="6" width="3" style="255" customWidth="1"/>
    <col min="7" max="7" width="3.08984375" style="255" customWidth="1"/>
    <col min="8" max="8" width="14" style="255" customWidth="1"/>
    <col min="9" max="10" width="10.6328125" style="255" customWidth="1"/>
    <col min="11" max="11" width="13" style="255" customWidth="1"/>
    <col min="12" max="16384" width="8.90625" style="255"/>
  </cols>
  <sheetData>
    <row r="1" spans="1:11" ht="20.25" customHeight="1">
      <c r="A1" s="775" t="s">
        <v>251</v>
      </c>
      <c r="B1" s="775"/>
      <c r="C1" s="775"/>
      <c r="D1" s="775"/>
      <c r="E1" s="775"/>
      <c r="F1" s="775"/>
      <c r="G1" s="775"/>
      <c r="H1" s="775"/>
      <c r="I1" s="775"/>
      <c r="J1" s="775"/>
      <c r="K1" s="775"/>
    </row>
    <row r="2" spans="1:11" ht="10.5" customHeight="1">
      <c r="A2" s="256"/>
      <c r="B2" s="257"/>
      <c r="C2" s="257"/>
      <c r="D2" s="257"/>
      <c r="E2" s="257"/>
      <c r="F2" s="257"/>
      <c r="G2" s="257"/>
      <c r="H2" s="257"/>
      <c r="I2" s="257"/>
      <c r="J2" s="257"/>
      <c r="K2" s="257"/>
    </row>
    <row r="3" spans="1:11" ht="18" customHeight="1">
      <c r="A3" s="834" t="s">
        <v>261</v>
      </c>
      <c r="B3" s="834"/>
      <c r="C3" s="834"/>
    </row>
    <row r="5" spans="1:11">
      <c r="A5" s="258" t="s">
        <v>274</v>
      </c>
      <c r="B5" s="258"/>
      <c r="C5" s="258"/>
      <c r="D5" s="258"/>
      <c r="E5" s="258"/>
      <c r="F5" s="258"/>
      <c r="G5" s="258"/>
      <c r="H5" s="258"/>
      <c r="I5" s="258"/>
      <c r="J5" s="258"/>
      <c r="K5" s="362"/>
    </row>
    <row r="6" spans="1:11" ht="6.75" customHeight="1" thickBot="1">
      <c r="A6" s="203"/>
      <c r="B6" s="203"/>
      <c r="C6" s="203"/>
      <c r="D6" s="203"/>
      <c r="E6" s="203"/>
      <c r="F6" s="203"/>
      <c r="G6" s="203"/>
      <c r="H6" s="203"/>
      <c r="I6" s="203"/>
      <c r="J6" s="203"/>
      <c r="K6" s="203"/>
    </row>
    <row r="7" spans="1:11">
      <c r="A7" s="777" t="s">
        <v>229</v>
      </c>
      <c r="B7" s="778"/>
      <c r="C7" s="778"/>
      <c r="D7" s="779" t="s">
        <v>230</v>
      </c>
      <c r="E7" s="779" t="s">
        <v>231</v>
      </c>
      <c r="F7" s="779" t="s">
        <v>232</v>
      </c>
      <c r="G7" s="779"/>
      <c r="H7" s="779"/>
      <c r="I7" s="779" t="s">
        <v>233</v>
      </c>
      <c r="J7" s="781" t="s">
        <v>275</v>
      </c>
      <c r="K7" s="782"/>
    </row>
    <row r="8" spans="1:11" ht="13.5" thickBot="1">
      <c r="A8" s="785" t="s">
        <v>235</v>
      </c>
      <c r="B8" s="786"/>
      <c r="C8" s="259" t="s">
        <v>236</v>
      </c>
      <c r="D8" s="780"/>
      <c r="E8" s="780"/>
      <c r="F8" s="780"/>
      <c r="G8" s="780"/>
      <c r="H8" s="780"/>
      <c r="I8" s="780"/>
      <c r="J8" s="783"/>
      <c r="K8" s="784"/>
    </row>
    <row r="9" spans="1:11">
      <c r="A9" s="787" t="s">
        <v>237</v>
      </c>
      <c r="B9" s="788"/>
      <c r="C9" s="260" t="s">
        <v>238</v>
      </c>
      <c r="D9" s="261">
        <v>3000</v>
      </c>
      <c r="E9" s="261">
        <f>COUNTIFS(C25:C72,3,D25:D72,4)+COUNTIFS(I25:I72,3,J25:J72,4)</f>
        <v>0</v>
      </c>
      <c r="F9" s="793">
        <f>+D9*E9</f>
        <v>0</v>
      </c>
      <c r="G9" s="793"/>
      <c r="H9" s="793"/>
      <c r="I9" s="262" t="s">
        <v>239</v>
      </c>
      <c r="J9" s="794">
        <f>F9*3/4</f>
        <v>0</v>
      </c>
      <c r="K9" s="795"/>
    </row>
    <row r="10" spans="1:11">
      <c r="A10" s="789"/>
      <c r="B10" s="790"/>
      <c r="C10" s="263" t="s">
        <v>240</v>
      </c>
      <c r="D10" s="264">
        <v>11000</v>
      </c>
      <c r="E10" s="264">
        <f>COUNTIFS(C25:C72,3,D25:D72,5)+COUNTIFS(I25:I72,3,J25:J72,5)</f>
        <v>0</v>
      </c>
      <c r="F10" s="796">
        <f>+D10*E10</f>
        <v>0</v>
      </c>
      <c r="G10" s="797"/>
      <c r="H10" s="798"/>
      <c r="I10" s="265" t="s">
        <v>243</v>
      </c>
      <c r="J10" s="799">
        <f t="shared" ref="J10:J19" si="0">F10*3/4</f>
        <v>0</v>
      </c>
      <c r="K10" s="800"/>
    </row>
    <row r="11" spans="1:11">
      <c r="A11" s="791"/>
      <c r="B11" s="792"/>
      <c r="C11" s="266" t="s">
        <v>241</v>
      </c>
      <c r="D11" s="267">
        <v>19000</v>
      </c>
      <c r="E11" s="267">
        <f>COUNTIFS(C25:C72,3,D25:D72,"&gt;5")+COUNTIFS(I25:I72,3,J25:J72,"&gt;5")</f>
        <v>0</v>
      </c>
      <c r="F11" s="801">
        <f>+D11*E11</f>
        <v>0</v>
      </c>
      <c r="G11" s="802"/>
      <c r="H11" s="803"/>
      <c r="I11" s="268" t="s">
        <v>243</v>
      </c>
      <c r="J11" s="804">
        <f t="shared" si="0"/>
        <v>0</v>
      </c>
      <c r="K11" s="805"/>
    </row>
    <row r="12" spans="1:11">
      <c r="A12" s="791" t="s">
        <v>242</v>
      </c>
      <c r="B12" s="792"/>
      <c r="C12" s="269" t="s">
        <v>238</v>
      </c>
      <c r="D12" s="270">
        <v>3000</v>
      </c>
      <c r="E12" s="270">
        <f>COUNTIFS(C25:C72,4,D25:D72,4)+COUNTIFS(I25:I72,4,J25:J72,4)</f>
        <v>0</v>
      </c>
      <c r="F12" s="808">
        <f t="shared" ref="F12:F18" si="1">+D12*E12</f>
        <v>0</v>
      </c>
      <c r="G12" s="809"/>
      <c r="H12" s="810"/>
      <c r="I12" s="271" t="s">
        <v>243</v>
      </c>
      <c r="J12" s="811">
        <f t="shared" si="0"/>
        <v>0</v>
      </c>
      <c r="K12" s="812"/>
    </row>
    <row r="13" spans="1:11">
      <c r="A13" s="806"/>
      <c r="B13" s="807"/>
      <c r="C13" s="263" t="s">
        <v>240</v>
      </c>
      <c r="D13" s="272">
        <v>11000</v>
      </c>
      <c r="E13" s="272">
        <f>COUNTIFS(C25:C72,4,D25:D72,5)+COUNTIFS(I25:I72,4,J25:J72,5)</f>
        <v>0</v>
      </c>
      <c r="F13" s="796">
        <f t="shared" si="1"/>
        <v>0</v>
      </c>
      <c r="G13" s="797"/>
      <c r="H13" s="798"/>
      <c r="I13" s="265" t="s">
        <v>243</v>
      </c>
      <c r="J13" s="799">
        <f t="shared" si="0"/>
        <v>0</v>
      </c>
      <c r="K13" s="800"/>
    </row>
    <row r="14" spans="1:11">
      <c r="A14" s="806"/>
      <c r="B14" s="807"/>
      <c r="C14" s="273" t="s">
        <v>244</v>
      </c>
      <c r="D14" s="274">
        <v>19000</v>
      </c>
      <c r="E14" s="274">
        <f>COUNTIFS(C25:C72,4,D25:D72,6)+COUNTIFS(I25:I72,4,J25:J72,6)</f>
        <v>0</v>
      </c>
      <c r="F14" s="813">
        <f t="shared" si="1"/>
        <v>0</v>
      </c>
      <c r="G14" s="814"/>
      <c r="H14" s="815"/>
      <c r="I14" s="275" t="s">
        <v>243</v>
      </c>
      <c r="J14" s="816">
        <f t="shared" si="0"/>
        <v>0</v>
      </c>
      <c r="K14" s="817"/>
    </row>
    <row r="15" spans="1:11">
      <c r="A15" s="791"/>
      <c r="B15" s="792"/>
      <c r="C15" s="266" t="s">
        <v>245</v>
      </c>
      <c r="D15" s="276">
        <v>27000</v>
      </c>
      <c r="E15" s="276">
        <f>COUNTIFS(C25:C72,4,D25:D72,"&gt;6")+COUNTIFS(I25:I72,4,J25:J72,"&gt;6")</f>
        <v>0</v>
      </c>
      <c r="F15" s="801">
        <f t="shared" si="1"/>
        <v>0</v>
      </c>
      <c r="G15" s="802"/>
      <c r="H15" s="803"/>
      <c r="I15" s="268" t="s">
        <v>243</v>
      </c>
      <c r="J15" s="804">
        <f t="shared" si="0"/>
        <v>0</v>
      </c>
      <c r="K15" s="818"/>
    </row>
    <row r="16" spans="1:11">
      <c r="A16" s="789" t="s">
        <v>246</v>
      </c>
      <c r="B16" s="790"/>
      <c r="C16" s="269" t="s">
        <v>240</v>
      </c>
      <c r="D16" s="270">
        <v>3000</v>
      </c>
      <c r="E16" s="270">
        <f>COUNTIFS(C25:C72,5,D25:D72,5)+COUNTIFS(I25:I72,5,J25:J72,5)</f>
        <v>0</v>
      </c>
      <c r="F16" s="808">
        <f t="shared" si="1"/>
        <v>0</v>
      </c>
      <c r="G16" s="809"/>
      <c r="H16" s="810"/>
      <c r="I16" s="271" t="s">
        <v>243</v>
      </c>
      <c r="J16" s="811">
        <f t="shared" si="0"/>
        <v>0</v>
      </c>
      <c r="K16" s="812"/>
    </row>
    <row r="17" spans="1:11">
      <c r="A17" s="806"/>
      <c r="B17" s="807"/>
      <c r="C17" s="263" t="s">
        <v>244</v>
      </c>
      <c r="D17" s="272">
        <v>11000</v>
      </c>
      <c r="E17" s="272">
        <f>COUNTIFS(C25:C72,5,D25:D72,6)+COUNTIFS(I25:I72,5,J25:J72,6)</f>
        <v>0</v>
      </c>
      <c r="F17" s="796">
        <f t="shared" si="1"/>
        <v>0</v>
      </c>
      <c r="G17" s="797"/>
      <c r="H17" s="798"/>
      <c r="I17" s="265" t="s">
        <v>243</v>
      </c>
      <c r="J17" s="799">
        <f t="shared" si="0"/>
        <v>0</v>
      </c>
      <c r="K17" s="800"/>
    </row>
    <row r="18" spans="1:11">
      <c r="A18" s="806"/>
      <c r="B18" s="807"/>
      <c r="C18" s="263" t="s">
        <v>247</v>
      </c>
      <c r="D18" s="272">
        <v>19000</v>
      </c>
      <c r="E18" s="272">
        <f>COUNTIFS(C25:C72,5,D25:D72,7)+COUNTIFS(I25:I72,5,J25:J72,7)</f>
        <v>0</v>
      </c>
      <c r="F18" s="796">
        <f t="shared" si="1"/>
        <v>0</v>
      </c>
      <c r="G18" s="797"/>
      <c r="H18" s="798"/>
      <c r="I18" s="265" t="s">
        <v>243</v>
      </c>
      <c r="J18" s="799">
        <f t="shared" si="0"/>
        <v>0</v>
      </c>
      <c r="K18" s="800"/>
    </row>
    <row r="19" spans="1:11" ht="13.5" thickBot="1">
      <c r="A19" s="824"/>
      <c r="B19" s="825"/>
      <c r="C19" s="277" t="s">
        <v>248</v>
      </c>
      <c r="D19" s="278">
        <v>28000</v>
      </c>
      <c r="E19" s="278">
        <f>COUNTIFS(C25:C72,5,D25:D72,"&gt;7")+COUNTIFS(I25:I72,5,J25:J72,"&gt;7")</f>
        <v>0</v>
      </c>
      <c r="F19" s="826">
        <f>+D19*E19</f>
        <v>0</v>
      </c>
      <c r="G19" s="826"/>
      <c r="H19" s="826"/>
      <c r="I19" s="279" t="s">
        <v>239</v>
      </c>
      <c r="J19" s="804">
        <f t="shared" si="0"/>
        <v>0</v>
      </c>
      <c r="K19" s="818"/>
    </row>
    <row r="20" spans="1:11" ht="14" thickTop="1" thickBot="1">
      <c r="A20" s="827" t="s">
        <v>249</v>
      </c>
      <c r="B20" s="828"/>
      <c r="C20" s="828"/>
      <c r="D20" s="828"/>
      <c r="E20" s="280">
        <f>SUM(E9:E19)</f>
        <v>0</v>
      </c>
      <c r="F20" s="829">
        <f>SUM(F9:H19)</f>
        <v>0</v>
      </c>
      <c r="G20" s="829"/>
      <c r="H20" s="829"/>
      <c r="I20" s="281" t="s">
        <v>250</v>
      </c>
      <c r="J20" s="830">
        <f>SUM(J9:K19)</f>
        <v>0</v>
      </c>
      <c r="K20" s="831"/>
    </row>
    <row r="21" spans="1:11">
      <c r="A21" s="282"/>
      <c r="B21" s="282"/>
      <c r="C21" s="282"/>
      <c r="D21" s="282"/>
      <c r="E21" s="282"/>
      <c r="F21" s="282"/>
      <c r="G21" s="282"/>
      <c r="H21" s="282"/>
      <c r="I21" s="282"/>
      <c r="J21" s="282"/>
      <c r="K21" s="282"/>
    </row>
    <row r="22" spans="1:11">
      <c r="A22" s="258" t="s">
        <v>276</v>
      </c>
      <c r="B22" s="258"/>
      <c r="C22" s="258"/>
      <c r="D22" s="258"/>
      <c r="E22" s="258"/>
      <c r="F22" s="258"/>
      <c r="G22" s="258"/>
      <c r="H22" s="258"/>
      <c r="I22" s="258"/>
      <c r="J22" s="258"/>
      <c r="K22" s="258"/>
    </row>
    <row r="23" spans="1:11" ht="6.75" customHeight="1" thickBot="1">
      <c r="A23" s="203"/>
      <c r="B23" s="203"/>
      <c r="C23" s="203"/>
      <c r="D23" s="203"/>
      <c r="E23" s="203"/>
      <c r="F23" s="203"/>
      <c r="G23" s="203"/>
      <c r="H23" s="203"/>
      <c r="I23" s="203"/>
      <c r="J23" s="203"/>
      <c r="K23" s="203"/>
    </row>
    <row r="24" spans="1:11" ht="13.5" thickBot="1">
      <c r="A24" s="283"/>
      <c r="B24" s="284" t="s">
        <v>277</v>
      </c>
      <c r="C24" s="285" t="s">
        <v>278</v>
      </c>
      <c r="D24" s="285" t="s">
        <v>236</v>
      </c>
      <c r="E24" s="286" t="s">
        <v>232</v>
      </c>
      <c r="F24" s="282"/>
      <c r="G24" s="283"/>
      <c r="H24" s="284" t="s">
        <v>277</v>
      </c>
      <c r="I24" s="285" t="s">
        <v>278</v>
      </c>
      <c r="J24" s="285" t="s">
        <v>236</v>
      </c>
      <c r="K24" s="286" t="s">
        <v>232</v>
      </c>
    </row>
    <row r="25" spans="1:11">
      <c r="A25" s="822" t="s">
        <v>279</v>
      </c>
      <c r="B25" s="288"/>
      <c r="C25" s="289"/>
      <c r="D25" s="289"/>
      <c r="E25" s="287">
        <f>IF(AND(OR(C25=3,C25=4),D25=4),3000,IF(AND(OR(C25=3,C25=4),D25=5),11000,IF(AND(C25=3,D25&gt;5),19000,IF(AND(C25=4,D25=6),19000,IF(AND(C25=4,D25&gt;6),27000,IF(AND(C25=5,D25=7),19000,IF(AND(C25=5,D25&gt;7),28000,IF(AND(C25=5,D25=5),3000,IF(AND(C25=5,D25=6),11000,0)))))))))</f>
        <v>0</v>
      </c>
      <c r="F25" s="282"/>
      <c r="G25" s="822" t="s">
        <v>280</v>
      </c>
      <c r="H25" s="288"/>
      <c r="I25" s="289"/>
      <c r="J25" s="289"/>
      <c r="K25" s="287">
        <f>IF(AND(OR(I25=3,I25=4),J25=4),3000,IF(AND(OR(I25=3,I25=4),J25=5),11000,IF(AND(I25=3,J25&gt;5),19000,IF(AND(I25=4,J25=6),19000,IF(AND(I25=4,J25&gt;6),27000,IF(AND(I25=5,J25=7),19000,IF(AND(I25=5,J25&gt;7),28000,IF(AND(I25=5,J25=5),3000,IF(AND(I25=5,J25=6),11000,0)))))))))</f>
        <v>0</v>
      </c>
    </row>
    <row r="26" spans="1:11">
      <c r="A26" s="820"/>
      <c r="B26" s="291"/>
      <c r="C26" s="292"/>
      <c r="D26" s="292"/>
      <c r="E26" s="290">
        <f t="shared" ref="E26:E31" si="2">IF(AND(OR(C26=3,C26=4),D26=4),3000,IF(AND(OR(C26=3,C26=4),D26=5),11000,IF(AND(C26=3,D26&gt;5),19000,IF(AND(C26=4,D26=6),19000,IF(AND(C26=4,D26&gt;6),27000,IF(AND(C26=5,D26=7),19000,IF(AND(C26=5,D26&gt;7),28000,IF(AND(C26=5,D26=5),3000,IF(AND(C26=5,D26=6),11000,0)))))))))</f>
        <v>0</v>
      </c>
      <c r="F26" s="282"/>
      <c r="G26" s="820"/>
      <c r="H26" s="291"/>
      <c r="I26" s="292"/>
      <c r="J26" s="292"/>
      <c r="K26" s="290">
        <f t="shared" ref="K26:K31" si="3">IF(AND(OR(I26=3,I26=4),J26=4),3000,IF(AND(OR(I26=3,I26=4),J26=5),11000,IF(AND(I26=3,J26&gt;5),19000,IF(AND(I26=4,J26=6),19000,IF(AND(I26=4,J26&gt;6),27000,IF(AND(I26=5,J26=7),19000,IF(AND(I26=5,J26&gt;7),28000,IF(AND(I26=5,J26=5),3000,IF(AND(I26=5,J26=6),11000,0)))))))))</f>
        <v>0</v>
      </c>
    </row>
    <row r="27" spans="1:11">
      <c r="A27" s="820"/>
      <c r="B27" s="291"/>
      <c r="C27" s="292"/>
      <c r="D27" s="292"/>
      <c r="E27" s="290">
        <f t="shared" si="2"/>
        <v>0</v>
      </c>
      <c r="F27" s="282"/>
      <c r="G27" s="820"/>
      <c r="H27" s="291"/>
      <c r="I27" s="292"/>
      <c r="J27" s="292"/>
      <c r="K27" s="290">
        <f t="shared" si="3"/>
        <v>0</v>
      </c>
    </row>
    <row r="28" spans="1:11">
      <c r="A28" s="820"/>
      <c r="B28" s="291"/>
      <c r="C28" s="292"/>
      <c r="D28" s="292"/>
      <c r="E28" s="290">
        <f t="shared" si="2"/>
        <v>0</v>
      </c>
      <c r="F28" s="282"/>
      <c r="G28" s="820"/>
      <c r="H28" s="291"/>
      <c r="I28" s="292"/>
      <c r="J28" s="292"/>
      <c r="K28" s="290">
        <f t="shared" si="3"/>
        <v>0</v>
      </c>
    </row>
    <row r="29" spans="1:11">
      <c r="A29" s="820"/>
      <c r="B29" s="291"/>
      <c r="C29" s="292"/>
      <c r="D29" s="292"/>
      <c r="E29" s="290">
        <f t="shared" si="2"/>
        <v>0</v>
      </c>
      <c r="F29" s="282"/>
      <c r="G29" s="820"/>
      <c r="H29" s="291"/>
      <c r="I29" s="292"/>
      <c r="J29" s="292"/>
      <c r="K29" s="290">
        <f t="shared" si="3"/>
        <v>0</v>
      </c>
    </row>
    <row r="30" spans="1:11">
      <c r="A30" s="820"/>
      <c r="B30" s="291"/>
      <c r="C30" s="292"/>
      <c r="D30" s="292"/>
      <c r="E30" s="290">
        <f t="shared" si="2"/>
        <v>0</v>
      </c>
      <c r="F30" s="282"/>
      <c r="G30" s="820"/>
      <c r="H30" s="291"/>
      <c r="I30" s="292"/>
      <c r="J30" s="292"/>
      <c r="K30" s="290">
        <f t="shared" si="3"/>
        <v>0</v>
      </c>
    </row>
    <row r="31" spans="1:11">
      <c r="A31" s="820"/>
      <c r="B31" s="291"/>
      <c r="C31" s="292"/>
      <c r="D31" s="292"/>
      <c r="E31" s="290">
        <f t="shared" si="2"/>
        <v>0</v>
      </c>
      <c r="F31" s="282"/>
      <c r="G31" s="820"/>
      <c r="H31" s="291"/>
      <c r="I31" s="292"/>
      <c r="J31" s="292"/>
      <c r="K31" s="290">
        <f t="shared" si="3"/>
        <v>0</v>
      </c>
    </row>
    <row r="32" spans="1:11" ht="13.5" thickBot="1">
      <c r="A32" s="823"/>
      <c r="B32" s="294" t="s">
        <v>281</v>
      </c>
      <c r="C32" s="295"/>
      <c r="D32" s="295"/>
      <c r="E32" s="296">
        <f>SUM(E25:E31)</f>
        <v>0</v>
      </c>
      <c r="F32" s="282"/>
      <c r="G32" s="823"/>
      <c r="H32" s="294" t="s">
        <v>281</v>
      </c>
      <c r="I32" s="295"/>
      <c r="J32" s="295"/>
      <c r="K32" s="296">
        <f>SUM(K25:K31)</f>
        <v>0</v>
      </c>
    </row>
    <row r="33" spans="1:11">
      <c r="A33" s="819" t="s">
        <v>282</v>
      </c>
      <c r="B33" s="288"/>
      <c r="C33" s="289"/>
      <c r="D33" s="289"/>
      <c r="E33" s="287">
        <f>IF(AND(OR(C33=3,C33=4),D33=4),3000,IF(AND(OR(C33=3,C33=4),D33=5),11000,IF(AND(C33=3,D33&gt;5),19000,IF(AND(C33=4,D33=6),19000,IF(AND(C33=4,D33&gt;6),27000,IF(AND(C33=5,D33=7),19000,IF(AND(C33=5,D33&gt;7),28000,IF(AND(C33=5,D33=5),3000,IF(AND(C33=5,D33=6),11000,0)))))))))</f>
        <v>0</v>
      </c>
      <c r="F33" s="282"/>
      <c r="G33" s="822" t="s">
        <v>283</v>
      </c>
      <c r="H33" s="288"/>
      <c r="I33" s="289"/>
      <c r="J33" s="289"/>
      <c r="K33" s="287">
        <f>IF(AND(OR(I33=3,I33=4),J33=4),3000,IF(AND(OR(I33=3,I33=4),J33=5),11000,IF(AND(I33=3,J33&gt;5),19000,IF(AND(I33=4,J33=6),19000,IF(AND(I33=4,J33&gt;6),27000,IF(AND(I33=5,J33=7),19000,IF(AND(I33=5,J33&gt;7),28000,IF(AND(I33=5,J33=5),3000,IF(AND(I33=5,J33=6),11000,0)))))))))</f>
        <v>0</v>
      </c>
    </row>
    <row r="34" spans="1:11">
      <c r="A34" s="820"/>
      <c r="B34" s="291"/>
      <c r="C34" s="292"/>
      <c r="D34" s="292"/>
      <c r="E34" s="290">
        <f t="shared" ref="E34:E39" si="4">IF(AND(OR(C34=3,C34=4),D34=4),3000,IF(AND(OR(C34=3,C34=4),D34=5),11000,IF(AND(C34=3,D34&gt;5),19000,IF(AND(C34=4,D34=6),19000,IF(AND(C34=4,D34&gt;6),27000,IF(AND(C34=5,D34=7),19000,IF(AND(C34=5,D34&gt;7),28000,IF(AND(C34=5,D34=5),3000,IF(AND(C34=5,D34=6),11000,0)))))))))</f>
        <v>0</v>
      </c>
      <c r="F34" s="282"/>
      <c r="G34" s="820"/>
      <c r="H34" s="291"/>
      <c r="I34" s="292"/>
      <c r="J34" s="292"/>
      <c r="K34" s="290">
        <f t="shared" ref="K34:K39" si="5">IF(AND(OR(I34=3,I34=4),J34=4),3000,IF(AND(OR(I34=3,I34=4),J34=5),11000,IF(AND(I34=3,J34&gt;5),19000,IF(AND(I34=4,J34=6),19000,IF(AND(I34=4,J34&gt;6),27000,IF(AND(I34=5,J34=7),19000,IF(AND(I34=5,J34&gt;7),28000,IF(AND(I34=5,J34=5),3000,IF(AND(I34=5,J34=6),11000,0)))))))))</f>
        <v>0</v>
      </c>
    </row>
    <row r="35" spans="1:11">
      <c r="A35" s="820"/>
      <c r="B35" s="291"/>
      <c r="C35" s="292"/>
      <c r="D35" s="292"/>
      <c r="E35" s="290">
        <f t="shared" si="4"/>
        <v>0</v>
      </c>
      <c r="F35" s="282"/>
      <c r="G35" s="820"/>
      <c r="H35" s="291"/>
      <c r="I35" s="292"/>
      <c r="J35" s="292"/>
      <c r="K35" s="290">
        <f t="shared" si="5"/>
        <v>0</v>
      </c>
    </row>
    <row r="36" spans="1:11">
      <c r="A36" s="820"/>
      <c r="B36" s="291"/>
      <c r="C36" s="292"/>
      <c r="D36" s="292"/>
      <c r="E36" s="290">
        <f t="shared" si="4"/>
        <v>0</v>
      </c>
      <c r="F36" s="282"/>
      <c r="G36" s="820"/>
      <c r="H36" s="291"/>
      <c r="I36" s="292"/>
      <c r="J36" s="292"/>
      <c r="K36" s="290">
        <f t="shared" si="5"/>
        <v>0</v>
      </c>
    </row>
    <row r="37" spans="1:11">
      <c r="A37" s="820"/>
      <c r="B37" s="291"/>
      <c r="C37" s="292"/>
      <c r="D37" s="292"/>
      <c r="E37" s="290">
        <f t="shared" si="4"/>
        <v>0</v>
      </c>
      <c r="F37" s="282"/>
      <c r="G37" s="820"/>
      <c r="H37" s="291"/>
      <c r="I37" s="292"/>
      <c r="J37" s="292"/>
      <c r="K37" s="290">
        <f t="shared" si="5"/>
        <v>0</v>
      </c>
    </row>
    <row r="38" spans="1:11">
      <c r="A38" s="820"/>
      <c r="B38" s="291"/>
      <c r="C38" s="292"/>
      <c r="D38" s="292"/>
      <c r="E38" s="290">
        <f t="shared" si="4"/>
        <v>0</v>
      </c>
      <c r="F38" s="282"/>
      <c r="G38" s="820"/>
      <c r="H38" s="291"/>
      <c r="I38" s="292"/>
      <c r="J38" s="292"/>
      <c r="K38" s="290">
        <f t="shared" si="5"/>
        <v>0</v>
      </c>
    </row>
    <row r="39" spans="1:11">
      <c r="A39" s="820"/>
      <c r="B39" s="291"/>
      <c r="C39" s="292"/>
      <c r="D39" s="292"/>
      <c r="E39" s="290">
        <f t="shared" si="4"/>
        <v>0</v>
      </c>
      <c r="F39" s="282"/>
      <c r="G39" s="820"/>
      <c r="H39" s="291"/>
      <c r="I39" s="292"/>
      <c r="J39" s="292"/>
      <c r="K39" s="290">
        <f t="shared" si="5"/>
        <v>0</v>
      </c>
    </row>
    <row r="40" spans="1:11" ht="13.5" thickBot="1">
      <c r="A40" s="821"/>
      <c r="B40" s="294" t="s">
        <v>281</v>
      </c>
      <c r="C40" s="295"/>
      <c r="D40" s="295"/>
      <c r="E40" s="296">
        <f>SUM(E33:E39)</f>
        <v>0</v>
      </c>
      <c r="F40" s="282"/>
      <c r="G40" s="823"/>
      <c r="H40" s="294" t="s">
        <v>281</v>
      </c>
      <c r="I40" s="295"/>
      <c r="J40" s="295"/>
      <c r="K40" s="296">
        <f>SUM(K33:K39)</f>
        <v>0</v>
      </c>
    </row>
    <row r="41" spans="1:11">
      <c r="A41" s="822" t="s">
        <v>284</v>
      </c>
      <c r="B41" s="288"/>
      <c r="C41" s="289"/>
      <c r="D41" s="289"/>
      <c r="E41" s="287">
        <f>IF(AND(OR(C41=3,C41=4),D41=4),3000,IF(AND(OR(C41=3,C41=4),D41=5),11000,IF(AND(C41=3,D41&gt;5),19000,IF(AND(C41=4,D41=6),19000,IF(AND(C41=4,D41&gt;6),27000,IF(AND(C41=5,D41=7),19000,IF(AND(C41=5,D41&gt;7),28000,IF(AND(C41=5,D41=5),3000,IF(AND(C41=5,D41=6),11000,0)))))))))</f>
        <v>0</v>
      </c>
      <c r="F41" s="282"/>
      <c r="G41" s="822" t="s">
        <v>285</v>
      </c>
      <c r="H41" s="288"/>
      <c r="I41" s="289"/>
      <c r="J41" s="289"/>
      <c r="K41" s="287">
        <f>IF(AND(OR(I41=3,I41=4),J41=4),3000,IF(AND(OR(I41=3,I41=4),J41=5),11000,IF(AND(I41=3,J41&gt;5),19000,IF(AND(I41=4,J41=6),19000,IF(AND(I41=4,J41&gt;6),27000,IF(AND(I41=5,J41=7),19000,IF(AND(I41=5,J41&gt;7),28000,IF(AND(I41=5,J41=5),3000,IF(AND(I41=5,J41=6),11000,0)))))))))</f>
        <v>0</v>
      </c>
    </row>
    <row r="42" spans="1:11">
      <c r="A42" s="820"/>
      <c r="B42" s="291"/>
      <c r="C42" s="292"/>
      <c r="D42" s="292"/>
      <c r="E42" s="290">
        <f t="shared" ref="E42:E47" si="6">IF(AND(OR(C42=3,C42=4),D42=4),3000,IF(AND(OR(C42=3,C42=4),D42=5),11000,IF(AND(C42=3,D42&gt;5),19000,IF(AND(C42=4,D42=6),19000,IF(AND(C42=4,D42&gt;6),27000,IF(AND(C42=5,D42=7),19000,IF(AND(C42=5,D42&gt;7),28000,IF(AND(C42=5,D42=5),3000,IF(AND(C42=5,D42=6),11000,0)))))))))</f>
        <v>0</v>
      </c>
      <c r="F42" s="282"/>
      <c r="G42" s="820"/>
      <c r="H42" s="291"/>
      <c r="I42" s="292"/>
      <c r="J42" s="292"/>
      <c r="K42" s="290">
        <f t="shared" ref="K42:K47" si="7">IF(AND(OR(I42=3,I42=4),J42=4),3000,IF(AND(OR(I42=3,I42=4),J42=5),11000,IF(AND(I42=3,J42&gt;5),19000,IF(AND(I42=4,J42=6),19000,IF(AND(I42=4,J42&gt;6),27000,IF(AND(I42=5,J42=7),19000,IF(AND(I42=5,J42&gt;7),28000,IF(AND(I42=5,J42=5),3000,IF(AND(I42=5,J42=6),11000,0)))))))))</f>
        <v>0</v>
      </c>
    </row>
    <row r="43" spans="1:11">
      <c r="A43" s="820"/>
      <c r="B43" s="291"/>
      <c r="C43" s="292"/>
      <c r="D43" s="292"/>
      <c r="E43" s="290">
        <f t="shared" si="6"/>
        <v>0</v>
      </c>
      <c r="F43" s="282"/>
      <c r="G43" s="820"/>
      <c r="H43" s="291"/>
      <c r="I43" s="292"/>
      <c r="J43" s="292"/>
      <c r="K43" s="290">
        <f t="shared" si="7"/>
        <v>0</v>
      </c>
    </row>
    <row r="44" spans="1:11">
      <c r="A44" s="820"/>
      <c r="B44" s="291"/>
      <c r="C44" s="292"/>
      <c r="D44" s="292"/>
      <c r="E44" s="290">
        <f t="shared" si="6"/>
        <v>0</v>
      </c>
      <c r="F44" s="282"/>
      <c r="G44" s="820"/>
      <c r="H44" s="291"/>
      <c r="I44" s="292"/>
      <c r="J44" s="292"/>
      <c r="K44" s="290">
        <f t="shared" si="7"/>
        <v>0</v>
      </c>
    </row>
    <row r="45" spans="1:11">
      <c r="A45" s="820"/>
      <c r="B45" s="291"/>
      <c r="C45" s="292"/>
      <c r="D45" s="292"/>
      <c r="E45" s="290">
        <f t="shared" si="6"/>
        <v>0</v>
      </c>
      <c r="F45" s="282"/>
      <c r="G45" s="820"/>
      <c r="H45" s="291"/>
      <c r="I45" s="292"/>
      <c r="J45" s="292"/>
      <c r="K45" s="290">
        <f t="shared" si="7"/>
        <v>0</v>
      </c>
    </row>
    <row r="46" spans="1:11">
      <c r="A46" s="820"/>
      <c r="B46" s="291"/>
      <c r="C46" s="292"/>
      <c r="D46" s="292"/>
      <c r="E46" s="290">
        <f t="shared" si="6"/>
        <v>0</v>
      </c>
      <c r="F46" s="282"/>
      <c r="G46" s="820"/>
      <c r="H46" s="291"/>
      <c r="I46" s="292"/>
      <c r="J46" s="292"/>
      <c r="K46" s="290">
        <f t="shared" si="7"/>
        <v>0</v>
      </c>
    </row>
    <row r="47" spans="1:11">
      <c r="A47" s="820"/>
      <c r="B47" s="291"/>
      <c r="C47" s="292"/>
      <c r="D47" s="292"/>
      <c r="E47" s="290">
        <f t="shared" si="6"/>
        <v>0</v>
      </c>
      <c r="F47" s="282"/>
      <c r="G47" s="820"/>
      <c r="H47" s="291"/>
      <c r="I47" s="292"/>
      <c r="J47" s="292"/>
      <c r="K47" s="290">
        <f t="shared" si="7"/>
        <v>0</v>
      </c>
    </row>
    <row r="48" spans="1:11" ht="13.5" thickBot="1">
      <c r="A48" s="823"/>
      <c r="B48" s="294" t="s">
        <v>281</v>
      </c>
      <c r="C48" s="295"/>
      <c r="D48" s="295"/>
      <c r="E48" s="296">
        <f>SUM(E41:E47)</f>
        <v>0</v>
      </c>
      <c r="F48" s="282"/>
      <c r="G48" s="823"/>
      <c r="H48" s="294" t="s">
        <v>281</v>
      </c>
      <c r="I48" s="295"/>
      <c r="J48" s="295"/>
      <c r="K48" s="296">
        <f>SUM(K41:K47)</f>
        <v>0</v>
      </c>
    </row>
    <row r="49" spans="1:11">
      <c r="A49" s="819" t="s">
        <v>286</v>
      </c>
      <c r="B49" s="288"/>
      <c r="C49" s="289"/>
      <c r="D49" s="289"/>
      <c r="E49" s="287">
        <f>IF(AND(OR(C49=3,C49=4),D49=4),3000,IF(AND(OR(C49=3,C49=4),D49=5),11000,IF(AND(C49=3,D49&gt;5),19000,IF(AND(C49=4,D49=6),19000,IF(AND(C49=4,D49&gt;6),27000,IF(AND(C49=5,D49=7),19000,IF(AND(C49=5,D49&gt;7),28000,IF(AND(C49=5,D49=5),3000,IF(AND(C49=5,D49=6),11000,0)))))))))</f>
        <v>0</v>
      </c>
      <c r="F49" s="282"/>
      <c r="G49" s="822" t="s">
        <v>287</v>
      </c>
      <c r="H49" s="288"/>
      <c r="I49" s="289"/>
      <c r="J49" s="289"/>
      <c r="K49" s="287">
        <f>IF(AND(OR(I49=3,I49=4),J49=4),3000,IF(AND(OR(I49=3,I49=4),J49=5),11000,IF(AND(I49=3,J49&gt;5),19000,IF(AND(I49=4,J49=6),19000,IF(AND(I49=4,J49&gt;6),27000,IF(AND(I49=5,J49=7),19000,IF(AND(I49=5,J49&gt;7),28000,IF(AND(I49=5,J49=5),3000,IF(AND(I49=5,J49=6),11000,0)))))))))</f>
        <v>0</v>
      </c>
    </row>
    <row r="50" spans="1:11">
      <c r="A50" s="820"/>
      <c r="B50" s="291"/>
      <c r="C50" s="292"/>
      <c r="D50" s="292"/>
      <c r="E50" s="290">
        <f t="shared" ref="E50:E55" si="8">IF(AND(OR(C50=3,C50=4),D50=4),3000,IF(AND(OR(C50=3,C50=4),D50=5),11000,IF(AND(C50=3,D50&gt;5),19000,IF(AND(C50=4,D50=6),19000,IF(AND(C50=4,D50&gt;6),27000,IF(AND(C50=5,D50=7),19000,IF(AND(C50=5,D50&gt;7),28000,IF(AND(C50=5,D50=5),3000,IF(AND(C50=5,D50=6),11000,0)))))))))</f>
        <v>0</v>
      </c>
      <c r="F50" s="282"/>
      <c r="G50" s="820"/>
      <c r="H50" s="291"/>
      <c r="I50" s="292"/>
      <c r="J50" s="292"/>
      <c r="K50" s="290">
        <f t="shared" ref="K50:K55" si="9">IF(AND(OR(I50=3,I50=4),J50=4),3000,IF(AND(OR(I50=3,I50=4),J50=5),11000,IF(AND(I50=3,J50&gt;5),19000,IF(AND(I50=4,J50=6),19000,IF(AND(I50=4,J50&gt;6),27000,IF(AND(I50=5,J50=7),19000,IF(AND(I50=5,J50&gt;7),28000,IF(AND(I50=5,J50=5),3000,IF(AND(I50=5,J50=6),11000,0)))))))))</f>
        <v>0</v>
      </c>
    </row>
    <row r="51" spans="1:11">
      <c r="A51" s="820"/>
      <c r="B51" s="291"/>
      <c r="C51" s="292"/>
      <c r="D51" s="292"/>
      <c r="E51" s="290">
        <f t="shared" si="8"/>
        <v>0</v>
      </c>
      <c r="F51" s="282"/>
      <c r="G51" s="820"/>
      <c r="H51" s="291"/>
      <c r="I51" s="292"/>
      <c r="J51" s="292"/>
      <c r="K51" s="290">
        <f t="shared" si="9"/>
        <v>0</v>
      </c>
    </row>
    <row r="52" spans="1:11">
      <c r="A52" s="820"/>
      <c r="B52" s="291"/>
      <c r="C52" s="292"/>
      <c r="D52" s="292"/>
      <c r="E52" s="290">
        <f t="shared" si="8"/>
        <v>0</v>
      </c>
      <c r="F52" s="282"/>
      <c r="G52" s="820"/>
      <c r="H52" s="291"/>
      <c r="I52" s="292"/>
      <c r="J52" s="292"/>
      <c r="K52" s="290">
        <f t="shared" si="9"/>
        <v>0</v>
      </c>
    </row>
    <row r="53" spans="1:11">
      <c r="A53" s="820"/>
      <c r="B53" s="291"/>
      <c r="C53" s="292"/>
      <c r="D53" s="292"/>
      <c r="E53" s="290">
        <f t="shared" si="8"/>
        <v>0</v>
      </c>
      <c r="F53" s="282"/>
      <c r="G53" s="820"/>
      <c r="H53" s="291"/>
      <c r="I53" s="292"/>
      <c r="J53" s="292"/>
      <c r="K53" s="290">
        <f t="shared" si="9"/>
        <v>0</v>
      </c>
    </row>
    <row r="54" spans="1:11">
      <c r="A54" s="820"/>
      <c r="B54" s="291"/>
      <c r="C54" s="292"/>
      <c r="D54" s="292"/>
      <c r="E54" s="290">
        <f t="shared" si="8"/>
        <v>0</v>
      </c>
      <c r="F54" s="282"/>
      <c r="G54" s="820"/>
      <c r="H54" s="291"/>
      <c r="I54" s="292"/>
      <c r="J54" s="292"/>
      <c r="K54" s="290">
        <f t="shared" si="9"/>
        <v>0</v>
      </c>
    </row>
    <row r="55" spans="1:11">
      <c r="A55" s="820"/>
      <c r="B55" s="291"/>
      <c r="C55" s="292"/>
      <c r="D55" s="292"/>
      <c r="E55" s="290">
        <f t="shared" si="8"/>
        <v>0</v>
      </c>
      <c r="F55" s="282"/>
      <c r="G55" s="820"/>
      <c r="H55" s="291"/>
      <c r="I55" s="292"/>
      <c r="J55" s="292"/>
      <c r="K55" s="290">
        <f t="shared" si="9"/>
        <v>0</v>
      </c>
    </row>
    <row r="56" spans="1:11" ht="13.5" thickBot="1">
      <c r="A56" s="821"/>
      <c r="B56" s="294" t="s">
        <v>281</v>
      </c>
      <c r="C56" s="295"/>
      <c r="D56" s="295"/>
      <c r="E56" s="296">
        <f>SUM(E49:E55)</f>
        <v>0</v>
      </c>
      <c r="F56" s="282"/>
      <c r="G56" s="823"/>
      <c r="H56" s="294" t="s">
        <v>281</v>
      </c>
      <c r="I56" s="295"/>
      <c r="J56" s="295"/>
      <c r="K56" s="296">
        <f>SUM(K49:K55)</f>
        <v>0</v>
      </c>
    </row>
    <row r="57" spans="1:11">
      <c r="A57" s="822" t="s">
        <v>288</v>
      </c>
      <c r="B57" s="288"/>
      <c r="C57" s="289"/>
      <c r="D57" s="289"/>
      <c r="E57" s="287">
        <f>IF(AND(OR(C57=3,C57=4),D57=4),3000,IF(AND(OR(C57=3,C57=4),D57=5),11000,IF(AND(C57=3,D57&gt;5),19000,IF(AND(C57=4,D57=6),19000,IF(AND(C57=4,D57&gt;6),27000,IF(AND(C57=5,D57=7),19000,IF(AND(C57=5,D57&gt;7),28000,IF(AND(C57=5,D57=5),3000,IF(AND(C57=5,D57=6),11000,0)))))))))</f>
        <v>0</v>
      </c>
      <c r="F57" s="282"/>
      <c r="G57" s="822" t="s">
        <v>289</v>
      </c>
      <c r="H57" s="288"/>
      <c r="I57" s="289"/>
      <c r="J57" s="289"/>
      <c r="K57" s="287">
        <f>IF(AND(OR(I57=3,I57=4),J57=4),3000,IF(AND(OR(I57=3,I57=4),J57=5),11000,IF(AND(I57=3,J57&gt;5),19000,IF(AND(I57=4,J57=6),19000,IF(AND(I57=4,J57&gt;6),27000,IF(AND(I57=5,J57=7),19000,IF(AND(I57=5,J57&gt;7),28000,IF(AND(I57=5,J57=5),3000,IF(AND(I57=5,J57=6),11000,0)))))))))</f>
        <v>0</v>
      </c>
    </row>
    <row r="58" spans="1:11">
      <c r="A58" s="820"/>
      <c r="B58" s="291"/>
      <c r="C58" s="292"/>
      <c r="D58" s="292"/>
      <c r="E58" s="290">
        <f t="shared" ref="E58:E63" si="10">IF(AND(OR(C58=3,C58=4),D58=4),3000,IF(AND(OR(C58=3,C58=4),D58=5),11000,IF(AND(C58=3,D58&gt;5),19000,IF(AND(C58=4,D58=6),19000,IF(AND(C58=4,D58&gt;6),27000,IF(AND(C58=5,D58=7),19000,IF(AND(C58=5,D58&gt;7),28000,IF(AND(C58=5,D58=5),3000,IF(AND(C58=5,D58=6),11000,0)))))))))</f>
        <v>0</v>
      </c>
      <c r="F58" s="282"/>
      <c r="G58" s="820"/>
      <c r="H58" s="291"/>
      <c r="I58" s="292"/>
      <c r="J58" s="292"/>
      <c r="K58" s="290">
        <f t="shared" ref="K58:K63" si="11">IF(AND(OR(I58=3,I58=4),J58=4),3000,IF(AND(OR(I58=3,I58=4),J58=5),11000,IF(AND(I58=3,J58&gt;5),19000,IF(AND(I58=4,J58=6),19000,IF(AND(I58=4,J58&gt;6),27000,IF(AND(I58=5,J58=7),19000,IF(AND(I58=5,J58&gt;7),28000,IF(AND(I58=5,J58=5),3000,IF(AND(I58=5,J58=6),11000,0)))))))))</f>
        <v>0</v>
      </c>
    </row>
    <row r="59" spans="1:11">
      <c r="A59" s="820"/>
      <c r="B59" s="291"/>
      <c r="C59" s="292"/>
      <c r="D59" s="292"/>
      <c r="E59" s="290">
        <f t="shared" si="10"/>
        <v>0</v>
      </c>
      <c r="F59" s="282"/>
      <c r="G59" s="820"/>
      <c r="H59" s="291"/>
      <c r="I59" s="292"/>
      <c r="J59" s="292"/>
      <c r="K59" s="290">
        <f t="shared" si="11"/>
        <v>0</v>
      </c>
    </row>
    <row r="60" spans="1:11">
      <c r="A60" s="820"/>
      <c r="B60" s="291"/>
      <c r="C60" s="292"/>
      <c r="D60" s="292"/>
      <c r="E60" s="290">
        <f t="shared" si="10"/>
        <v>0</v>
      </c>
      <c r="F60" s="282"/>
      <c r="G60" s="820"/>
      <c r="H60" s="291"/>
      <c r="I60" s="292"/>
      <c r="J60" s="292"/>
      <c r="K60" s="290">
        <f t="shared" si="11"/>
        <v>0</v>
      </c>
    </row>
    <row r="61" spans="1:11">
      <c r="A61" s="820"/>
      <c r="B61" s="291"/>
      <c r="C61" s="292"/>
      <c r="D61" s="292"/>
      <c r="E61" s="290">
        <f t="shared" si="10"/>
        <v>0</v>
      </c>
      <c r="F61" s="282"/>
      <c r="G61" s="820"/>
      <c r="H61" s="291"/>
      <c r="I61" s="292"/>
      <c r="J61" s="292"/>
      <c r="K61" s="290">
        <f t="shared" si="11"/>
        <v>0</v>
      </c>
    </row>
    <row r="62" spans="1:11">
      <c r="A62" s="820"/>
      <c r="B62" s="291"/>
      <c r="C62" s="292"/>
      <c r="D62" s="292"/>
      <c r="E62" s="290">
        <f t="shared" si="10"/>
        <v>0</v>
      </c>
      <c r="F62" s="282"/>
      <c r="G62" s="820"/>
      <c r="H62" s="291"/>
      <c r="I62" s="292"/>
      <c r="J62" s="292"/>
      <c r="K62" s="290">
        <f t="shared" si="11"/>
        <v>0</v>
      </c>
    </row>
    <row r="63" spans="1:11">
      <c r="A63" s="820"/>
      <c r="B63" s="291"/>
      <c r="C63" s="292"/>
      <c r="D63" s="292"/>
      <c r="E63" s="290">
        <f t="shared" si="10"/>
        <v>0</v>
      </c>
      <c r="F63" s="282"/>
      <c r="G63" s="820"/>
      <c r="H63" s="291"/>
      <c r="I63" s="292"/>
      <c r="J63" s="292"/>
      <c r="K63" s="290">
        <f t="shared" si="11"/>
        <v>0</v>
      </c>
    </row>
    <row r="64" spans="1:11" ht="13.5" thickBot="1">
      <c r="A64" s="823"/>
      <c r="B64" s="294" t="s">
        <v>281</v>
      </c>
      <c r="C64" s="295"/>
      <c r="D64" s="295"/>
      <c r="E64" s="296">
        <f>SUM(E57:E63)</f>
        <v>0</v>
      </c>
      <c r="F64" s="282"/>
      <c r="G64" s="823"/>
      <c r="H64" s="294" t="s">
        <v>281</v>
      </c>
      <c r="I64" s="295"/>
      <c r="J64" s="295"/>
      <c r="K64" s="296">
        <f>SUM(K57:K63)</f>
        <v>0</v>
      </c>
    </row>
    <row r="65" spans="1:11">
      <c r="A65" s="822" t="s">
        <v>290</v>
      </c>
      <c r="B65" s="288"/>
      <c r="C65" s="289"/>
      <c r="D65" s="289"/>
      <c r="E65" s="287">
        <f>IF(AND(OR(C65=3,C65=4),D65=4),3000,IF(AND(OR(C65=3,C65=4),D65=5),11000,IF(AND(C65=3,D65&gt;5),19000,IF(AND(C65=4,D65=6),19000,IF(AND(C65=4,D65&gt;6),27000,IF(AND(C65=5,D65=7),19000,IF(AND(C65=5,D65&gt;7),28000,IF(AND(C65=5,D65=5),3000,IF(AND(C65=5,D65=6),11000,0)))))))))</f>
        <v>0</v>
      </c>
      <c r="F65" s="282"/>
      <c r="G65" s="822" t="s">
        <v>291</v>
      </c>
      <c r="H65" s="288"/>
      <c r="I65" s="289"/>
      <c r="J65" s="289"/>
      <c r="K65" s="287">
        <f>IF(AND(OR(I65=3,I65=4),J65=4),3000,IF(AND(OR(I65=3,I65=4),J65=5),11000,IF(AND(I65=3,J65&gt;5),19000,IF(AND(I65=4,J65=6),19000,IF(AND(I65=4,J65&gt;6),27000,IF(AND(I65=5,J65=7),19000,IF(AND(I65=5,J65&gt;7),28000,IF(AND(I65=5,J65=5),3000,IF(AND(I65=5,J65=6),11000,0)))))))))</f>
        <v>0</v>
      </c>
    </row>
    <row r="66" spans="1:11">
      <c r="A66" s="820"/>
      <c r="B66" s="291"/>
      <c r="C66" s="292"/>
      <c r="D66" s="292"/>
      <c r="E66" s="290">
        <f t="shared" ref="E66:E71" si="12">IF(AND(OR(C66=3,C66=4),D66=4),3000,IF(AND(OR(C66=3,C66=4),D66=5),11000,IF(AND(C66=3,D66&gt;5),19000,IF(AND(C66=4,D66=6),19000,IF(AND(C66=4,D66&gt;6),27000,IF(AND(C66=5,D66=7),19000,IF(AND(C66=5,D66&gt;7),28000,IF(AND(C66=5,D66=5),3000,IF(AND(C66=5,D66=6),11000,0)))))))))</f>
        <v>0</v>
      </c>
      <c r="F66" s="282"/>
      <c r="G66" s="820"/>
      <c r="H66" s="291"/>
      <c r="I66" s="292"/>
      <c r="J66" s="292"/>
      <c r="K66" s="290">
        <f t="shared" ref="K66:K71" si="13">IF(AND(OR(I66=3,I66=4),J66=4),3000,IF(AND(OR(I66=3,I66=4),J66=5),11000,IF(AND(I66=3,J66&gt;5),19000,IF(AND(I66=4,J66=6),19000,IF(AND(I66=4,J66&gt;6),27000,IF(AND(I66=5,J66=7),19000,IF(AND(I66=5,J66&gt;7),28000,IF(AND(I66=5,J66=5),3000,IF(AND(I66=5,J66=6),11000,0)))))))))</f>
        <v>0</v>
      </c>
    </row>
    <row r="67" spans="1:11">
      <c r="A67" s="820"/>
      <c r="B67" s="291"/>
      <c r="C67" s="292"/>
      <c r="D67" s="292"/>
      <c r="E67" s="290">
        <f t="shared" si="12"/>
        <v>0</v>
      </c>
      <c r="F67" s="282"/>
      <c r="G67" s="820"/>
      <c r="H67" s="291"/>
      <c r="I67" s="292"/>
      <c r="J67" s="292"/>
      <c r="K67" s="290">
        <f t="shared" si="13"/>
        <v>0</v>
      </c>
    </row>
    <row r="68" spans="1:11">
      <c r="A68" s="820"/>
      <c r="B68" s="291"/>
      <c r="C68" s="292"/>
      <c r="D68" s="292"/>
      <c r="E68" s="290">
        <f t="shared" si="12"/>
        <v>0</v>
      </c>
      <c r="F68" s="282"/>
      <c r="G68" s="820"/>
      <c r="H68" s="291"/>
      <c r="I68" s="292"/>
      <c r="J68" s="292"/>
      <c r="K68" s="290">
        <f t="shared" si="13"/>
        <v>0</v>
      </c>
    </row>
    <row r="69" spans="1:11">
      <c r="A69" s="820"/>
      <c r="B69" s="291"/>
      <c r="C69" s="292"/>
      <c r="D69" s="292"/>
      <c r="E69" s="290">
        <f t="shared" si="12"/>
        <v>0</v>
      </c>
      <c r="F69" s="282"/>
      <c r="G69" s="820"/>
      <c r="H69" s="291"/>
      <c r="I69" s="292"/>
      <c r="J69" s="292"/>
      <c r="K69" s="290">
        <f t="shared" si="13"/>
        <v>0</v>
      </c>
    </row>
    <row r="70" spans="1:11">
      <c r="A70" s="820"/>
      <c r="B70" s="291"/>
      <c r="C70" s="292"/>
      <c r="D70" s="292"/>
      <c r="E70" s="290">
        <f t="shared" si="12"/>
        <v>0</v>
      </c>
      <c r="F70" s="282"/>
      <c r="G70" s="820"/>
      <c r="H70" s="291"/>
      <c r="I70" s="292"/>
      <c r="J70" s="292"/>
      <c r="K70" s="290">
        <f t="shared" si="13"/>
        <v>0</v>
      </c>
    </row>
    <row r="71" spans="1:11">
      <c r="A71" s="820"/>
      <c r="B71" s="291"/>
      <c r="C71" s="292"/>
      <c r="D71" s="292"/>
      <c r="E71" s="290">
        <f t="shared" si="12"/>
        <v>0</v>
      </c>
      <c r="F71" s="282"/>
      <c r="G71" s="820"/>
      <c r="H71" s="291"/>
      <c r="I71" s="292"/>
      <c r="J71" s="292"/>
      <c r="K71" s="290">
        <f t="shared" si="13"/>
        <v>0</v>
      </c>
    </row>
    <row r="72" spans="1:11" ht="13.5" thickBot="1">
      <c r="A72" s="823"/>
      <c r="B72" s="294" t="s">
        <v>281</v>
      </c>
      <c r="C72" s="295"/>
      <c r="D72" s="295"/>
      <c r="E72" s="296">
        <f>SUM(E65:E71)</f>
        <v>0</v>
      </c>
      <c r="F72" s="282"/>
      <c r="G72" s="823"/>
      <c r="H72" s="294" t="s">
        <v>281</v>
      </c>
      <c r="I72" s="295"/>
      <c r="J72" s="295"/>
      <c r="K72" s="296">
        <f>SUM(K65:K71)</f>
        <v>0</v>
      </c>
    </row>
    <row r="73" spans="1:11" ht="13.5" thickBot="1">
      <c r="A73" s="282"/>
      <c r="B73" s="282"/>
      <c r="C73" s="282"/>
      <c r="D73" s="282"/>
      <c r="E73" s="297"/>
      <c r="F73" s="298"/>
      <c r="G73" s="832" t="s">
        <v>292</v>
      </c>
      <c r="H73" s="833"/>
      <c r="I73" s="299"/>
      <c r="J73" s="299"/>
      <c r="K73" s="300">
        <f>SUM(E32,E40,E48,E56,E64,E72,K72,K64,K56,K48,K40,K32)</f>
        <v>0</v>
      </c>
    </row>
    <row r="74" spans="1:11">
      <c r="A74" s="282" t="s">
        <v>294</v>
      </c>
      <c r="B74" s="282"/>
      <c r="C74" s="282"/>
      <c r="D74" s="282"/>
      <c r="E74" s="282"/>
      <c r="F74" s="282"/>
      <c r="G74" s="282"/>
      <c r="H74" s="282"/>
      <c r="I74" s="282"/>
      <c r="J74" s="282"/>
      <c r="K74" s="282"/>
    </row>
  </sheetData>
  <mergeCells count="50">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3:C3"/>
    <mergeCell ref="A7:C7"/>
    <mergeCell ref="D7:D8"/>
    <mergeCell ref="E7:E8"/>
    <mergeCell ref="F7:H8"/>
    <mergeCell ref="I7:I8"/>
    <mergeCell ref="J7:K8"/>
    <mergeCell ref="A8:B8"/>
  </mergeCells>
  <phoneticPr fontId="4"/>
  <dataValidations count="2">
    <dataValidation type="whole" allowBlank="1" showInputMessage="1" showErrorMessage="1" sqref="D25:D72 J25:J73" xr:uid="{35E41783-9BC4-4C53-B145-5E53967C30EA}">
      <formula1>0</formula1>
      <formula2>200</formula2>
    </dataValidation>
    <dataValidation type="whole" allowBlank="1" showInputMessage="1" showErrorMessage="1" sqref="I25:I73 C25:C72" xr:uid="{AED2E3D1-2EDD-45A8-8C33-D0C7C1F42E52}">
      <formula1>3</formula1>
      <formula2>5</formula2>
    </dataValidation>
  </dataValidations>
  <pageMargins left="0.7" right="0.7" top="0.75" bottom="0.75" header="0.3" footer="0.3"/>
  <pageSetup paperSize="9" scale="81"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05CF-9C01-436C-BEDC-CDB18873F8E7}">
  <sheetPr>
    <tabColor theme="1"/>
  </sheetPr>
  <dimension ref="B1:L30"/>
  <sheetViews>
    <sheetView showGridLines="0" view="pageBreakPreview" topLeftCell="A7" zoomScale="85" zoomScaleNormal="100" zoomScaleSheetLayoutView="85" workbookViewId="0"/>
  </sheetViews>
  <sheetFormatPr defaultColWidth="9" defaultRowHeight="45" customHeight="1"/>
  <cols>
    <col min="1" max="1" width="3.7265625" style="171" customWidth="1"/>
    <col min="2" max="2" width="19.453125" style="171" customWidth="1"/>
    <col min="3" max="3" width="87.453125" style="171" customWidth="1"/>
    <col min="4" max="4" width="3.36328125" style="171" customWidth="1"/>
    <col min="5" max="5" width="27.6328125" style="171" customWidth="1"/>
    <col min="6" max="6" width="16.36328125" style="171" customWidth="1"/>
    <col min="7" max="8" width="13.7265625" style="171" customWidth="1"/>
    <col min="9" max="9" width="63" style="171" customWidth="1"/>
    <col min="10" max="16384" width="9" style="171"/>
  </cols>
  <sheetData>
    <row r="1" spans="2:12" ht="45" customHeight="1" thickBot="1">
      <c r="B1" s="171" t="s">
        <v>304</v>
      </c>
    </row>
    <row r="2" spans="2:12" ht="56.25" customHeight="1" thickBot="1">
      <c r="B2" s="306" t="s">
        <v>305</v>
      </c>
      <c r="C2" s="174" t="s">
        <v>296</v>
      </c>
    </row>
    <row r="3" spans="2:12" ht="104.5" customHeight="1" thickBot="1">
      <c r="B3" s="306" t="s">
        <v>306</v>
      </c>
      <c r="C3" s="172" t="s">
        <v>360</v>
      </c>
    </row>
    <row r="4" spans="2:12" ht="91.15" customHeight="1" thickBot="1">
      <c r="B4" s="173" t="s">
        <v>175</v>
      </c>
      <c r="C4" s="174" t="s">
        <v>355</v>
      </c>
    </row>
    <row r="5" spans="2:12" ht="90.65" customHeight="1" thickBot="1">
      <c r="B5" s="173" t="s">
        <v>176</v>
      </c>
      <c r="C5" s="174" t="s">
        <v>356</v>
      </c>
    </row>
    <row r="6" spans="2:12" ht="66.650000000000006" customHeight="1" thickBot="1">
      <c r="B6" s="173" t="s">
        <v>307</v>
      </c>
      <c r="C6" s="307" t="s">
        <v>357</v>
      </c>
    </row>
    <row r="7" spans="2:12" ht="322.89999999999998" customHeight="1" thickBot="1">
      <c r="B7" s="173" t="s">
        <v>308</v>
      </c>
      <c r="C7" s="308" t="s">
        <v>358</v>
      </c>
    </row>
    <row r="8" spans="2:12" ht="90.65" customHeight="1" thickBot="1">
      <c r="B8" s="173" t="s">
        <v>309</v>
      </c>
      <c r="C8" s="359" t="s">
        <v>359</v>
      </c>
    </row>
    <row r="9" spans="2:12" ht="78.650000000000006" customHeight="1" thickBot="1">
      <c r="B9" s="173" t="s">
        <v>310</v>
      </c>
      <c r="C9" s="174"/>
      <c r="D9" s="837" t="s">
        <v>177</v>
      </c>
      <c r="E9" s="838"/>
      <c r="F9" s="838"/>
      <c r="G9" s="838"/>
      <c r="H9" s="838"/>
      <c r="I9" s="838"/>
      <c r="J9" s="838"/>
      <c r="K9" s="838"/>
      <c r="L9" s="838"/>
    </row>
    <row r="10" spans="2:12" ht="31.5" customHeight="1">
      <c r="B10" s="177"/>
      <c r="C10" s="309"/>
      <c r="D10" s="175"/>
      <c r="E10" s="176"/>
      <c r="F10" s="176"/>
      <c r="G10" s="176"/>
      <c r="H10" s="176"/>
      <c r="I10" s="176"/>
      <c r="J10" s="176"/>
      <c r="K10" s="176"/>
      <c r="L10" s="176"/>
    </row>
    <row r="11" spans="2:12" ht="30" customHeight="1" thickBot="1">
      <c r="B11" s="177" t="s">
        <v>178</v>
      </c>
      <c r="C11" s="178"/>
      <c r="D11" s="175"/>
      <c r="E11" s="176"/>
      <c r="F11" s="176"/>
      <c r="G11" s="176"/>
      <c r="H11" s="176"/>
      <c r="I11" s="176"/>
      <c r="J11" s="176"/>
      <c r="K11" s="176"/>
      <c r="L11" s="176"/>
    </row>
    <row r="12" spans="2:12" ht="30" customHeight="1" thickBot="1">
      <c r="B12" s="179" t="s">
        <v>179</v>
      </c>
      <c r="C12" s="180" t="s">
        <v>180</v>
      </c>
    </row>
    <row r="13" spans="2:12" ht="36.65" customHeight="1">
      <c r="B13" s="835" t="s">
        <v>181</v>
      </c>
      <c r="C13" s="181" t="s">
        <v>155</v>
      </c>
    </row>
    <row r="14" spans="2:12" ht="51" customHeight="1">
      <c r="B14" s="839"/>
      <c r="C14" s="182" t="s">
        <v>297</v>
      </c>
    </row>
    <row r="15" spans="2:12" ht="42" customHeight="1">
      <c r="B15" s="839"/>
      <c r="C15" s="305" t="s">
        <v>182</v>
      </c>
    </row>
    <row r="16" spans="2:12" ht="52.15" customHeight="1" thickBot="1">
      <c r="B16" s="836"/>
      <c r="C16" s="184" t="s">
        <v>298</v>
      </c>
    </row>
    <row r="17" spans="2:3" ht="40.9" customHeight="1">
      <c r="B17" s="835" t="s">
        <v>183</v>
      </c>
      <c r="C17" s="311" t="s">
        <v>184</v>
      </c>
    </row>
    <row r="18" spans="2:3" ht="46.9" customHeight="1" thickBot="1">
      <c r="B18" s="839"/>
      <c r="C18" s="184" t="s">
        <v>299</v>
      </c>
    </row>
    <row r="19" spans="2:3" ht="46.9" customHeight="1">
      <c r="B19" s="839"/>
      <c r="C19" s="312" t="s">
        <v>185</v>
      </c>
    </row>
    <row r="20" spans="2:3" ht="46.15" customHeight="1" thickBot="1">
      <c r="B20" s="839"/>
      <c r="C20" s="313" t="s">
        <v>300</v>
      </c>
    </row>
    <row r="21" spans="2:3" ht="42" customHeight="1">
      <c r="B21" s="839"/>
      <c r="C21" s="185" t="s">
        <v>186</v>
      </c>
    </row>
    <row r="22" spans="2:3" ht="56.5" customHeight="1" thickBot="1">
      <c r="B22" s="839"/>
      <c r="C22" s="314" t="s">
        <v>301</v>
      </c>
    </row>
    <row r="23" spans="2:3" ht="43.15" customHeight="1">
      <c r="B23" s="839"/>
      <c r="C23" s="185" t="s">
        <v>187</v>
      </c>
    </row>
    <row r="24" spans="2:3" ht="48.65" customHeight="1" thickBot="1">
      <c r="B24" s="836"/>
      <c r="C24" s="314" t="s">
        <v>302</v>
      </c>
    </row>
    <row r="25" spans="2:3" ht="42" customHeight="1">
      <c r="B25" s="835" t="s">
        <v>188</v>
      </c>
      <c r="C25" s="181" t="s">
        <v>155</v>
      </c>
    </row>
    <row r="26" spans="2:3" ht="49.9" customHeight="1">
      <c r="B26" s="839"/>
      <c r="C26" s="310" t="s">
        <v>311</v>
      </c>
    </row>
    <row r="27" spans="2:3" ht="44.5" customHeight="1">
      <c r="B27" s="839"/>
      <c r="C27" s="183" t="s">
        <v>182</v>
      </c>
    </row>
    <row r="28" spans="2:3" ht="67.900000000000006" customHeight="1" thickBot="1">
      <c r="B28" s="836"/>
      <c r="C28" s="186" t="s">
        <v>303</v>
      </c>
    </row>
    <row r="29" spans="2:3" ht="30" customHeight="1">
      <c r="B29" s="835" t="s">
        <v>189</v>
      </c>
      <c r="C29" s="840"/>
    </row>
    <row r="30" spans="2:3" ht="60.75" customHeight="1" thickBot="1">
      <c r="B30" s="836"/>
      <c r="C30" s="841"/>
    </row>
  </sheetData>
  <mergeCells count="6">
    <mergeCell ref="B29:B30"/>
    <mergeCell ref="D9:L9"/>
    <mergeCell ref="B13:B16"/>
    <mergeCell ref="B17:B24"/>
    <mergeCell ref="B25:B28"/>
    <mergeCell ref="C29:C30"/>
  </mergeCells>
  <phoneticPr fontId="4"/>
  <printOptions horizontalCentered="1"/>
  <pageMargins left="0.70866141732283472" right="0.47244094488188981" top="0.59055118110236227" bottom="0.59055118110236227" header="0.51181102362204722" footer="0.51181102362204722"/>
  <pageSetup paperSize="9" scale="80" fitToHeight="0" orientation="portrait" r:id="rId1"/>
  <headerFooter alignWithMargins="0"/>
  <rowBreaks count="1" manualBreakCount="1">
    <brk id="10"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FF"/>
    <pageSetUpPr fitToPage="1"/>
  </sheetPr>
  <dimension ref="A1:P32"/>
  <sheetViews>
    <sheetView view="pageBreakPreview" zoomScaleNormal="100" zoomScaleSheetLayoutView="100" workbookViewId="0">
      <selection activeCell="H12" sqref="H12:O12"/>
    </sheetView>
  </sheetViews>
  <sheetFormatPr defaultColWidth="9" defaultRowHeight="13"/>
  <cols>
    <col min="1" max="2" width="4.36328125" style="7" customWidth="1"/>
    <col min="3" max="3" width="16.6328125" style="7" customWidth="1"/>
    <col min="4" max="4" width="5" style="7" customWidth="1"/>
    <col min="5" max="5" width="7.36328125" style="7" customWidth="1"/>
    <col min="6" max="6" width="11.6328125" style="7" customWidth="1"/>
    <col min="7" max="7" width="2.7265625" style="7" customWidth="1"/>
    <col min="8" max="8" width="6.36328125" style="7" customWidth="1"/>
    <col min="9" max="9" width="6.08984375" style="7" customWidth="1"/>
    <col min="10" max="16" width="4.36328125" style="7" customWidth="1"/>
    <col min="17" max="16384" width="9" style="7"/>
  </cols>
  <sheetData>
    <row r="1" spans="1:16" s="1" customFormat="1" ht="17.25" customHeight="1">
      <c r="B1" s="447"/>
      <c r="C1" s="447"/>
      <c r="D1" s="447"/>
      <c r="E1" s="447"/>
      <c r="F1" s="447"/>
      <c r="G1" s="447"/>
      <c r="H1" s="447"/>
      <c r="I1" s="447"/>
      <c r="J1" s="447"/>
      <c r="K1" s="447"/>
      <c r="L1" s="447"/>
      <c r="M1" s="447"/>
      <c r="N1" s="59"/>
      <c r="O1" s="59"/>
      <c r="P1" s="2"/>
    </row>
    <row r="3" spans="1:16" ht="21" customHeight="1">
      <c r="B3" s="8" t="s">
        <v>36</v>
      </c>
      <c r="C3" s="8"/>
      <c r="D3" s="8"/>
      <c r="E3" s="8"/>
      <c r="F3" s="8"/>
      <c r="G3" s="8"/>
      <c r="H3" s="8"/>
      <c r="I3" s="8"/>
      <c r="J3" s="8"/>
      <c r="K3" s="8"/>
      <c r="L3" s="8"/>
      <c r="M3" s="8"/>
      <c r="N3" s="8"/>
      <c r="O3" s="8"/>
    </row>
    <row r="4" spans="1:16" ht="36.75" customHeight="1">
      <c r="B4" s="63"/>
      <c r="C4" s="63"/>
      <c r="D4" s="63"/>
      <c r="E4" s="63"/>
      <c r="F4" s="63"/>
      <c r="G4" s="63"/>
      <c r="H4" s="63"/>
      <c r="I4" s="63"/>
      <c r="J4" s="63"/>
      <c r="K4" s="63"/>
      <c r="L4" s="63"/>
      <c r="M4" s="63"/>
      <c r="N4" s="44"/>
      <c r="O4" s="44"/>
    </row>
    <row r="5" spans="1:16" ht="31.5" customHeight="1">
      <c r="A5" s="452" t="s">
        <v>118</v>
      </c>
      <c r="B5" s="452"/>
      <c r="C5" s="452"/>
      <c r="D5" s="452"/>
      <c r="E5" s="452"/>
      <c r="F5" s="452"/>
      <c r="G5" s="452"/>
      <c r="H5" s="452"/>
      <c r="I5" s="452"/>
      <c r="J5" s="452"/>
      <c r="K5" s="452"/>
      <c r="L5" s="452"/>
      <c r="M5" s="452"/>
      <c r="N5" s="452"/>
      <c r="O5" s="452"/>
    </row>
    <row r="6" spans="1:16" ht="28.5" customHeight="1">
      <c r="B6" s="63"/>
      <c r="C6" s="63"/>
      <c r="D6" s="63"/>
      <c r="E6" s="63"/>
      <c r="F6" s="63"/>
      <c r="G6" s="63"/>
      <c r="H6" s="63"/>
      <c r="I6" s="63"/>
      <c r="J6" s="63"/>
      <c r="K6" s="63"/>
      <c r="L6" s="63"/>
      <c r="M6" s="63"/>
      <c r="N6" s="44"/>
      <c r="O6" s="44"/>
    </row>
    <row r="7" spans="1:16" ht="25.5" customHeight="1">
      <c r="B7" s="8"/>
      <c r="C7" s="8"/>
      <c r="D7" s="8"/>
      <c r="E7" s="8"/>
      <c r="F7" s="8"/>
      <c r="G7" s="8"/>
      <c r="H7" s="8"/>
      <c r="I7" s="450" t="s">
        <v>373</v>
      </c>
      <c r="J7" s="451"/>
      <c r="K7" s="451"/>
      <c r="L7" s="451"/>
      <c r="M7" s="451"/>
      <c r="N7" s="451"/>
      <c r="O7" s="61"/>
    </row>
    <row r="8" spans="1:16" ht="19.5" customHeight="1">
      <c r="B8" s="8"/>
      <c r="C8" s="8"/>
      <c r="D8" s="8"/>
      <c r="E8" s="8"/>
      <c r="F8" s="10"/>
      <c r="G8" s="10"/>
      <c r="H8" s="60"/>
      <c r="I8" s="60"/>
      <c r="J8" s="60"/>
      <c r="K8" s="60"/>
      <c r="L8" s="60"/>
      <c r="M8" s="60"/>
      <c r="N8" s="60"/>
      <c r="O8" s="60"/>
    </row>
    <row r="9" spans="1:16">
      <c r="B9" s="8"/>
      <c r="C9" s="8"/>
      <c r="D9" s="8"/>
      <c r="E9" s="8" t="s">
        <v>6</v>
      </c>
      <c r="F9" s="11" t="s">
        <v>6</v>
      </c>
      <c r="G9" s="11"/>
      <c r="H9" s="11"/>
      <c r="I9" s="11"/>
      <c r="J9" s="11"/>
      <c r="K9" s="12"/>
      <c r="L9" s="12"/>
      <c r="M9" s="12"/>
      <c r="N9" s="12"/>
      <c r="O9" s="12"/>
    </row>
    <row r="10" spans="1:16" ht="27.75" customHeight="1">
      <c r="B10" s="60" t="s">
        <v>54</v>
      </c>
      <c r="C10" s="46" t="s">
        <v>192</v>
      </c>
      <c r="D10" s="92"/>
      <c r="E10" s="8"/>
      <c r="F10" s="8"/>
      <c r="G10" s="8"/>
      <c r="H10" s="8"/>
      <c r="I10" s="8"/>
      <c r="J10" s="8"/>
      <c r="K10" s="8"/>
      <c r="L10" s="8"/>
      <c r="M10" s="8"/>
      <c r="N10" s="8"/>
      <c r="O10" s="8"/>
    </row>
    <row r="11" spans="1:16" ht="28.5" customHeight="1">
      <c r="B11" s="8"/>
      <c r="C11" s="8"/>
      <c r="D11" s="8"/>
      <c r="E11" s="8"/>
      <c r="F11" s="8"/>
      <c r="G11" s="8"/>
      <c r="H11" s="8"/>
      <c r="I11" s="8"/>
      <c r="J11" s="8"/>
      <c r="K11" s="8"/>
      <c r="L11" s="8"/>
      <c r="M11" s="8"/>
      <c r="N11" s="8"/>
      <c r="O11" s="8"/>
    </row>
    <row r="12" spans="1:16" ht="30" customHeight="1">
      <c r="B12" s="8"/>
      <c r="C12" s="8"/>
      <c r="D12" s="8"/>
      <c r="E12" s="9"/>
      <c r="F12" s="448" t="s">
        <v>44</v>
      </c>
      <c r="G12" s="448"/>
      <c r="H12" s="449">
        <f>交付申請基本情報!D7</f>
        <v>0</v>
      </c>
      <c r="I12" s="449"/>
      <c r="J12" s="449"/>
      <c r="K12" s="449"/>
      <c r="L12" s="449"/>
      <c r="M12" s="449"/>
      <c r="N12" s="449"/>
      <c r="O12" s="449"/>
    </row>
    <row r="13" spans="1:16" ht="30" customHeight="1">
      <c r="B13" s="8"/>
      <c r="C13" s="8"/>
      <c r="D13" s="8"/>
      <c r="E13" s="9"/>
      <c r="F13" s="448" t="s">
        <v>45</v>
      </c>
      <c r="G13" s="448"/>
      <c r="H13" s="449">
        <f>交付申請基本情報!D5</f>
        <v>0</v>
      </c>
      <c r="I13" s="449"/>
      <c r="J13" s="449"/>
      <c r="K13" s="449"/>
      <c r="L13" s="449"/>
      <c r="M13" s="449"/>
      <c r="N13" s="449"/>
      <c r="O13" s="449"/>
    </row>
    <row r="14" spans="1:16" ht="30" customHeight="1">
      <c r="B14" s="8"/>
      <c r="C14" s="8" t="s">
        <v>0</v>
      </c>
      <c r="D14" s="8"/>
      <c r="E14" s="9"/>
      <c r="F14" s="448" t="s">
        <v>7</v>
      </c>
      <c r="G14" s="448"/>
      <c r="H14" s="449">
        <f>交付申請基本情報!$D$9</f>
        <v>0</v>
      </c>
      <c r="I14" s="449"/>
      <c r="J14" s="449"/>
      <c r="K14" s="449"/>
      <c r="L14" s="449"/>
      <c r="M14" s="449"/>
      <c r="N14" s="449"/>
      <c r="O14" s="449"/>
    </row>
    <row r="15" spans="1:16" ht="30" customHeight="1">
      <c r="B15" s="8"/>
      <c r="C15" s="8"/>
      <c r="D15" s="8"/>
      <c r="E15" s="9"/>
      <c r="F15" s="448" t="s">
        <v>120</v>
      </c>
      <c r="G15" s="448"/>
      <c r="H15" s="449">
        <f>交付申請基本情報!$D$8</f>
        <v>0</v>
      </c>
      <c r="I15" s="449"/>
      <c r="J15" s="449"/>
      <c r="K15" s="449"/>
      <c r="L15" s="449"/>
      <c r="M15" s="449"/>
      <c r="N15" s="449"/>
      <c r="O15" s="449"/>
    </row>
    <row r="16" spans="1:16" ht="30" customHeight="1">
      <c r="B16" s="8"/>
      <c r="C16" s="8"/>
      <c r="D16" s="8"/>
      <c r="E16" s="9"/>
      <c r="F16" s="456" t="s">
        <v>121</v>
      </c>
      <c r="G16" s="456"/>
      <c r="H16" s="449">
        <f>交付申請基本情報!D10</f>
        <v>0</v>
      </c>
      <c r="I16" s="449"/>
      <c r="J16" s="449"/>
      <c r="K16" s="449"/>
      <c r="L16" s="449"/>
      <c r="M16" s="449"/>
      <c r="N16" s="449"/>
      <c r="O16" s="449"/>
    </row>
    <row r="17" spans="2:15" ht="30" customHeight="1">
      <c r="B17" s="8"/>
      <c r="C17" s="8"/>
      <c r="D17" s="8"/>
      <c r="E17" s="9"/>
      <c r="F17" s="448" t="s">
        <v>191</v>
      </c>
      <c r="G17" s="448"/>
      <c r="H17" s="449">
        <f>交付申請基本情報!D11</f>
        <v>0</v>
      </c>
      <c r="I17" s="449"/>
      <c r="J17" s="449"/>
      <c r="K17" s="449"/>
      <c r="L17" s="449"/>
      <c r="M17" s="449"/>
      <c r="N17" s="449"/>
      <c r="O17" s="449"/>
    </row>
    <row r="18" spans="2:15" ht="30.75" customHeight="1">
      <c r="B18" s="8"/>
      <c r="C18" s="8"/>
      <c r="D18" s="8"/>
      <c r="E18" s="8"/>
      <c r="F18" s="8"/>
      <c r="G18" s="8"/>
      <c r="H18" s="8"/>
      <c r="I18" s="8"/>
      <c r="J18" s="8"/>
      <c r="K18" s="8"/>
      <c r="L18" s="8"/>
      <c r="M18" s="8"/>
      <c r="N18" s="8"/>
      <c r="O18" s="8"/>
    </row>
    <row r="19" spans="2:15" ht="30" customHeight="1">
      <c r="B19" s="455" t="str">
        <f>"令和６年度において、定期巡回サービス訪問看護充実支援補助事業を下記のとおり実施したいので、補助金 "&amp;FIXED('３.収支予算書'!$E$10,0)&amp;" 円を交付願いたく補助金交付要綱第３条の規定に基づき、関係書類を添えて申請します。"</f>
        <v>令和６年度において、定期巡回サービス訪問看護充実支援補助事業を下記のとおり実施したいので、補助金 0 円を交付願いたく補助金交付要綱第３条の規定に基づき、関係書類を添えて申請します。</v>
      </c>
      <c r="C19" s="455"/>
      <c r="D19" s="455"/>
      <c r="E19" s="455"/>
      <c r="F19" s="455"/>
      <c r="G19" s="455"/>
      <c r="H19" s="455"/>
      <c r="I19" s="455"/>
      <c r="J19" s="455"/>
      <c r="K19" s="455"/>
      <c r="L19" s="455"/>
      <c r="M19" s="455"/>
      <c r="N19" s="455"/>
      <c r="O19" s="62"/>
    </row>
    <row r="20" spans="2:15" ht="30" customHeight="1">
      <c r="B20" s="455"/>
      <c r="C20" s="455"/>
      <c r="D20" s="455"/>
      <c r="E20" s="455"/>
      <c r="F20" s="455"/>
      <c r="G20" s="455"/>
      <c r="H20" s="455"/>
      <c r="I20" s="455"/>
      <c r="J20" s="455"/>
      <c r="K20" s="455"/>
      <c r="L20" s="455"/>
      <c r="M20" s="455"/>
      <c r="N20" s="455"/>
      <c r="O20" s="62"/>
    </row>
    <row r="21" spans="2:15" ht="30" customHeight="1">
      <c r="B21" s="455"/>
      <c r="C21" s="455"/>
      <c r="D21" s="455"/>
      <c r="E21" s="455"/>
      <c r="F21" s="455"/>
      <c r="G21" s="455"/>
      <c r="H21" s="455"/>
      <c r="I21" s="455"/>
      <c r="J21" s="455"/>
      <c r="K21" s="455"/>
      <c r="L21" s="455"/>
      <c r="M21" s="455"/>
      <c r="N21" s="455"/>
      <c r="O21" s="62"/>
    </row>
    <row r="22" spans="2:15" ht="30" customHeight="1">
      <c r="B22" s="48"/>
      <c r="C22" s="64"/>
      <c r="D22" s="64"/>
      <c r="E22" s="64"/>
      <c r="F22" s="64"/>
      <c r="G22" s="64"/>
      <c r="H22" s="64"/>
      <c r="I22" s="64"/>
      <c r="J22" s="64"/>
      <c r="K22" s="64"/>
      <c r="L22" s="64"/>
      <c r="M22" s="64"/>
      <c r="N22" s="64"/>
      <c r="O22" s="48"/>
    </row>
    <row r="23" spans="2:15" ht="30" customHeight="1">
      <c r="B23" s="457" t="s">
        <v>119</v>
      </c>
      <c r="C23" s="457"/>
      <c r="D23" s="457"/>
      <c r="E23" s="457"/>
      <c r="F23" s="457"/>
      <c r="G23" s="457"/>
      <c r="H23" s="457"/>
      <c r="I23" s="457"/>
      <c r="J23" s="457"/>
      <c r="K23" s="457"/>
      <c r="L23" s="457"/>
      <c r="M23" s="457"/>
      <c r="N23" s="457"/>
      <c r="O23" s="48"/>
    </row>
    <row r="24" spans="2:15" ht="30" customHeight="1">
      <c r="B24" s="9"/>
      <c r="C24" s="9"/>
      <c r="D24" s="8"/>
      <c r="E24" s="13"/>
      <c r="F24" s="8"/>
      <c r="G24" s="8"/>
      <c r="H24" s="8"/>
      <c r="I24" s="8"/>
      <c r="J24" s="8"/>
      <c r="K24" s="8"/>
      <c r="L24" s="8"/>
      <c r="M24" s="8"/>
      <c r="N24" s="8"/>
      <c r="O24" s="8"/>
    </row>
    <row r="25" spans="2:15" ht="35.15" customHeight="1">
      <c r="B25" s="46" t="s">
        <v>37</v>
      </c>
      <c r="C25" s="65" t="s">
        <v>39</v>
      </c>
      <c r="D25" s="46"/>
      <c r="E25" s="46"/>
      <c r="F25" s="46"/>
      <c r="G25" s="46"/>
      <c r="H25" s="46"/>
      <c r="I25" s="46"/>
      <c r="J25" s="46"/>
      <c r="K25" s="46"/>
      <c r="L25" s="46"/>
      <c r="M25" s="46"/>
      <c r="N25" s="46"/>
      <c r="O25" s="46"/>
    </row>
    <row r="26" spans="2:15" ht="35.15" customHeight="1">
      <c r="B26" s="46" t="s">
        <v>37</v>
      </c>
      <c r="C26" s="45" t="s">
        <v>40</v>
      </c>
      <c r="D26" s="45"/>
      <c r="E26" s="47"/>
      <c r="F26" s="66"/>
      <c r="G26" s="453" t="s">
        <v>374</v>
      </c>
      <c r="H26" s="454"/>
      <c r="I26" s="454"/>
      <c r="J26" s="454"/>
      <c r="K26" s="454"/>
      <c r="L26" s="454"/>
      <c r="N26" s="47"/>
      <c r="O26" s="47"/>
    </row>
    <row r="27" spans="2:15" ht="35.15" customHeight="1">
      <c r="B27" s="46" t="s">
        <v>38</v>
      </c>
      <c r="C27" s="45" t="s">
        <v>41</v>
      </c>
      <c r="D27" s="45"/>
      <c r="E27" s="47"/>
      <c r="F27" s="66"/>
      <c r="G27" s="453" t="s">
        <v>375</v>
      </c>
      <c r="H27" s="454"/>
      <c r="I27" s="454"/>
      <c r="J27" s="454"/>
      <c r="K27" s="454"/>
      <c r="L27" s="454"/>
      <c r="N27" s="47"/>
      <c r="O27" s="47"/>
    </row>
    <row r="28" spans="2:15" ht="35.15" customHeight="1">
      <c r="B28" s="46" t="s">
        <v>42</v>
      </c>
      <c r="C28" s="45" t="s">
        <v>43</v>
      </c>
      <c r="D28" s="46"/>
      <c r="E28" s="46"/>
      <c r="F28" s="46"/>
      <c r="G28" s="46"/>
      <c r="H28" s="46"/>
      <c r="I28" s="46"/>
      <c r="J28" s="46"/>
      <c r="K28" s="46"/>
      <c r="L28" s="46"/>
      <c r="M28" s="46"/>
      <c r="N28" s="46"/>
      <c r="O28" s="46"/>
    </row>
    <row r="29" spans="2:15" ht="30" customHeight="1">
      <c r="B29" s="67" t="s">
        <v>8</v>
      </c>
      <c r="C29" s="67"/>
      <c r="D29" s="67"/>
      <c r="E29" s="67"/>
      <c r="F29" s="67"/>
      <c r="G29" s="67"/>
      <c r="H29" s="67"/>
      <c r="I29" s="67"/>
      <c r="J29" s="67"/>
      <c r="K29" s="67"/>
      <c r="L29" s="67"/>
      <c r="M29" s="67"/>
      <c r="N29" s="43"/>
      <c r="O29" s="43"/>
    </row>
    <row r="30" spans="2:15" ht="30" customHeight="1"/>
    <row r="31" spans="2:15" ht="30" customHeight="1"/>
    <row r="32" spans="2:15" ht="30" customHeight="1"/>
  </sheetData>
  <sheetProtection algorithmName="SHA-512" hashValue="hGKd+nYCkk6pUOaKOMVoK2ZeSqwp+SCck30EvHnBo7Htk2TFct/OH2U08+D46HcakGpXx6F0YE7lAvgmDq23bQ==" saltValue="e4hYWc+EwVRJ20GAvHDBgA==" spinCount="100000" sheet="1" formatCells="0" formatColumns="0" formatRows="0" insertColumns="0" insertRows="0" insertHyperlinks="0" deleteColumns="0" deleteRows="0" sort="0" autoFilter="0" pivotTables="0"/>
  <mergeCells count="19">
    <mergeCell ref="G27:L27"/>
    <mergeCell ref="B19:N21"/>
    <mergeCell ref="F15:G15"/>
    <mergeCell ref="H15:O15"/>
    <mergeCell ref="F16:G16"/>
    <mergeCell ref="H16:O16"/>
    <mergeCell ref="G26:L26"/>
    <mergeCell ref="F17:G17"/>
    <mergeCell ref="H17:O17"/>
    <mergeCell ref="B23:N23"/>
    <mergeCell ref="B1:M1"/>
    <mergeCell ref="F12:G12"/>
    <mergeCell ref="F13:G13"/>
    <mergeCell ref="F14:G14"/>
    <mergeCell ref="H12:O12"/>
    <mergeCell ref="H13:O13"/>
    <mergeCell ref="I7:N7"/>
    <mergeCell ref="H14:O14"/>
    <mergeCell ref="A5:O5"/>
  </mergeCells>
  <phoneticPr fontId="4"/>
  <pageMargins left="0.9055118110236221" right="0.70866141732283472"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D85A-1988-463B-9003-44793CD40A90}">
  <sheetPr>
    <tabColor rgb="FFFF00FF"/>
    <pageSetUpPr fitToPage="1"/>
  </sheetPr>
  <dimension ref="A1:R24"/>
  <sheetViews>
    <sheetView view="pageBreakPreview" zoomScale="115" zoomScaleNormal="100" zoomScaleSheetLayoutView="115" workbookViewId="0">
      <selection activeCell="E10" sqref="E10:G10"/>
    </sheetView>
  </sheetViews>
  <sheetFormatPr defaultColWidth="9" defaultRowHeight="13"/>
  <cols>
    <col min="1" max="1" width="4" style="14" customWidth="1"/>
    <col min="2" max="7" width="8.36328125" style="14" customWidth="1"/>
    <col min="8" max="10" width="9.7265625" style="14" customWidth="1"/>
    <col min="11" max="11" width="3.26953125" style="14" customWidth="1"/>
    <col min="12" max="16384" width="9" style="14"/>
  </cols>
  <sheetData>
    <row r="1" spans="1:17" s="1" customFormat="1" ht="16.5" customHeight="1">
      <c r="A1" s="103"/>
      <c r="K1" s="2"/>
    </row>
    <row r="2" spans="1:17" ht="14">
      <c r="A2" s="91" t="s">
        <v>101</v>
      </c>
      <c r="B2" s="16"/>
      <c r="C2" s="16"/>
      <c r="D2" s="16"/>
      <c r="E2" s="16"/>
      <c r="F2" s="16"/>
      <c r="G2" s="16"/>
      <c r="H2" s="16"/>
      <c r="I2" s="16"/>
      <c r="J2" s="15"/>
      <c r="K2" s="15"/>
    </row>
    <row r="3" spans="1:17" ht="14">
      <c r="A3" s="15"/>
      <c r="B3" s="15"/>
      <c r="C3" s="15"/>
      <c r="D3" s="15"/>
      <c r="E3" s="15"/>
      <c r="F3" s="15"/>
      <c r="G3" s="15"/>
      <c r="H3" s="15"/>
      <c r="I3" s="15"/>
      <c r="J3" s="15"/>
      <c r="K3" s="15"/>
    </row>
    <row r="4" spans="1:17" ht="14">
      <c r="A4" s="15"/>
      <c r="B4" s="15"/>
      <c r="C4" s="15"/>
      <c r="D4" s="15"/>
      <c r="E4" s="15"/>
      <c r="F4" s="15"/>
      <c r="G4" s="15"/>
      <c r="H4" s="15"/>
      <c r="I4" s="15"/>
      <c r="J4" s="15"/>
      <c r="K4" s="15"/>
    </row>
    <row r="5" spans="1:17" ht="16.5">
      <c r="A5" s="458" t="s">
        <v>114</v>
      </c>
      <c r="B5" s="458"/>
      <c r="C5" s="458"/>
      <c r="D5" s="458"/>
      <c r="E5" s="458"/>
      <c r="F5" s="458"/>
      <c r="G5" s="458"/>
      <c r="H5" s="458"/>
      <c r="I5" s="458"/>
      <c r="J5" s="458"/>
      <c r="K5" s="458"/>
      <c r="L5" s="89"/>
    </row>
    <row r="6" spans="1:17" ht="14">
      <c r="A6" s="15"/>
      <c r="B6" s="15"/>
      <c r="C6" s="15"/>
      <c r="D6" s="15"/>
      <c r="E6" s="15"/>
      <c r="F6" s="15"/>
      <c r="G6" s="15"/>
      <c r="H6" s="15"/>
      <c r="I6" s="15"/>
      <c r="J6" s="15"/>
      <c r="K6" s="15"/>
    </row>
    <row r="7" spans="1:17" ht="14">
      <c r="A7" s="15"/>
      <c r="B7" s="15"/>
      <c r="C7" s="15"/>
      <c r="D7" s="15"/>
      <c r="E7" s="15"/>
      <c r="F7" s="15"/>
      <c r="G7" s="15"/>
      <c r="H7" s="15"/>
      <c r="I7" s="15"/>
      <c r="J7" s="15"/>
      <c r="K7" s="15"/>
    </row>
    <row r="8" spans="1:17" ht="33" customHeight="1">
      <c r="A8" s="15">
        <v>1</v>
      </c>
      <c r="B8" s="15" t="s">
        <v>9</v>
      </c>
      <c r="C8" s="15"/>
      <c r="D8" s="15"/>
      <c r="E8" s="15"/>
      <c r="F8" s="15"/>
      <c r="G8" s="15"/>
      <c r="H8" s="15"/>
      <c r="I8" s="15"/>
      <c r="J8" s="17" t="s">
        <v>10</v>
      </c>
      <c r="K8" s="15"/>
    </row>
    <row r="9" spans="1:17" ht="35.15" customHeight="1">
      <c r="A9" s="15"/>
      <c r="B9" s="459" t="s">
        <v>11</v>
      </c>
      <c r="C9" s="459"/>
      <c r="D9" s="459"/>
      <c r="E9" s="459" t="s">
        <v>12</v>
      </c>
      <c r="F9" s="459"/>
      <c r="G9" s="459"/>
      <c r="H9" s="459" t="s">
        <v>13</v>
      </c>
      <c r="I9" s="459"/>
      <c r="J9" s="459"/>
      <c r="K9" s="15"/>
      <c r="L9" s="460"/>
      <c r="M9" s="460"/>
      <c r="N9" s="460"/>
      <c r="O9" s="460"/>
    </row>
    <row r="10" spans="1:17" ht="35.15" customHeight="1">
      <c r="A10" s="15"/>
      <c r="B10" s="459" t="s">
        <v>14</v>
      </c>
      <c r="C10" s="459"/>
      <c r="D10" s="459"/>
      <c r="E10" s="461">
        <f>'６．様式１（計画書）'!I39</f>
        <v>0</v>
      </c>
      <c r="F10" s="461"/>
      <c r="G10" s="461"/>
      <c r="H10" s="462"/>
      <c r="I10" s="463"/>
      <c r="J10" s="464"/>
      <c r="K10" s="15"/>
      <c r="L10" s="93"/>
      <c r="M10" s="94"/>
      <c r="N10" s="94"/>
      <c r="O10" s="94"/>
      <c r="P10" s="94"/>
      <c r="Q10" s="94"/>
    </row>
    <row r="11" spans="1:17" ht="35.15" customHeight="1">
      <c r="A11" s="15"/>
      <c r="B11" s="459" t="s">
        <v>15</v>
      </c>
      <c r="C11" s="459"/>
      <c r="D11" s="459"/>
      <c r="E11" s="461">
        <f>E14-E10</f>
        <v>0</v>
      </c>
      <c r="F11" s="461"/>
      <c r="G11" s="461"/>
      <c r="H11" s="459"/>
      <c r="I11" s="459"/>
      <c r="J11" s="459"/>
      <c r="K11" s="15"/>
      <c r="L11" s="93"/>
      <c r="M11" s="94"/>
      <c r="N11" s="94"/>
      <c r="O11" s="94"/>
      <c r="P11" s="94"/>
      <c r="Q11" s="94"/>
    </row>
    <row r="12" spans="1:17" ht="35.15" customHeight="1">
      <c r="A12" s="15"/>
      <c r="B12" s="465"/>
      <c r="C12" s="465"/>
      <c r="D12" s="465"/>
      <c r="E12" s="461"/>
      <c r="F12" s="461"/>
      <c r="G12" s="461"/>
      <c r="H12" s="459"/>
      <c r="I12" s="459"/>
      <c r="J12" s="459"/>
      <c r="K12" s="15"/>
    </row>
    <row r="13" spans="1:17" ht="35.15" customHeight="1">
      <c r="A13" s="15"/>
      <c r="B13" s="465"/>
      <c r="C13" s="465"/>
      <c r="D13" s="465"/>
      <c r="E13" s="461"/>
      <c r="F13" s="461"/>
      <c r="G13" s="461"/>
      <c r="H13" s="459"/>
      <c r="I13" s="459"/>
      <c r="J13" s="459"/>
      <c r="K13" s="15"/>
    </row>
    <row r="14" spans="1:17" ht="35.15" customHeight="1">
      <c r="A14" s="15"/>
      <c r="B14" s="459" t="s">
        <v>16</v>
      </c>
      <c r="C14" s="459"/>
      <c r="D14" s="459"/>
      <c r="E14" s="461">
        <f>E22</f>
        <v>0</v>
      </c>
      <c r="F14" s="461"/>
      <c r="G14" s="461"/>
      <c r="H14" s="459"/>
      <c r="I14" s="459"/>
      <c r="J14" s="459"/>
      <c r="K14" s="15"/>
      <c r="L14" s="18"/>
    </row>
    <row r="15" spans="1:17" ht="33" customHeight="1">
      <c r="A15" s="15"/>
      <c r="B15" s="15"/>
      <c r="C15" s="15"/>
      <c r="D15" s="15"/>
      <c r="E15" s="15"/>
      <c r="F15" s="15"/>
      <c r="G15" s="15"/>
      <c r="H15" s="15"/>
      <c r="I15" s="15"/>
      <c r="J15" s="15"/>
      <c r="K15" s="15"/>
    </row>
    <row r="16" spans="1:17" ht="33" customHeight="1">
      <c r="A16" s="15">
        <v>2</v>
      </c>
      <c r="B16" s="15" t="s">
        <v>17</v>
      </c>
      <c r="C16" s="15"/>
      <c r="D16" s="15"/>
      <c r="E16" s="15"/>
      <c r="F16" s="15"/>
      <c r="G16" s="15"/>
      <c r="H16" s="15"/>
      <c r="I16" s="15"/>
      <c r="J16" s="17" t="s">
        <v>10</v>
      </c>
      <c r="K16" s="15"/>
    </row>
    <row r="17" spans="1:18" ht="35.15" customHeight="1">
      <c r="A17" s="15"/>
      <c r="B17" s="459" t="s">
        <v>11</v>
      </c>
      <c r="C17" s="459"/>
      <c r="D17" s="459"/>
      <c r="E17" s="459" t="s">
        <v>12</v>
      </c>
      <c r="F17" s="459"/>
      <c r="G17" s="459"/>
      <c r="H17" s="459" t="s">
        <v>13</v>
      </c>
      <c r="I17" s="459"/>
      <c r="J17" s="459"/>
      <c r="K17" s="15"/>
    </row>
    <row r="18" spans="1:18" ht="35.15" customHeight="1">
      <c r="A18" s="15"/>
      <c r="B18" s="470" t="s">
        <v>193</v>
      </c>
      <c r="C18" s="471"/>
      <c r="D18" s="472"/>
      <c r="E18" s="469">
        <f>'６．様式１（計画書）'!G39</f>
        <v>0</v>
      </c>
      <c r="F18" s="469"/>
      <c r="G18" s="469"/>
      <c r="H18" s="459"/>
      <c r="I18" s="459"/>
      <c r="J18" s="459"/>
      <c r="K18" s="15"/>
      <c r="L18" s="473"/>
      <c r="M18" s="473"/>
      <c r="N18" s="473"/>
      <c r="O18" s="473"/>
      <c r="P18" s="473"/>
      <c r="Q18" s="95"/>
      <c r="R18" s="95"/>
    </row>
    <row r="19" spans="1:18" ht="35.15" customHeight="1">
      <c r="A19" s="15"/>
      <c r="B19" s="470"/>
      <c r="C19" s="471"/>
      <c r="D19" s="472"/>
      <c r="E19" s="469"/>
      <c r="F19" s="469"/>
      <c r="G19" s="469"/>
      <c r="H19" s="474"/>
      <c r="I19" s="475"/>
      <c r="J19" s="476"/>
      <c r="K19" s="15"/>
      <c r="L19" s="477"/>
      <c r="M19" s="477"/>
      <c r="N19" s="477"/>
      <c r="O19" s="477"/>
      <c r="P19" s="477"/>
      <c r="Q19" s="477"/>
      <c r="R19" s="95"/>
    </row>
    <row r="20" spans="1:18" ht="35.15" customHeight="1">
      <c r="A20" s="15"/>
      <c r="B20" s="466"/>
      <c r="C20" s="467"/>
      <c r="D20" s="468"/>
      <c r="E20" s="469"/>
      <c r="F20" s="469"/>
      <c r="G20" s="469"/>
      <c r="H20" s="459"/>
      <c r="I20" s="459"/>
      <c r="J20" s="459"/>
      <c r="K20" s="15"/>
      <c r="L20" s="93"/>
      <c r="M20" s="94"/>
      <c r="N20" s="94"/>
      <c r="O20" s="94"/>
      <c r="P20" s="94"/>
      <c r="Q20" s="95"/>
      <c r="R20" s="95"/>
    </row>
    <row r="21" spans="1:18" ht="35.15" customHeight="1">
      <c r="A21" s="15"/>
      <c r="B21" s="465"/>
      <c r="C21" s="465"/>
      <c r="D21" s="465"/>
      <c r="E21" s="469"/>
      <c r="F21" s="469"/>
      <c r="G21" s="469"/>
      <c r="H21" s="459"/>
      <c r="I21" s="459"/>
      <c r="J21" s="459"/>
      <c r="K21" s="15"/>
      <c r="L21" s="93"/>
      <c r="M21" s="94"/>
      <c r="N21" s="94"/>
      <c r="O21" s="94"/>
      <c r="P21" s="94"/>
      <c r="Q21" s="95"/>
      <c r="R21" s="95"/>
    </row>
    <row r="22" spans="1:18" ht="35.15" customHeight="1">
      <c r="A22" s="15"/>
      <c r="B22" s="459" t="s">
        <v>16</v>
      </c>
      <c r="C22" s="459"/>
      <c r="D22" s="459"/>
      <c r="E22" s="469">
        <f>E18</f>
        <v>0</v>
      </c>
      <c r="F22" s="469"/>
      <c r="G22" s="469"/>
      <c r="H22" s="459"/>
      <c r="I22" s="459"/>
      <c r="J22" s="459"/>
      <c r="K22" s="15"/>
      <c r="L22" s="473"/>
      <c r="M22" s="477"/>
      <c r="N22" s="477"/>
      <c r="O22" s="477"/>
      <c r="P22" s="477"/>
      <c r="Q22" s="477"/>
      <c r="R22" s="477"/>
    </row>
    <row r="23" spans="1:18" ht="33" customHeight="1">
      <c r="A23" s="15"/>
      <c r="B23" s="15" t="s">
        <v>162</v>
      </c>
      <c r="C23" s="15"/>
      <c r="D23" s="15"/>
      <c r="E23" s="15"/>
      <c r="F23" s="15"/>
      <c r="G23" s="15"/>
      <c r="H23" s="15"/>
      <c r="I23" s="15"/>
      <c r="J23" s="15"/>
      <c r="K23" s="15"/>
    </row>
    <row r="24" spans="1:18" ht="14">
      <c r="A24" s="15"/>
      <c r="B24" s="15"/>
      <c r="C24" s="15"/>
      <c r="D24" s="15"/>
      <c r="E24" s="15"/>
      <c r="F24" s="15"/>
      <c r="G24" s="15"/>
      <c r="H24" s="15"/>
      <c r="I24" s="15"/>
      <c r="J24" s="15"/>
      <c r="K24" s="15"/>
    </row>
  </sheetData>
  <sheetProtection password="C792" sheet="1" objects="1" scenarios="1"/>
  <mergeCells count="41">
    <mergeCell ref="L22:R22"/>
    <mergeCell ref="B21:D21"/>
    <mergeCell ref="E21:G21"/>
    <mergeCell ref="H21:J21"/>
    <mergeCell ref="B22:D22"/>
    <mergeCell ref="E22:G22"/>
    <mergeCell ref="H22:J22"/>
    <mergeCell ref="L18:P18"/>
    <mergeCell ref="B19:D19"/>
    <mergeCell ref="E19:G19"/>
    <mergeCell ref="H19:J19"/>
    <mergeCell ref="L19:Q19"/>
    <mergeCell ref="B14:D14"/>
    <mergeCell ref="E14:G14"/>
    <mergeCell ref="H14:J14"/>
    <mergeCell ref="B20:D20"/>
    <mergeCell ref="E20:G20"/>
    <mergeCell ref="H20:J20"/>
    <mergeCell ref="B17:D17"/>
    <mergeCell ref="E17:G17"/>
    <mergeCell ref="H17:J17"/>
    <mergeCell ref="B18:D18"/>
    <mergeCell ref="E18:G18"/>
    <mergeCell ref="H18:J18"/>
    <mergeCell ref="B10:D10"/>
    <mergeCell ref="E10:G10"/>
    <mergeCell ref="H10:J10"/>
    <mergeCell ref="B13:D13"/>
    <mergeCell ref="E13:G13"/>
    <mergeCell ref="H13:J13"/>
    <mergeCell ref="B11:D11"/>
    <mergeCell ref="E11:G11"/>
    <mergeCell ref="H11:J11"/>
    <mergeCell ref="B12:D12"/>
    <mergeCell ref="E12:G12"/>
    <mergeCell ref="H12:J12"/>
    <mergeCell ref="A5:K5"/>
    <mergeCell ref="B9:D9"/>
    <mergeCell ref="E9:G9"/>
    <mergeCell ref="H9:J9"/>
    <mergeCell ref="L9:O9"/>
  </mergeCells>
  <phoneticPr fontId="4"/>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9E5D-E81A-40A1-9485-98CCA9BB5945}">
  <sheetPr>
    <tabColor rgb="FFFF00FF"/>
  </sheetPr>
  <dimension ref="A1:I27"/>
  <sheetViews>
    <sheetView view="pageBreakPreview" zoomScale="85" zoomScaleNormal="100" zoomScaleSheetLayoutView="85" workbookViewId="0">
      <selection activeCell="F26" sqref="F26:I26"/>
    </sheetView>
  </sheetViews>
  <sheetFormatPr defaultColWidth="9.81640625" defaultRowHeight="14"/>
  <cols>
    <col min="1" max="9" width="10.6328125" style="364" customWidth="1"/>
    <col min="10" max="16384" width="9.81640625" style="364"/>
  </cols>
  <sheetData>
    <row r="1" spans="1:9">
      <c r="A1" s="363" t="s">
        <v>376</v>
      </c>
    </row>
    <row r="2" spans="1:9" ht="3" customHeight="1">
      <c r="A2" s="363"/>
    </row>
    <row r="3" spans="1:9" ht="3" customHeight="1"/>
    <row r="4" spans="1:9" s="366" customFormat="1" ht="19">
      <c r="A4" s="484" t="s">
        <v>377</v>
      </c>
      <c r="B4" s="484"/>
      <c r="C4" s="484"/>
      <c r="D4" s="484"/>
      <c r="E4" s="484"/>
      <c r="F4" s="484"/>
      <c r="G4" s="484"/>
      <c r="H4" s="484"/>
      <c r="I4" s="484"/>
    </row>
    <row r="5" spans="1:9" s="366" customFormat="1" ht="6" customHeight="1">
      <c r="A5" s="365"/>
      <c r="B5" s="365"/>
      <c r="C5" s="365"/>
      <c r="D5" s="365"/>
      <c r="E5" s="365"/>
      <c r="F5" s="365"/>
      <c r="G5" s="365"/>
      <c r="H5" s="365"/>
      <c r="I5" s="365"/>
    </row>
    <row r="6" spans="1:9" ht="6" customHeight="1">
      <c r="A6" s="367"/>
    </row>
    <row r="7" spans="1:9" ht="30" customHeight="1">
      <c r="A7" s="485" t="s">
        <v>378</v>
      </c>
      <c r="B7" s="485"/>
      <c r="C7" s="485"/>
      <c r="D7" s="485"/>
      <c r="E7" s="485"/>
      <c r="F7" s="485"/>
      <c r="G7" s="485"/>
      <c r="H7" s="485"/>
      <c r="I7" s="485"/>
    </row>
    <row r="8" spans="1:9" ht="4.5" customHeight="1">
      <c r="A8" s="486"/>
      <c r="B8" s="486"/>
      <c r="C8" s="486"/>
      <c r="D8" s="486"/>
      <c r="E8" s="486"/>
      <c r="F8" s="486"/>
      <c r="G8" s="486"/>
      <c r="H8" s="486"/>
      <c r="I8" s="486"/>
    </row>
    <row r="9" spans="1:9" ht="4.5" customHeight="1">
      <c r="A9" s="368"/>
      <c r="B9" s="255"/>
      <c r="C9" s="255"/>
      <c r="D9" s="255"/>
      <c r="E9" s="255"/>
      <c r="F9" s="255"/>
      <c r="G9" s="255"/>
      <c r="H9" s="255"/>
      <c r="I9" s="255"/>
    </row>
    <row r="10" spans="1:9">
      <c r="A10" s="487" t="s">
        <v>19</v>
      </c>
      <c r="B10" s="487"/>
      <c r="C10" s="487"/>
      <c r="D10" s="487"/>
      <c r="E10" s="487"/>
      <c r="F10" s="487"/>
      <c r="G10" s="487"/>
      <c r="H10" s="487"/>
      <c r="I10" s="487"/>
    </row>
    <row r="11" spans="1:9" ht="6" customHeight="1">
      <c r="A11" s="368"/>
      <c r="B11" s="255"/>
      <c r="C11" s="255"/>
      <c r="D11" s="255"/>
      <c r="E11" s="255"/>
      <c r="F11" s="255"/>
      <c r="G11" s="255"/>
      <c r="H11" s="255"/>
      <c r="I11" s="255"/>
    </row>
    <row r="12" spans="1:9" ht="180" customHeight="1">
      <c r="A12" s="488" t="s">
        <v>379</v>
      </c>
      <c r="B12" s="488"/>
      <c r="C12" s="488"/>
      <c r="D12" s="488"/>
      <c r="E12" s="488"/>
      <c r="F12" s="488"/>
      <c r="G12" s="488"/>
      <c r="H12" s="488"/>
      <c r="I12" s="488"/>
    </row>
    <row r="13" spans="1:9" ht="65.25" customHeight="1">
      <c r="A13" s="488" t="s">
        <v>380</v>
      </c>
      <c r="B13" s="488"/>
      <c r="C13" s="488"/>
      <c r="D13" s="488"/>
      <c r="E13" s="488"/>
      <c r="F13" s="488"/>
      <c r="G13" s="488"/>
      <c r="H13" s="488"/>
      <c r="I13" s="488"/>
    </row>
    <row r="14" spans="1:9" ht="217.5" customHeight="1">
      <c r="A14" s="488" t="s">
        <v>381</v>
      </c>
      <c r="B14" s="488"/>
      <c r="C14" s="488"/>
      <c r="D14" s="488"/>
      <c r="E14" s="488"/>
      <c r="F14" s="488"/>
      <c r="G14" s="488"/>
      <c r="H14" s="488"/>
      <c r="I14" s="488"/>
    </row>
    <row r="15" spans="1:9" ht="89.25" customHeight="1">
      <c r="A15" s="488" t="s">
        <v>382</v>
      </c>
      <c r="B15" s="488"/>
      <c r="C15" s="488"/>
      <c r="D15" s="488"/>
      <c r="E15" s="488"/>
      <c r="F15" s="488"/>
      <c r="G15" s="488"/>
      <c r="H15" s="488"/>
      <c r="I15" s="488"/>
    </row>
    <row r="16" spans="1:9" ht="11.25" customHeight="1">
      <c r="A16" s="369"/>
      <c r="B16" s="369"/>
      <c r="C16" s="369"/>
      <c r="D16" s="369"/>
      <c r="E16" s="369"/>
      <c r="F16" s="369"/>
      <c r="G16" s="369"/>
      <c r="H16" s="369"/>
      <c r="I16" s="369"/>
    </row>
    <row r="17" spans="1:9">
      <c r="A17" s="489">
        <v>45666</v>
      </c>
      <c r="B17" s="489"/>
      <c r="C17" s="489"/>
      <c r="D17" s="85"/>
      <c r="E17" s="85"/>
      <c r="F17" s="85"/>
      <c r="G17" s="85"/>
      <c r="H17" s="85"/>
      <c r="I17" s="85"/>
    </row>
    <row r="18" spans="1:9" ht="4.5" customHeight="1">
      <c r="A18" s="367"/>
    </row>
    <row r="19" spans="1:9" ht="4.5" customHeight="1">
      <c r="A19" s="367"/>
    </row>
    <row r="20" spans="1:9">
      <c r="A20" s="85" t="s">
        <v>383</v>
      </c>
    </row>
    <row r="21" spans="1:9" hidden="1">
      <c r="A21" s="367"/>
    </row>
    <row r="22" spans="1:9" ht="19.5" customHeight="1">
      <c r="D22" s="478" t="s">
        <v>384</v>
      </c>
      <c r="E22" s="478"/>
      <c r="F22" s="479">
        <f>交付申請基本情報!D7</f>
        <v>0</v>
      </c>
      <c r="G22" s="479"/>
      <c r="H22" s="479"/>
      <c r="I22" s="479"/>
    </row>
    <row r="23" spans="1:9" ht="19.5" customHeight="1">
      <c r="D23" s="478" t="s">
        <v>385</v>
      </c>
      <c r="E23" s="478"/>
      <c r="F23" s="479">
        <f>交付申請基本情報!D5</f>
        <v>0</v>
      </c>
      <c r="G23" s="480"/>
      <c r="H23" s="480"/>
      <c r="I23" s="480"/>
    </row>
    <row r="24" spans="1:9" ht="19.5" customHeight="1">
      <c r="D24" s="478" t="s">
        <v>386</v>
      </c>
      <c r="E24" s="478"/>
      <c r="F24" s="479">
        <f>交付申請基本情報!D9</f>
        <v>0</v>
      </c>
      <c r="G24" s="480"/>
      <c r="H24" s="480"/>
      <c r="I24" s="480"/>
    </row>
    <row r="25" spans="1:9" ht="19.5" customHeight="1">
      <c r="D25" s="481" t="s">
        <v>387</v>
      </c>
      <c r="E25" s="482"/>
      <c r="F25" s="479">
        <f>交付申請基本情報!D8</f>
        <v>0</v>
      </c>
      <c r="G25" s="480"/>
      <c r="H25" s="480"/>
      <c r="I25" s="480"/>
    </row>
    <row r="26" spans="1:9" ht="19.5" customHeight="1">
      <c r="D26" s="483" t="s">
        <v>388</v>
      </c>
      <c r="E26" s="483"/>
      <c r="F26" s="479">
        <f>交付申請基本情報!D10</f>
        <v>0</v>
      </c>
      <c r="G26" s="480"/>
      <c r="H26" s="480"/>
      <c r="I26" s="480"/>
    </row>
    <row r="27" spans="1:9">
      <c r="A27" s="370"/>
    </row>
  </sheetData>
  <sheetProtection algorithmName="SHA-512" hashValue="htPpbt4ijnZjwWwnBp7cyIH+UfdRZkOazjhhAtvOx/Z+7lsNUiwLTf8aIBCnImkQBpkfoRqmMYCZgvuZOt/Zgw==" saltValue="lEMGV7+KDkfr3fSQ3rCk8Q==" spinCount="100000" sheet="1" objects="1" scenarios="1"/>
  <mergeCells count="19">
    <mergeCell ref="D23:E23"/>
    <mergeCell ref="F23:I23"/>
    <mergeCell ref="A4:I4"/>
    <mergeCell ref="A7:I7"/>
    <mergeCell ref="A8:I8"/>
    <mergeCell ref="A10:I10"/>
    <mergeCell ref="A12:I12"/>
    <mergeCell ref="A13:I13"/>
    <mergeCell ref="A14:I14"/>
    <mergeCell ref="A15:I15"/>
    <mergeCell ref="A17:C17"/>
    <mergeCell ref="D22:E22"/>
    <mergeCell ref="F22:I22"/>
    <mergeCell ref="D24:E24"/>
    <mergeCell ref="F24:I24"/>
    <mergeCell ref="D25:E25"/>
    <mergeCell ref="F25:I25"/>
    <mergeCell ref="D26:E26"/>
    <mergeCell ref="F26:I26"/>
  </mergeCells>
  <phoneticPr fontId="4"/>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F4104-AD01-4A3A-8BFB-D7F8CCA6AB36}">
  <sheetPr>
    <tabColor rgb="FFFF00FF"/>
    <pageSetUpPr fitToPage="1"/>
  </sheetPr>
  <dimension ref="A1:L66"/>
  <sheetViews>
    <sheetView view="pageBreakPreview" zoomScaleNormal="100" zoomScaleSheetLayoutView="100" workbookViewId="0">
      <selection activeCell="B11" sqref="B11:L13"/>
    </sheetView>
  </sheetViews>
  <sheetFormatPr defaultColWidth="9" defaultRowHeight="13"/>
  <cols>
    <col min="1" max="1" width="20.26953125" style="7" customWidth="1"/>
    <col min="2" max="2" width="9" style="7"/>
    <col min="3" max="3" width="3.7265625" style="7" customWidth="1"/>
    <col min="4" max="4" width="9" style="7"/>
    <col min="5" max="5" width="8.7265625" style="7" customWidth="1"/>
    <col min="6" max="6" width="9" style="7"/>
    <col min="7" max="7" width="9.7265625" style="7" customWidth="1"/>
    <col min="8" max="8" width="4.6328125" style="7" customWidth="1"/>
    <col min="9" max="9" width="9" style="7"/>
    <col min="10" max="10" width="4.7265625" style="7" customWidth="1"/>
    <col min="11" max="11" width="9" style="7"/>
    <col min="12" max="12" width="14.26953125" style="7" customWidth="1"/>
    <col min="13" max="13" width="2" style="7" customWidth="1"/>
    <col min="14" max="16384" width="9" style="7"/>
  </cols>
  <sheetData>
    <row r="1" spans="1:12" ht="9" customHeight="1"/>
    <row r="3" spans="1:12" ht="19.5" customHeight="1">
      <c r="A3" s="52"/>
      <c r="B3" s="590" t="s">
        <v>55</v>
      </c>
      <c r="C3" s="591"/>
      <c r="D3" s="591"/>
      <c r="E3" s="591"/>
      <c r="F3" s="591"/>
      <c r="G3" s="591"/>
      <c r="H3" s="591"/>
      <c r="I3" s="591"/>
      <c r="J3" s="592"/>
    </row>
    <row r="4" spans="1:12" ht="27.75" customHeight="1">
      <c r="A4" s="593" t="s">
        <v>56</v>
      </c>
      <c r="B4" s="593"/>
      <c r="C4" s="593"/>
      <c r="D4" s="593"/>
      <c r="E4" s="593"/>
      <c r="F4" s="593"/>
      <c r="G4" s="593"/>
      <c r="H4" s="593"/>
      <c r="I4" s="593"/>
      <c r="J4" s="593"/>
      <c r="K4" s="593"/>
      <c r="L4" s="593"/>
    </row>
    <row r="5" spans="1:12" ht="27.75" customHeight="1" thickBot="1">
      <c r="A5" s="27"/>
      <c r="B5" s="72"/>
      <c r="C5" s="72"/>
      <c r="D5" s="72"/>
      <c r="E5" s="72"/>
      <c r="F5" s="72"/>
      <c r="G5" s="72"/>
      <c r="H5" s="72"/>
      <c r="I5" s="72"/>
      <c r="J5" s="594" t="s">
        <v>57</v>
      </c>
      <c r="K5" s="594"/>
      <c r="L5" s="594"/>
    </row>
    <row r="6" spans="1:12" ht="20.149999999999999" customHeight="1">
      <c r="A6" s="73"/>
      <c r="B6" s="74" t="s">
        <v>58</v>
      </c>
      <c r="C6" s="75"/>
      <c r="D6" s="75"/>
      <c r="E6" s="75"/>
      <c r="F6" s="75"/>
      <c r="G6" s="75"/>
      <c r="H6" s="75"/>
      <c r="I6" s="75"/>
      <c r="J6" s="76"/>
      <c r="K6" s="76"/>
      <c r="L6" s="77"/>
    </row>
    <row r="7" spans="1:12" ht="20.149999999999999" customHeight="1">
      <c r="A7" s="78" t="s">
        <v>59</v>
      </c>
      <c r="B7" s="65" t="s">
        <v>60</v>
      </c>
      <c r="C7" s="65"/>
      <c r="D7" s="65"/>
      <c r="E7" s="65" t="s">
        <v>61</v>
      </c>
      <c r="F7" s="65"/>
      <c r="G7" s="65"/>
      <c r="H7" s="65" t="s">
        <v>62</v>
      </c>
      <c r="I7" s="65"/>
      <c r="J7" s="65"/>
      <c r="K7" s="65"/>
      <c r="L7" s="79"/>
    </row>
    <row r="8" spans="1:12" ht="20.149999999999999" customHeight="1">
      <c r="A8" s="78" t="s">
        <v>63</v>
      </c>
      <c r="B8" s="65" t="s">
        <v>64</v>
      </c>
      <c r="C8" s="65"/>
      <c r="D8" s="65"/>
      <c r="E8" s="65" t="s">
        <v>65</v>
      </c>
      <c r="F8" s="65"/>
      <c r="G8" s="65"/>
      <c r="H8" s="65"/>
      <c r="I8" s="65"/>
      <c r="J8" s="65"/>
      <c r="K8" s="65"/>
      <c r="L8" s="79"/>
    </row>
    <row r="9" spans="1:12" ht="20.149999999999999" customHeight="1" thickBot="1">
      <c r="A9" s="80"/>
      <c r="B9" s="81" t="s">
        <v>66</v>
      </c>
      <c r="C9" s="81"/>
      <c r="D9" s="81"/>
      <c r="E9" s="81"/>
      <c r="F9" s="81"/>
      <c r="G9" s="81"/>
      <c r="H9" s="81"/>
      <c r="I9" s="81"/>
      <c r="J9" s="81"/>
      <c r="K9" s="81"/>
      <c r="L9" s="82"/>
    </row>
    <row r="10" spans="1:12" ht="19.5" customHeight="1">
      <c r="A10" s="595" t="s">
        <v>67</v>
      </c>
      <c r="B10" s="598"/>
      <c r="C10" s="599"/>
      <c r="D10" s="599"/>
      <c r="E10" s="599"/>
      <c r="F10" s="599"/>
      <c r="G10" s="599"/>
      <c r="H10" s="599"/>
      <c r="I10" s="599"/>
      <c r="J10" s="599"/>
      <c r="K10" s="599"/>
      <c r="L10" s="600"/>
    </row>
    <row r="11" spans="1:12" ht="14.25" customHeight="1">
      <c r="A11" s="596"/>
      <c r="B11" s="601">
        <f>交付申請基本情報!D7</f>
        <v>0</v>
      </c>
      <c r="C11" s="602"/>
      <c r="D11" s="602"/>
      <c r="E11" s="602"/>
      <c r="F11" s="602"/>
      <c r="G11" s="602"/>
      <c r="H11" s="602"/>
      <c r="I11" s="602"/>
      <c r="J11" s="602"/>
      <c r="K11" s="602"/>
      <c r="L11" s="603"/>
    </row>
    <row r="12" spans="1:12" ht="14.25" customHeight="1">
      <c r="A12" s="596"/>
      <c r="B12" s="601"/>
      <c r="C12" s="602"/>
      <c r="D12" s="602"/>
      <c r="E12" s="602"/>
      <c r="F12" s="602"/>
      <c r="G12" s="602"/>
      <c r="H12" s="602"/>
      <c r="I12" s="602"/>
      <c r="J12" s="602"/>
      <c r="K12" s="602"/>
      <c r="L12" s="603"/>
    </row>
    <row r="13" spans="1:12" ht="15" customHeight="1" thickBot="1">
      <c r="A13" s="597"/>
      <c r="B13" s="604"/>
      <c r="C13" s="605"/>
      <c r="D13" s="605"/>
      <c r="E13" s="605"/>
      <c r="F13" s="605"/>
      <c r="G13" s="605"/>
      <c r="H13" s="605"/>
      <c r="I13" s="605"/>
      <c r="J13" s="605"/>
      <c r="K13" s="605"/>
      <c r="L13" s="606"/>
    </row>
    <row r="14" spans="1:12" ht="18.75" customHeight="1">
      <c r="A14" s="505" t="s">
        <v>68</v>
      </c>
      <c r="B14" s="607"/>
      <c r="C14" s="608"/>
      <c r="D14" s="608"/>
      <c r="E14" s="608"/>
      <c r="F14" s="608"/>
      <c r="G14" s="608"/>
      <c r="H14" s="608"/>
      <c r="I14" s="608"/>
      <c r="J14" s="608"/>
      <c r="K14" s="608"/>
      <c r="L14" s="609"/>
    </row>
    <row r="15" spans="1:12" ht="18.75" customHeight="1">
      <c r="A15" s="506"/>
      <c r="B15" s="493">
        <f>交付申請基本情報!D5</f>
        <v>0</v>
      </c>
      <c r="C15" s="494"/>
      <c r="D15" s="494"/>
      <c r="E15" s="494"/>
      <c r="F15" s="494"/>
      <c r="G15" s="494"/>
      <c r="H15" s="494"/>
      <c r="I15" s="494"/>
      <c r="J15" s="494"/>
      <c r="K15" s="494"/>
      <c r="L15" s="495"/>
    </row>
    <row r="16" spans="1:12" ht="18.75" customHeight="1" thickBot="1">
      <c r="A16" s="507"/>
      <c r="B16" s="493"/>
      <c r="C16" s="494"/>
      <c r="D16" s="494"/>
      <c r="E16" s="494"/>
      <c r="F16" s="494"/>
      <c r="G16" s="494"/>
      <c r="H16" s="494"/>
      <c r="I16" s="494"/>
      <c r="J16" s="494"/>
      <c r="K16" s="494"/>
      <c r="L16" s="495"/>
    </row>
    <row r="17" spans="1:12" ht="24.75" customHeight="1" thickBot="1">
      <c r="A17" s="57" t="s">
        <v>22</v>
      </c>
      <c r="B17" s="610">
        <f>交付申請基本情報!D6</f>
        <v>0</v>
      </c>
      <c r="C17" s="611"/>
      <c r="D17" s="612"/>
      <c r="E17" s="613" t="s">
        <v>23</v>
      </c>
      <c r="F17" s="614"/>
      <c r="G17" s="610">
        <f>交付申請基本情報!D8</f>
        <v>0</v>
      </c>
      <c r="H17" s="611"/>
      <c r="I17" s="611"/>
      <c r="J17" s="611"/>
      <c r="K17" s="611"/>
      <c r="L17" s="612"/>
    </row>
    <row r="18" spans="1:12" ht="24.75" customHeight="1" thickBot="1">
      <c r="A18" s="56" t="s">
        <v>69</v>
      </c>
      <c r="B18" s="588"/>
      <c r="C18" s="589"/>
      <c r="D18" s="589"/>
      <c r="E18" s="581" t="s">
        <v>70</v>
      </c>
      <c r="F18" s="581"/>
      <c r="G18" s="575"/>
      <c r="H18" s="575"/>
      <c r="I18" s="575"/>
      <c r="J18" s="575"/>
      <c r="K18" s="575"/>
      <c r="L18" s="576"/>
    </row>
    <row r="19" spans="1:12" ht="18" customHeight="1">
      <c r="A19" s="505" t="s">
        <v>71</v>
      </c>
      <c r="B19" s="577">
        <f>交付申請基本情報!$D$16</f>
        <v>0</v>
      </c>
      <c r="C19" s="578"/>
      <c r="D19" s="578"/>
      <c r="E19" s="581" t="s">
        <v>70</v>
      </c>
      <c r="F19" s="581"/>
      <c r="G19" s="583">
        <f>交付申請基本情報!$D$17</f>
        <v>0</v>
      </c>
      <c r="H19" s="584"/>
      <c r="I19" s="584"/>
      <c r="J19" s="584"/>
      <c r="K19" s="584"/>
      <c r="L19" s="585"/>
    </row>
    <row r="20" spans="1:12" ht="18" customHeight="1" thickBot="1">
      <c r="A20" s="507"/>
      <c r="B20" s="579"/>
      <c r="C20" s="580"/>
      <c r="D20" s="580"/>
      <c r="E20" s="582" t="s">
        <v>72</v>
      </c>
      <c r="F20" s="582"/>
      <c r="G20" s="586">
        <f>交付申請基本情報!$D$18</f>
        <v>0</v>
      </c>
      <c r="H20" s="586"/>
      <c r="I20" s="586"/>
      <c r="J20" s="586"/>
      <c r="K20" s="586"/>
      <c r="L20" s="587"/>
    </row>
    <row r="21" spans="1:12" ht="21.75" customHeight="1">
      <c r="A21" s="29" t="s">
        <v>24</v>
      </c>
      <c r="B21" s="544" t="s">
        <v>25</v>
      </c>
      <c r="C21" s="545"/>
      <c r="D21" s="545"/>
      <c r="E21" s="545"/>
      <c r="F21" s="545"/>
      <c r="G21" s="545"/>
      <c r="H21" s="545"/>
      <c r="I21" s="545"/>
      <c r="J21" s="545"/>
      <c r="K21" s="545"/>
      <c r="L21" s="546"/>
    </row>
    <row r="22" spans="1:12" ht="24.75" customHeight="1" thickBot="1">
      <c r="A22" s="30" t="s">
        <v>26</v>
      </c>
      <c r="B22" s="547"/>
      <c r="C22" s="548"/>
      <c r="D22" s="548"/>
      <c r="E22" s="548"/>
      <c r="F22" s="548"/>
      <c r="G22" s="548"/>
      <c r="H22" s="548"/>
      <c r="I22" s="548"/>
      <c r="J22" s="548"/>
      <c r="K22" s="548"/>
      <c r="L22" s="549"/>
    </row>
    <row r="23" spans="1:12" ht="19.5" customHeight="1">
      <c r="A23" s="505" t="s">
        <v>73</v>
      </c>
      <c r="B23" s="557"/>
      <c r="C23" s="558"/>
      <c r="D23" s="558"/>
      <c r="E23" s="558"/>
      <c r="F23" s="163"/>
      <c r="G23" s="558"/>
      <c r="H23" s="558"/>
      <c r="I23" s="558"/>
      <c r="J23" s="163"/>
      <c r="K23" s="164"/>
      <c r="L23" s="550" t="s">
        <v>74</v>
      </c>
    </row>
    <row r="24" spans="1:12" ht="18" customHeight="1">
      <c r="A24" s="506"/>
      <c r="B24" s="559">
        <f>交付申請基本情報!$D$19</f>
        <v>0</v>
      </c>
      <c r="C24" s="560"/>
      <c r="D24" s="560"/>
      <c r="E24" s="560"/>
      <c r="F24" s="560"/>
      <c r="G24" s="552">
        <f>交付申請基本情報!$D$21</f>
        <v>0</v>
      </c>
      <c r="H24" s="553"/>
      <c r="I24" s="553"/>
      <c r="J24" s="555" t="s">
        <v>75</v>
      </c>
      <c r="K24" s="556"/>
      <c r="L24" s="551"/>
    </row>
    <row r="25" spans="1:12" ht="18" customHeight="1" thickBot="1">
      <c r="A25" s="507"/>
      <c r="B25" s="561"/>
      <c r="C25" s="562"/>
      <c r="D25" s="562"/>
      <c r="E25" s="562"/>
      <c r="F25" s="562"/>
      <c r="G25" s="554"/>
      <c r="H25" s="554"/>
      <c r="I25" s="554"/>
      <c r="J25" s="31"/>
      <c r="K25" s="31"/>
      <c r="L25" s="551"/>
    </row>
    <row r="26" spans="1:12" ht="15.75" customHeight="1">
      <c r="A26" s="28" t="s">
        <v>29</v>
      </c>
      <c r="B26" s="563" t="s">
        <v>30</v>
      </c>
      <c r="C26" s="564"/>
      <c r="D26" s="564"/>
      <c r="E26" s="564"/>
      <c r="F26" s="564"/>
      <c r="G26" s="564"/>
      <c r="H26" s="564"/>
      <c r="I26" s="564"/>
      <c r="J26" s="564"/>
      <c r="K26" s="565"/>
      <c r="L26" s="550" t="s">
        <v>76</v>
      </c>
    </row>
    <row r="27" spans="1:12" ht="13.5" thickBot="1">
      <c r="A27" s="30" t="s">
        <v>26</v>
      </c>
      <c r="B27" s="566"/>
      <c r="C27" s="567"/>
      <c r="D27" s="567"/>
      <c r="E27" s="567"/>
      <c r="F27" s="567"/>
      <c r="G27" s="567"/>
      <c r="H27" s="567"/>
      <c r="I27" s="567"/>
      <c r="J27" s="567"/>
      <c r="K27" s="568"/>
      <c r="L27" s="551"/>
    </row>
    <row r="28" spans="1:12" ht="22.5" customHeight="1" thickBot="1">
      <c r="A28" s="83" t="s">
        <v>31</v>
      </c>
      <c r="B28" s="573">
        <f>交付申請基本情報!D20</f>
        <v>0</v>
      </c>
      <c r="C28" s="574"/>
      <c r="D28" s="343" t="s">
        <v>334</v>
      </c>
      <c r="E28" s="344">
        <f>交付申請基本情報!D22</f>
        <v>0</v>
      </c>
      <c r="F28" s="524" t="s">
        <v>32</v>
      </c>
      <c r="G28" s="525"/>
      <c r="H28" s="570">
        <f>交付申請基本情報!D24</f>
        <v>0</v>
      </c>
      <c r="I28" s="571"/>
      <c r="J28" s="571"/>
      <c r="K28" s="572"/>
      <c r="L28" s="551"/>
    </row>
    <row r="29" spans="1:12" ht="16.5" customHeight="1" thickBot="1">
      <c r="A29" s="505" t="s">
        <v>77</v>
      </c>
      <c r="B29" s="535">
        <f>交付申請基本情報!D26</f>
        <v>0</v>
      </c>
      <c r="C29" s="536"/>
      <c r="D29" s="536"/>
      <c r="E29" s="536"/>
      <c r="F29" s="536"/>
      <c r="G29" s="536"/>
      <c r="H29" s="536"/>
      <c r="I29" s="536"/>
      <c r="J29" s="536"/>
      <c r="K29" s="537"/>
      <c r="L29" s="551"/>
    </row>
    <row r="30" spans="1:12" ht="16.5" customHeight="1">
      <c r="A30" s="506"/>
      <c r="B30" s="538">
        <f>交付申請基本情報!D25</f>
        <v>0</v>
      </c>
      <c r="C30" s="539"/>
      <c r="D30" s="539"/>
      <c r="E30" s="539"/>
      <c r="F30" s="539"/>
      <c r="G30" s="539"/>
      <c r="H30" s="539"/>
      <c r="I30" s="539"/>
      <c r="J30" s="539"/>
      <c r="K30" s="540"/>
      <c r="L30" s="551"/>
    </row>
    <row r="31" spans="1:12" ht="16.5" customHeight="1" thickBot="1">
      <c r="A31" s="507"/>
      <c r="B31" s="541"/>
      <c r="C31" s="542"/>
      <c r="D31" s="542"/>
      <c r="E31" s="542"/>
      <c r="F31" s="542"/>
      <c r="G31" s="542"/>
      <c r="H31" s="542"/>
      <c r="I31" s="542"/>
      <c r="J31" s="542"/>
      <c r="K31" s="543"/>
      <c r="L31" s="569"/>
    </row>
    <row r="32" spans="1:12" s="34" customFormat="1" ht="23.25" customHeight="1" thickBot="1">
      <c r="A32" s="502" t="s">
        <v>78</v>
      </c>
      <c r="B32" s="503"/>
      <c r="C32" s="503"/>
      <c r="D32" s="503"/>
      <c r="E32" s="503"/>
      <c r="F32" s="503"/>
      <c r="G32" s="503"/>
      <c r="H32" s="503"/>
      <c r="I32" s="503"/>
      <c r="J32" s="503"/>
      <c r="K32" s="503"/>
      <c r="L32" s="504"/>
    </row>
    <row r="33" spans="1:12" ht="20.25" customHeight="1" thickBot="1">
      <c r="A33" s="505" t="s">
        <v>79</v>
      </c>
      <c r="B33" s="508"/>
      <c r="C33" s="509"/>
      <c r="D33" s="509"/>
      <c r="E33" s="509"/>
      <c r="F33" s="509"/>
      <c r="G33" s="509"/>
      <c r="H33" s="509"/>
      <c r="I33" s="509"/>
      <c r="J33" s="509"/>
      <c r="K33" s="510"/>
      <c r="L33" s="511" t="s">
        <v>80</v>
      </c>
    </row>
    <row r="34" spans="1:12" ht="18" customHeight="1">
      <c r="A34" s="506"/>
      <c r="B34" s="513"/>
      <c r="C34" s="514"/>
      <c r="D34" s="514"/>
      <c r="E34" s="514"/>
      <c r="F34" s="32" t="s">
        <v>27</v>
      </c>
      <c r="G34" s="514"/>
      <c r="H34" s="514"/>
      <c r="I34" s="514"/>
      <c r="J34" s="517" t="s">
        <v>75</v>
      </c>
      <c r="K34" s="518"/>
      <c r="L34" s="511"/>
    </row>
    <row r="35" spans="1:12" ht="18" customHeight="1" thickBot="1">
      <c r="A35" s="507"/>
      <c r="B35" s="515"/>
      <c r="C35" s="516"/>
      <c r="D35" s="516"/>
      <c r="E35" s="516"/>
      <c r="F35" s="58" t="s">
        <v>28</v>
      </c>
      <c r="G35" s="516"/>
      <c r="H35" s="516"/>
      <c r="I35" s="516"/>
      <c r="J35" s="519"/>
      <c r="K35" s="520"/>
      <c r="L35" s="511"/>
    </row>
    <row r="36" spans="1:12" ht="22.5" customHeight="1" thickBot="1">
      <c r="A36" s="83" t="s">
        <v>31</v>
      </c>
      <c r="B36" s="521"/>
      <c r="C36" s="522"/>
      <c r="D36" s="522"/>
      <c r="E36" s="523"/>
      <c r="F36" s="524" t="s">
        <v>32</v>
      </c>
      <c r="G36" s="525"/>
      <c r="H36" s="526" t="s">
        <v>81</v>
      </c>
      <c r="I36" s="527"/>
      <c r="J36" s="527"/>
      <c r="K36" s="528"/>
      <c r="L36" s="511"/>
    </row>
    <row r="37" spans="1:12" ht="20.25" customHeight="1" thickBot="1">
      <c r="A37" s="505" t="s">
        <v>82</v>
      </c>
      <c r="B37" s="508"/>
      <c r="C37" s="509"/>
      <c r="D37" s="509"/>
      <c r="E37" s="509"/>
      <c r="F37" s="509"/>
      <c r="G37" s="509"/>
      <c r="H37" s="509"/>
      <c r="I37" s="509"/>
      <c r="J37" s="509"/>
      <c r="K37" s="510"/>
      <c r="L37" s="511"/>
    </row>
    <row r="38" spans="1:12" ht="34.5" customHeight="1" thickBot="1">
      <c r="A38" s="507"/>
      <c r="B38" s="529"/>
      <c r="C38" s="530"/>
      <c r="D38" s="530"/>
      <c r="E38" s="530"/>
      <c r="F38" s="530"/>
      <c r="G38" s="530"/>
      <c r="H38" s="530"/>
      <c r="I38" s="530"/>
      <c r="J38" s="530"/>
      <c r="K38" s="531"/>
      <c r="L38" s="512"/>
    </row>
    <row r="39" spans="1:12">
      <c r="A39" s="532" t="s">
        <v>83</v>
      </c>
      <c r="B39" s="533"/>
      <c r="C39" s="533"/>
      <c r="D39" s="533"/>
      <c r="E39" s="533"/>
      <c r="F39" s="533"/>
      <c r="G39" s="533"/>
      <c r="H39" s="533"/>
      <c r="I39" s="533"/>
      <c r="J39" s="533"/>
      <c r="K39" s="533"/>
      <c r="L39" s="534"/>
    </row>
    <row r="40" spans="1:12">
      <c r="A40" s="493"/>
      <c r="B40" s="494"/>
      <c r="C40" s="494"/>
      <c r="D40" s="494"/>
      <c r="E40" s="494"/>
      <c r="F40" s="494"/>
      <c r="G40" s="494"/>
      <c r="H40" s="494"/>
      <c r="I40" s="494"/>
      <c r="J40" s="494"/>
      <c r="K40" s="494"/>
      <c r="L40" s="495"/>
    </row>
    <row r="41" spans="1:12" ht="27" customHeight="1">
      <c r="A41" s="490" t="s">
        <v>373</v>
      </c>
      <c r="B41" s="454"/>
      <c r="C41" s="454"/>
      <c r="D41" s="454"/>
      <c r="E41" s="454"/>
      <c r="F41" s="454"/>
      <c r="G41" s="33"/>
      <c r="H41" s="33"/>
      <c r="I41" s="33"/>
      <c r="J41" s="33"/>
      <c r="K41" s="33"/>
      <c r="L41" s="35"/>
    </row>
    <row r="42" spans="1:12" ht="12.75" customHeight="1">
      <c r="A42" s="54"/>
      <c r="B42" s="55"/>
      <c r="C42" s="33"/>
      <c r="D42" s="33"/>
      <c r="E42" s="33"/>
      <c r="F42" s="33"/>
      <c r="G42" s="33"/>
      <c r="H42" s="33"/>
      <c r="I42" s="33"/>
      <c r="J42" s="33"/>
      <c r="K42" s="33"/>
      <c r="L42" s="35"/>
    </row>
    <row r="43" spans="1:12">
      <c r="A43" s="493" t="s">
        <v>84</v>
      </c>
      <c r="B43" s="494"/>
      <c r="C43" s="494"/>
      <c r="D43" s="494"/>
      <c r="E43" s="494"/>
      <c r="F43" s="494"/>
      <c r="G43" s="494"/>
      <c r="H43" s="494"/>
      <c r="I43" s="494"/>
      <c r="J43" s="494"/>
      <c r="K43" s="494"/>
      <c r="L43" s="495"/>
    </row>
    <row r="44" spans="1:12" ht="18.75" customHeight="1">
      <c r="A44" s="36"/>
      <c r="B44" s="496" t="s">
        <v>21</v>
      </c>
      <c r="C44" s="496"/>
      <c r="D44" s="496"/>
      <c r="E44" s="497">
        <f>交付申請基本情報!D7</f>
        <v>0</v>
      </c>
      <c r="F44" s="497"/>
      <c r="G44" s="497"/>
      <c r="H44" s="497"/>
      <c r="I44" s="497"/>
      <c r="J44" s="497"/>
      <c r="K44" s="497"/>
      <c r="L44" s="35"/>
    </row>
    <row r="45" spans="1:12" ht="18.75" customHeight="1">
      <c r="A45" s="36"/>
      <c r="B45" s="496" t="s">
        <v>33</v>
      </c>
      <c r="C45" s="496"/>
      <c r="D45" s="496"/>
      <c r="E45" s="497">
        <f>交付申請基本情報!D5</f>
        <v>0</v>
      </c>
      <c r="F45" s="497"/>
      <c r="G45" s="497"/>
      <c r="H45" s="497"/>
      <c r="I45" s="497"/>
      <c r="J45" s="497"/>
      <c r="K45" s="497"/>
      <c r="L45" s="35"/>
    </row>
    <row r="46" spans="1:12" ht="18.75" customHeight="1">
      <c r="A46" s="36"/>
      <c r="B46" s="496" t="s">
        <v>85</v>
      </c>
      <c r="C46" s="496"/>
      <c r="D46" s="496"/>
      <c r="E46" s="497">
        <f>交付申請基本情報!D9</f>
        <v>0</v>
      </c>
      <c r="F46" s="497"/>
      <c r="G46" s="497"/>
      <c r="H46" s="497"/>
      <c r="I46" s="497"/>
      <c r="J46" s="497"/>
      <c r="K46" s="497"/>
      <c r="L46" s="35"/>
    </row>
    <row r="47" spans="1:12" ht="18.75" customHeight="1">
      <c r="A47" s="36"/>
      <c r="B47" s="50"/>
      <c r="C47" s="50"/>
      <c r="D47" s="50"/>
      <c r="E47" s="51"/>
      <c r="F47" s="51"/>
      <c r="G47" s="51"/>
      <c r="H47" s="51"/>
      <c r="I47" s="51"/>
      <c r="J47" s="37"/>
      <c r="K47" s="33"/>
      <c r="L47" s="35"/>
    </row>
    <row r="48" spans="1:12" ht="18.75" customHeight="1">
      <c r="A48" s="36"/>
      <c r="B48" s="50"/>
      <c r="C48" s="50"/>
      <c r="D48" s="50"/>
      <c r="E48" s="51"/>
      <c r="F48" s="51"/>
      <c r="G48" s="51"/>
      <c r="H48" s="51"/>
      <c r="I48" s="51"/>
      <c r="J48" s="37"/>
      <c r="K48" s="33"/>
      <c r="L48" s="35"/>
    </row>
    <row r="49" spans="1:12" ht="18.75" customHeight="1">
      <c r="A49" s="36"/>
      <c r="B49" s="50"/>
      <c r="C49" s="50"/>
      <c r="D49" s="50"/>
      <c r="E49" s="51"/>
      <c r="F49" s="51"/>
      <c r="G49" s="51"/>
      <c r="H49" s="51"/>
      <c r="I49" s="51"/>
      <c r="J49" s="37"/>
      <c r="K49" s="33"/>
      <c r="L49" s="35"/>
    </row>
    <row r="50" spans="1:12" ht="18.75" customHeight="1">
      <c r="A50" s="36"/>
      <c r="B50" s="50"/>
      <c r="C50" s="50"/>
      <c r="D50" s="50"/>
      <c r="E50" s="51"/>
      <c r="F50" s="51"/>
      <c r="G50" s="51"/>
      <c r="H50" s="51"/>
      <c r="I50" s="51"/>
      <c r="J50" s="37"/>
      <c r="K50" s="33"/>
      <c r="L50" s="35"/>
    </row>
    <row r="51" spans="1:12" ht="18.75" customHeight="1">
      <c r="A51" s="36"/>
      <c r="B51" s="50"/>
      <c r="C51" s="50"/>
      <c r="D51" s="50"/>
      <c r="E51" s="51"/>
      <c r="F51" s="51"/>
      <c r="G51" s="51"/>
      <c r="H51" s="51"/>
      <c r="I51" s="51"/>
      <c r="J51" s="37"/>
      <c r="K51" s="33"/>
      <c r="L51" s="35"/>
    </row>
    <row r="52" spans="1:12" ht="10.5" customHeight="1" thickBot="1">
      <c r="A52" s="498"/>
      <c r="B52" s="499"/>
      <c r="C52" s="499"/>
      <c r="D52" s="499"/>
      <c r="E52" s="499"/>
      <c r="F52" s="499"/>
      <c r="G52" s="499"/>
      <c r="H52" s="499"/>
      <c r="I52" s="499"/>
      <c r="J52" s="499"/>
      <c r="K52" s="499"/>
      <c r="L52" s="500"/>
    </row>
    <row r="53" spans="1:12">
      <c r="A53" s="53"/>
      <c r="B53" s="53"/>
      <c r="C53" s="53"/>
      <c r="D53" s="53"/>
      <c r="E53" s="53"/>
      <c r="F53" s="53"/>
      <c r="G53" s="53"/>
      <c r="H53" s="53"/>
      <c r="I53" s="53"/>
      <c r="J53" s="53"/>
      <c r="K53" s="53"/>
      <c r="L53" s="53"/>
    </row>
    <row r="54" spans="1:12">
      <c r="A54" s="38"/>
      <c r="B54" s="38"/>
      <c r="C54" s="38"/>
      <c r="D54" s="38"/>
      <c r="E54" s="38"/>
      <c r="F54" s="38"/>
      <c r="G54" s="38"/>
      <c r="H54" s="38"/>
      <c r="I54" s="38"/>
      <c r="J54" s="38"/>
      <c r="K54" s="38"/>
      <c r="L54" s="38"/>
    </row>
    <row r="55" spans="1:12">
      <c r="A55" s="501" t="s">
        <v>86</v>
      </c>
      <c r="B55" s="501"/>
      <c r="C55" s="501"/>
      <c r="D55" s="501"/>
      <c r="E55" s="501"/>
      <c r="F55" s="501"/>
      <c r="G55" s="501"/>
      <c r="H55" s="501"/>
      <c r="I55" s="501"/>
      <c r="J55" s="501"/>
      <c r="K55" s="501"/>
      <c r="L55" s="501"/>
    </row>
    <row r="56" spans="1:12" ht="26.25" customHeight="1">
      <c r="A56" s="492" t="s">
        <v>87</v>
      </c>
      <c r="B56" s="492"/>
      <c r="C56" s="492"/>
      <c r="D56" s="492"/>
      <c r="E56" s="492"/>
      <c r="F56" s="492"/>
      <c r="G56" s="492"/>
      <c r="H56" s="492"/>
      <c r="I56" s="492"/>
      <c r="J56" s="492"/>
      <c r="K56" s="492"/>
      <c r="L56" s="492"/>
    </row>
    <row r="57" spans="1:12">
      <c r="A57" s="492" t="s">
        <v>88</v>
      </c>
      <c r="B57" s="492"/>
      <c r="C57" s="492"/>
      <c r="D57" s="492"/>
      <c r="E57" s="492"/>
      <c r="F57" s="492"/>
      <c r="G57" s="492"/>
      <c r="H57" s="492"/>
      <c r="I57" s="492"/>
      <c r="J57" s="492"/>
      <c r="K57" s="492"/>
      <c r="L57" s="492"/>
    </row>
    <row r="58" spans="1:12" ht="26.25" customHeight="1">
      <c r="A58" s="492" t="s">
        <v>89</v>
      </c>
      <c r="B58" s="492"/>
      <c r="C58" s="492"/>
      <c r="D58" s="492"/>
      <c r="E58" s="492"/>
      <c r="F58" s="492"/>
      <c r="G58" s="492"/>
      <c r="H58" s="492"/>
      <c r="I58" s="492"/>
      <c r="J58" s="492"/>
      <c r="K58" s="492"/>
      <c r="L58" s="492"/>
    </row>
    <row r="59" spans="1:12" ht="21.75" customHeight="1">
      <c r="A59" s="492" t="s">
        <v>90</v>
      </c>
      <c r="B59" s="492"/>
      <c r="C59" s="492"/>
      <c r="D59" s="492"/>
      <c r="E59" s="492"/>
      <c r="F59" s="492"/>
      <c r="G59" s="492"/>
      <c r="H59" s="492"/>
      <c r="I59" s="492"/>
      <c r="J59" s="492"/>
      <c r="K59" s="492"/>
      <c r="L59" s="492"/>
    </row>
    <row r="60" spans="1:12" ht="16.5" customHeight="1">
      <c r="A60" s="492" t="s">
        <v>91</v>
      </c>
      <c r="B60" s="492"/>
      <c r="C60" s="492"/>
      <c r="D60" s="492"/>
      <c r="E60" s="492"/>
      <c r="F60" s="492"/>
      <c r="G60" s="492"/>
      <c r="H60" s="492"/>
      <c r="I60" s="492"/>
      <c r="J60" s="492"/>
      <c r="K60" s="492"/>
      <c r="L60" s="492"/>
    </row>
    <row r="61" spans="1:12" ht="30" customHeight="1">
      <c r="A61" s="492" t="s">
        <v>92</v>
      </c>
      <c r="B61" s="492"/>
      <c r="C61" s="492"/>
      <c r="D61" s="492"/>
      <c r="E61" s="492"/>
      <c r="F61" s="492"/>
      <c r="G61" s="492"/>
      <c r="H61" s="492"/>
      <c r="I61" s="492"/>
      <c r="J61" s="492"/>
      <c r="K61" s="492"/>
      <c r="L61" s="492"/>
    </row>
    <row r="62" spans="1:12" s="84" customFormat="1" ht="24" customHeight="1">
      <c r="A62" s="491" t="s">
        <v>93</v>
      </c>
      <c r="B62" s="491"/>
      <c r="C62" s="491"/>
      <c r="D62" s="491"/>
      <c r="E62" s="491"/>
      <c r="F62" s="491"/>
      <c r="G62" s="491"/>
      <c r="H62" s="491"/>
      <c r="I62" s="491"/>
      <c r="J62" s="491"/>
      <c r="K62" s="491"/>
      <c r="L62" s="491"/>
    </row>
    <row r="63" spans="1:12" s="84" customFormat="1" ht="44.25" customHeight="1">
      <c r="A63" s="491" t="s">
        <v>94</v>
      </c>
      <c r="B63" s="491"/>
      <c r="C63" s="491"/>
      <c r="D63" s="491"/>
      <c r="E63" s="491"/>
      <c r="F63" s="491"/>
      <c r="G63" s="491"/>
      <c r="H63" s="491"/>
      <c r="I63" s="491"/>
      <c r="J63" s="491"/>
      <c r="K63" s="491"/>
      <c r="L63" s="491"/>
    </row>
    <row r="64" spans="1:12" s="84" customFormat="1" ht="11">
      <c r="A64" s="491"/>
      <c r="B64" s="491"/>
      <c r="C64" s="491"/>
      <c r="D64" s="491"/>
      <c r="E64" s="491"/>
      <c r="F64" s="491"/>
      <c r="G64" s="491"/>
      <c r="H64" s="491"/>
      <c r="I64" s="491"/>
      <c r="J64" s="491"/>
      <c r="K64" s="491"/>
      <c r="L64" s="491"/>
    </row>
    <row r="65" spans="1:12" s="84" customFormat="1" ht="11">
      <c r="A65" s="491"/>
      <c r="B65" s="491"/>
      <c r="C65" s="491"/>
      <c r="D65" s="491"/>
      <c r="E65" s="491"/>
      <c r="F65" s="491"/>
      <c r="G65" s="491"/>
      <c r="H65" s="491"/>
      <c r="I65" s="491"/>
      <c r="J65" s="491"/>
      <c r="K65" s="491"/>
      <c r="L65" s="491"/>
    </row>
    <row r="66" spans="1:12" s="84" customFormat="1" ht="11">
      <c r="A66" s="491"/>
      <c r="B66" s="491"/>
      <c r="C66" s="491"/>
      <c r="D66" s="491"/>
      <c r="E66" s="491"/>
      <c r="F66" s="491"/>
      <c r="G66" s="491"/>
      <c r="H66" s="491"/>
      <c r="I66" s="491"/>
      <c r="J66" s="491"/>
      <c r="K66" s="491"/>
      <c r="L66" s="491"/>
    </row>
  </sheetData>
  <protectedRanges>
    <protectedRange sqref="B10:L16 K17:L20 I17:I20 G17:G20 D17:D20 B17:B20 B21:L22 B23:K23 G36:K36 B29:K31 D28 B33:K35 G28:K28 B26:K27 F24:F25" name="範囲1_3"/>
  </protectedRanges>
  <mergeCells count="72">
    <mergeCell ref="A14:A16"/>
    <mergeCell ref="B14:L14"/>
    <mergeCell ref="B15:L16"/>
    <mergeCell ref="B17:D17"/>
    <mergeCell ref="E17:F17"/>
    <mergeCell ref="G17:L17"/>
    <mergeCell ref="B3:J3"/>
    <mergeCell ref="A4:L4"/>
    <mergeCell ref="J5:L5"/>
    <mergeCell ref="A10:A13"/>
    <mergeCell ref="B10:L10"/>
    <mergeCell ref="B11:L13"/>
    <mergeCell ref="G18:L18"/>
    <mergeCell ref="A19:A20"/>
    <mergeCell ref="B19:D20"/>
    <mergeCell ref="E19:F19"/>
    <mergeCell ref="E20:F20"/>
    <mergeCell ref="G19:L19"/>
    <mergeCell ref="G20:L20"/>
    <mergeCell ref="B18:D18"/>
    <mergeCell ref="E18:F18"/>
    <mergeCell ref="B26:K27"/>
    <mergeCell ref="L26:L31"/>
    <mergeCell ref="F28:G28"/>
    <mergeCell ref="H28:K28"/>
    <mergeCell ref="B28:C28"/>
    <mergeCell ref="B21:L22"/>
    <mergeCell ref="A23:A25"/>
    <mergeCell ref="L23:L25"/>
    <mergeCell ref="G24:I25"/>
    <mergeCell ref="J24:K24"/>
    <mergeCell ref="B23:E23"/>
    <mergeCell ref="G23:I23"/>
    <mergeCell ref="B24:F25"/>
    <mergeCell ref="B37:K37"/>
    <mergeCell ref="B38:K38"/>
    <mergeCell ref="A39:L39"/>
    <mergeCell ref="A29:A31"/>
    <mergeCell ref="B29:K29"/>
    <mergeCell ref="B30:K31"/>
    <mergeCell ref="A52:L52"/>
    <mergeCell ref="A55:L55"/>
    <mergeCell ref="E46:K46"/>
    <mergeCell ref="A40:L40"/>
    <mergeCell ref="A32:L32"/>
    <mergeCell ref="A33:A35"/>
    <mergeCell ref="B33:K33"/>
    <mergeCell ref="L33:L38"/>
    <mergeCell ref="B34:E35"/>
    <mergeCell ref="G34:I35"/>
    <mergeCell ref="J34:K34"/>
    <mergeCell ref="J35:K35"/>
    <mergeCell ref="B36:E36"/>
    <mergeCell ref="F36:G36"/>
    <mergeCell ref="H36:K36"/>
    <mergeCell ref="A37:A38"/>
    <mergeCell ref="A41:F41"/>
    <mergeCell ref="A63:L63"/>
    <mergeCell ref="A64:L66"/>
    <mergeCell ref="A57:L57"/>
    <mergeCell ref="A58:L58"/>
    <mergeCell ref="A59:L59"/>
    <mergeCell ref="A60:L60"/>
    <mergeCell ref="A61:L61"/>
    <mergeCell ref="A62:L62"/>
    <mergeCell ref="A56:L56"/>
    <mergeCell ref="A43:L43"/>
    <mergeCell ref="B44:D44"/>
    <mergeCell ref="E44:K44"/>
    <mergeCell ref="B45:D45"/>
    <mergeCell ref="E45:K45"/>
    <mergeCell ref="B46:D46"/>
  </mergeCells>
  <phoneticPr fontId="4"/>
  <pageMargins left="0.7" right="0.7" top="0.75" bottom="0.75" header="0.3" footer="0.3"/>
  <pageSetup paperSize="9" scale="80" orientation="portrait"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50800</xdr:colOff>
                    <xdr:row>6</xdr:row>
                    <xdr:rowOff>190500</xdr:rowOff>
                  </from>
                  <to>
                    <xdr:col>1</xdr:col>
                    <xdr:colOff>336550</xdr:colOff>
                    <xdr:row>8</xdr:row>
                    <xdr:rowOff>88900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50800</xdr:colOff>
                    <xdr:row>5</xdr:row>
                    <xdr:rowOff>190500</xdr:rowOff>
                  </from>
                  <to>
                    <xdr:col>1</xdr:col>
                    <xdr:colOff>336550</xdr:colOff>
                    <xdr:row>7</xdr:row>
                    <xdr:rowOff>88900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457200</xdr:colOff>
                    <xdr:row>5</xdr:row>
                    <xdr:rowOff>184150</xdr:rowOff>
                  </from>
                  <to>
                    <xdr:col>0</xdr:col>
                    <xdr:colOff>742950</xdr:colOff>
                    <xdr:row>7</xdr:row>
                    <xdr:rowOff>76200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457200</xdr:colOff>
                    <xdr:row>6</xdr:row>
                    <xdr:rowOff>184150</xdr:rowOff>
                  </from>
                  <to>
                    <xdr:col>0</xdr:col>
                    <xdr:colOff>742950</xdr:colOff>
                    <xdr:row>8</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57150</xdr:colOff>
                    <xdr:row>5</xdr:row>
                    <xdr:rowOff>171450</xdr:rowOff>
                  </from>
                  <to>
                    <xdr:col>4</xdr:col>
                    <xdr:colOff>342900</xdr:colOff>
                    <xdr:row>7</xdr:row>
                    <xdr:rowOff>69850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57150</xdr:colOff>
                    <xdr:row>6</xdr:row>
                    <xdr:rowOff>190500</xdr:rowOff>
                  </from>
                  <to>
                    <xdr:col>4</xdr:col>
                    <xdr:colOff>342900</xdr:colOff>
                    <xdr:row>8</xdr:row>
                    <xdr:rowOff>88900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7</xdr:col>
                    <xdr:colOff>57150</xdr:colOff>
                    <xdr:row>5</xdr:row>
                    <xdr:rowOff>184150</xdr:rowOff>
                  </from>
                  <to>
                    <xdr:col>7</xdr:col>
                    <xdr:colOff>342900</xdr:colOff>
                    <xdr:row>7</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7F53-285B-4655-8B51-28163B112E79}">
  <sheetPr>
    <tabColor rgb="FFFF00FF"/>
    <pageSetUpPr fitToPage="1"/>
  </sheetPr>
  <dimension ref="A1:L212"/>
  <sheetViews>
    <sheetView view="pageBreakPreview" zoomScale="85" zoomScaleNormal="90" zoomScaleSheetLayoutView="85" workbookViewId="0">
      <selection activeCell="D7" sqref="D7:E7"/>
    </sheetView>
  </sheetViews>
  <sheetFormatPr defaultColWidth="9" defaultRowHeight="13"/>
  <cols>
    <col min="1" max="1" width="3.6328125" style="203" customWidth="1"/>
    <col min="2" max="2" width="3.08984375" style="203" customWidth="1"/>
    <col min="3" max="3" width="13.90625" style="203" customWidth="1"/>
    <col min="4" max="5" width="12.6328125" style="203" customWidth="1"/>
    <col min="6" max="6" width="15.6328125" style="203" customWidth="1"/>
    <col min="7" max="8" width="15.453125" style="203" customWidth="1"/>
    <col min="9" max="9" width="15.08984375" style="203" customWidth="1"/>
    <col min="10" max="10" width="7.453125" style="203" customWidth="1"/>
    <col min="11" max="11" width="12.6328125" style="203" customWidth="1"/>
    <col min="12" max="12" width="15.453125" style="203" customWidth="1"/>
    <col min="13" max="16384" width="9" style="203"/>
  </cols>
  <sheetData>
    <row r="1" spans="1:12">
      <c r="A1" s="625"/>
      <c r="B1" s="625"/>
      <c r="C1" s="625"/>
      <c r="D1" s="625"/>
      <c r="E1" s="625"/>
      <c r="F1" s="625"/>
      <c r="I1" s="204" t="s">
        <v>211</v>
      </c>
    </row>
    <row r="2" spans="1:12" ht="21">
      <c r="B2" s="626" t="s">
        <v>212</v>
      </c>
      <c r="C2" s="626"/>
      <c r="D2" s="626"/>
      <c r="E2" s="626"/>
      <c r="F2" s="626"/>
      <c r="G2" s="626"/>
      <c r="H2" s="626"/>
      <c r="I2" s="626"/>
      <c r="J2" s="205"/>
      <c r="K2" s="205"/>
      <c r="L2" s="205"/>
    </row>
    <row r="3" spans="1:12" ht="13.5" customHeight="1">
      <c r="B3" s="206"/>
      <c r="C3" s="206"/>
      <c r="D3" s="206"/>
      <c r="E3" s="206"/>
      <c r="F3" s="206"/>
      <c r="G3" s="206"/>
      <c r="H3" s="206"/>
      <c r="I3" s="206"/>
      <c r="J3" s="206"/>
      <c r="K3" s="206"/>
      <c r="L3" s="206"/>
    </row>
    <row r="4" spans="1:12" s="207" customFormat="1" ht="14">
      <c r="B4" s="207" t="s">
        <v>213</v>
      </c>
    </row>
    <row r="5" spans="1:12" s="208" customFormat="1" ht="6" customHeight="1"/>
    <row r="6" spans="1:12" s="209" customFormat="1" ht="19.5" customHeight="1">
      <c r="B6" s="627" t="s">
        <v>214</v>
      </c>
      <c r="C6" s="627"/>
      <c r="D6" s="627"/>
      <c r="E6" s="627"/>
      <c r="F6" s="627"/>
      <c r="G6" s="627"/>
      <c r="H6" s="627"/>
      <c r="I6" s="627"/>
      <c r="J6" s="210"/>
      <c r="K6" s="210"/>
      <c r="L6" s="210"/>
    </row>
    <row r="7" spans="1:12" s="209" customFormat="1" ht="19.5" customHeight="1">
      <c r="B7" s="615" t="s">
        <v>215</v>
      </c>
      <c r="C7" s="615"/>
      <c r="D7" s="616"/>
      <c r="E7" s="618"/>
      <c r="F7" s="211" t="s">
        <v>216</v>
      </c>
      <c r="G7" s="616"/>
      <c r="H7" s="618"/>
      <c r="I7" s="212"/>
      <c r="J7" s="213"/>
      <c r="K7" s="213"/>
      <c r="L7" s="213"/>
    </row>
    <row r="8" spans="1:12" s="209" customFormat="1" ht="19.5" customHeight="1">
      <c r="B8" s="615" t="s">
        <v>217</v>
      </c>
      <c r="C8" s="615"/>
      <c r="D8" s="616"/>
      <c r="E8" s="617"/>
      <c r="F8" s="617"/>
      <c r="G8" s="617"/>
      <c r="H8" s="618"/>
      <c r="I8" s="212"/>
      <c r="J8" s="213"/>
      <c r="K8" s="213"/>
      <c r="L8" s="213"/>
    </row>
    <row r="9" spans="1:12" s="209" customFormat="1" ht="19.5" customHeight="1">
      <c r="B9" s="615" t="s">
        <v>218</v>
      </c>
      <c r="C9" s="615"/>
      <c r="D9" s="619"/>
      <c r="E9" s="619"/>
      <c r="F9" s="211" t="s">
        <v>219</v>
      </c>
      <c r="G9" s="620"/>
      <c r="H9" s="621"/>
      <c r="I9" s="212"/>
      <c r="J9" s="213"/>
      <c r="K9" s="213"/>
      <c r="L9" s="213"/>
    </row>
    <row r="10" spans="1:12" s="209" customFormat="1" ht="19.5" customHeight="1">
      <c r="B10" s="622" t="s">
        <v>220</v>
      </c>
      <c r="C10" s="623"/>
      <c r="D10" s="619"/>
      <c r="E10" s="619"/>
      <c r="F10" s="211" t="s">
        <v>221</v>
      </c>
      <c r="G10" s="624"/>
      <c r="H10" s="618"/>
      <c r="I10" s="212"/>
      <c r="J10" s="214"/>
      <c r="K10" s="214"/>
      <c r="L10" s="214"/>
    </row>
    <row r="11" spans="1:12" s="209" customFormat="1" ht="19.5" customHeight="1">
      <c r="B11" s="631" t="s">
        <v>222</v>
      </c>
      <c r="C11" s="631"/>
      <c r="D11" s="632"/>
      <c r="E11" s="633"/>
      <c r="F11" s="215" t="s">
        <v>223</v>
      </c>
      <c r="G11" s="632"/>
      <c r="H11" s="633"/>
      <c r="I11" s="212"/>
      <c r="J11" s="214"/>
      <c r="K11" s="214"/>
      <c r="L11" s="214"/>
    </row>
    <row r="12" spans="1:12" s="213" customFormat="1" ht="13.5" customHeight="1">
      <c r="B12" s="216"/>
      <c r="C12" s="216"/>
      <c r="D12" s="216"/>
      <c r="E12" s="216"/>
      <c r="F12" s="216"/>
      <c r="G12" s="216"/>
      <c r="H12" s="216"/>
      <c r="I12" s="216"/>
      <c r="J12" s="214"/>
      <c r="K12" s="214"/>
      <c r="L12" s="214"/>
    </row>
    <row r="13" spans="1:12" s="209" customFormat="1" ht="19.5" customHeight="1">
      <c r="B13" s="634" t="s">
        <v>224</v>
      </c>
      <c r="C13" s="634"/>
      <c r="D13" s="634"/>
      <c r="E13" s="634"/>
      <c r="F13" s="634"/>
      <c r="G13" s="634"/>
      <c r="H13" s="634"/>
      <c r="I13" s="634"/>
      <c r="J13" s="210"/>
      <c r="K13" s="210"/>
      <c r="L13" s="210"/>
    </row>
    <row r="14" spans="1:12" s="209" customFormat="1" ht="19.5" customHeight="1">
      <c r="B14" s="628" t="s">
        <v>215</v>
      </c>
      <c r="C14" s="628"/>
      <c r="D14" s="616"/>
      <c r="E14" s="618"/>
      <c r="F14" s="217" t="s">
        <v>216</v>
      </c>
      <c r="G14" s="616"/>
      <c r="H14" s="618"/>
      <c r="I14" s="212"/>
      <c r="J14" s="213"/>
      <c r="K14" s="213"/>
      <c r="L14" s="213"/>
    </row>
    <row r="15" spans="1:12" s="209" customFormat="1" ht="19.5" customHeight="1">
      <c r="B15" s="628" t="s">
        <v>217</v>
      </c>
      <c r="C15" s="628"/>
      <c r="D15" s="616"/>
      <c r="E15" s="617"/>
      <c r="F15" s="617"/>
      <c r="G15" s="617"/>
      <c r="H15" s="618"/>
      <c r="I15" s="212"/>
      <c r="J15" s="213"/>
      <c r="K15" s="213"/>
      <c r="L15" s="213"/>
    </row>
    <row r="16" spans="1:12" s="209" customFormat="1" ht="19.5" customHeight="1">
      <c r="B16" s="628" t="s">
        <v>218</v>
      </c>
      <c r="C16" s="628"/>
      <c r="D16" s="619"/>
      <c r="E16" s="619"/>
      <c r="F16" s="217" t="s">
        <v>219</v>
      </c>
      <c r="G16" s="620"/>
      <c r="H16" s="621"/>
      <c r="I16" s="212"/>
      <c r="J16" s="214"/>
      <c r="K16" s="214"/>
      <c r="L16" s="214"/>
    </row>
    <row r="17" spans="2:12" s="209" customFormat="1" ht="19.5" customHeight="1">
      <c r="B17" s="629" t="s">
        <v>220</v>
      </c>
      <c r="C17" s="630"/>
      <c r="D17" s="619"/>
      <c r="E17" s="619"/>
      <c r="F17" s="217" t="s">
        <v>221</v>
      </c>
      <c r="G17" s="616"/>
      <c r="H17" s="618"/>
      <c r="I17" s="212"/>
      <c r="J17" s="214"/>
      <c r="K17" s="214"/>
      <c r="L17" s="214"/>
    </row>
    <row r="18" spans="2:12" s="209" customFormat="1" ht="30" customHeight="1">
      <c r="B18" s="628" t="s">
        <v>225</v>
      </c>
      <c r="C18" s="628"/>
      <c r="D18" s="632"/>
      <c r="E18" s="633"/>
      <c r="F18" s="218" t="s">
        <v>226</v>
      </c>
      <c r="G18" s="632"/>
      <c r="H18" s="633"/>
      <c r="I18" s="212"/>
      <c r="J18" s="214"/>
      <c r="K18" s="214"/>
      <c r="L18" s="214"/>
    </row>
    <row r="19" spans="2:12" s="213" customFormat="1" ht="8.25" customHeight="1">
      <c r="B19" s="216"/>
      <c r="C19" s="216"/>
      <c r="D19" s="216"/>
      <c r="E19" s="216"/>
      <c r="F19" s="216"/>
      <c r="G19" s="216"/>
      <c r="H19" s="216"/>
      <c r="I19" s="216"/>
      <c r="J19" s="214"/>
      <c r="K19" s="214"/>
      <c r="L19" s="214"/>
    </row>
    <row r="20" spans="2:12" s="213" customFormat="1" ht="19.5" customHeight="1">
      <c r="C20" s="219"/>
      <c r="D20" s="219" t="s">
        <v>227</v>
      </c>
      <c r="E20" s="216"/>
      <c r="F20" s="216"/>
      <c r="G20" s="216"/>
      <c r="H20" s="216"/>
      <c r="I20" s="216"/>
      <c r="J20" s="214"/>
      <c r="K20" s="214"/>
      <c r="L20" s="214"/>
    </row>
    <row r="21" spans="2:12" s="209" customFormat="1" ht="19.5" customHeight="1">
      <c r="B21" s="628" t="s">
        <v>215</v>
      </c>
      <c r="C21" s="628"/>
      <c r="D21" s="616"/>
      <c r="E21" s="618"/>
      <c r="F21" s="217" t="s">
        <v>216</v>
      </c>
      <c r="G21" s="616"/>
      <c r="H21" s="618"/>
      <c r="I21" s="212"/>
      <c r="J21" s="213"/>
      <c r="K21" s="213"/>
      <c r="L21" s="213"/>
    </row>
    <row r="22" spans="2:12" s="209" customFormat="1" ht="19.5" customHeight="1">
      <c r="B22" s="628" t="s">
        <v>217</v>
      </c>
      <c r="C22" s="628"/>
      <c r="D22" s="616"/>
      <c r="E22" s="617"/>
      <c r="F22" s="617"/>
      <c r="G22" s="617"/>
      <c r="H22" s="618"/>
      <c r="I22" s="212"/>
      <c r="J22" s="213"/>
      <c r="K22" s="213"/>
      <c r="L22" s="213"/>
    </row>
    <row r="23" spans="2:12" ht="18" customHeight="1"/>
    <row r="24" spans="2:12" s="207" customFormat="1" ht="14">
      <c r="B24" s="207" t="s">
        <v>228</v>
      </c>
    </row>
    <row r="25" spans="2:12" ht="9.75" customHeight="1" thickBot="1"/>
    <row r="26" spans="2:12" s="209" customFormat="1" ht="18" customHeight="1">
      <c r="B26" s="635" t="s">
        <v>229</v>
      </c>
      <c r="C26" s="636"/>
      <c r="D26" s="636"/>
      <c r="E26" s="636" t="s">
        <v>230</v>
      </c>
      <c r="F26" s="636" t="s">
        <v>231</v>
      </c>
      <c r="G26" s="638" t="s">
        <v>232</v>
      </c>
      <c r="H26" s="636" t="s">
        <v>233</v>
      </c>
      <c r="I26" s="642" t="s">
        <v>234</v>
      </c>
    </row>
    <row r="27" spans="2:12" s="209" customFormat="1" ht="18" customHeight="1" thickBot="1">
      <c r="B27" s="647" t="s">
        <v>235</v>
      </c>
      <c r="C27" s="637"/>
      <c r="D27" s="220" t="s">
        <v>236</v>
      </c>
      <c r="E27" s="637"/>
      <c r="F27" s="637"/>
      <c r="G27" s="639"/>
      <c r="H27" s="637"/>
      <c r="I27" s="643"/>
    </row>
    <row r="28" spans="2:12" s="209" customFormat="1" ht="18" customHeight="1">
      <c r="B28" s="648" t="s">
        <v>237</v>
      </c>
      <c r="C28" s="649"/>
      <c r="D28" s="221" t="s">
        <v>238</v>
      </c>
      <c r="E28" s="222">
        <v>3000</v>
      </c>
      <c r="F28" s="221">
        <f>SUM(F48,F65,F82,F99,F116,F133,F150,F167,F184,F201)</f>
        <v>0</v>
      </c>
      <c r="G28" s="222">
        <f>F28*E28</f>
        <v>0</v>
      </c>
      <c r="H28" s="223" t="s">
        <v>239</v>
      </c>
      <c r="I28" s="224">
        <f>G28*3/4</f>
        <v>0</v>
      </c>
      <c r="J28" s="361"/>
    </row>
    <row r="29" spans="2:12" s="209" customFormat="1" ht="18" customHeight="1">
      <c r="B29" s="646"/>
      <c r="C29" s="650"/>
      <c r="D29" s="225" t="s">
        <v>240</v>
      </c>
      <c r="E29" s="226">
        <v>11000</v>
      </c>
      <c r="F29" s="225">
        <f>SUM(F49,F66,F83,F100,F117,F134,F151,F168,F185,F202)</f>
        <v>0</v>
      </c>
      <c r="G29" s="226">
        <f t="shared" ref="G29:G38" si="0">F29*E29</f>
        <v>0</v>
      </c>
      <c r="H29" s="227" t="s">
        <v>239</v>
      </c>
      <c r="I29" s="228">
        <f t="shared" ref="I29:I38" si="1">G29*3/4</f>
        <v>0</v>
      </c>
    </row>
    <row r="30" spans="2:12" s="209" customFormat="1" ht="18" customHeight="1">
      <c r="B30" s="651"/>
      <c r="C30" s="652"/>
      <c r="D30" s="229" t="s">
        <v>241</v>
      </c>
      <c r="E30" s="230">
        <v>19000</v>
      </c>
      <c r="F30" s="229">
        <f>SUM(F50,F67,F84,F101,F118,F135,F152,F169,F186,F203)</f>
        <v>0</v>
      </c>
      <c r="G30" s="230">
        <f t="shared" si="0"/>
        <v>0</v>
      </c>
      <c r="H30" s="231" t="s">
        <v>239</v>
      </c>
      <c r="I30" s="232">
        <f t="shared" si="1"/>
        <v>0</v>
      </c>
    </row>
    <row r="31" spans="2:12" s="209" customFormat="1" ht="18" customHeight="1">
      <c r="B31" s="646" t="s">
        <v>242</v>
      </c>
      <c r="C31" s="650"/>
      <c r="D31" s="233" t="s">
        <v>238</v>
      </c>
      <c r="E31" s="234">
        <v>3000</v>
      </c>
      <c r="F31" s="233">
        <f>SUM(F51,F68,F85,F102,F119,F136,F153,F170,F187,F204,)</f>
        <v>0</v>
      </c>
      <c r="G31" s="234">
        <f t="shared" si="0"/>
        <v>0</v>
      </c>
      <c r="H31" s="235" t="s">
        <v>243</v>
      </c>
      <c r="I31" s="236">
        <f t="shared" si="1"/>
        <v>0</v>
      </c>
    </row>
    <row r="32" spans="2:12" s="209" customFormat="1" ht="18" customHeight="1">
      <c r="B32" s="646"/>
      <c r="C32" s="650"/>
      <c r="D32" s="225" t="s">
        <v>240</v>
      </c>
      <c r="E32" s="226">
        <v>11000</v>
      </c>
      <c r="F32" s="225">
        <f>SUM(F52,F69,F86,F103,F120,F137,F154,F171,F188,F205)</f>
        <v>0</v>
      </c>
      <c r="G32" s="226">
        <f t="shared" si="0"/>
        <v>0</v>
      </c>
      <c r="H32" s="227" t="s">
        <v>243</v>
      </c>
      <c r="I32" s="228">
        <f t="shared" si="1"/>
        <v>0</v>
      </c>
    </row>
    <row r="33" spans="2:9" s="209" customFormat="1" ht="18" customHeight="1">
      <c r="B33" s="646"/>
      <c r="C33" s="650"/>
      <c r="D33" s="225" t="s">
        <v>244</v>
      </c>
      <c r="E33" s="226">
        <v>19000</v>
      </c>
      <c r="F33" s="225">
        <f>SUM(F53,F70,F87,F104,F121,F138,F155,F172,F189,F206)</f>
        <v>0</v>
      </c>
      <c r="G33" s="226">
        <f t="shared" si="0"/>
        <v>0</v>
      </c>
      <c r="H33" s="227" t="s">
        <v>243</v>
      </c>
      <c r="I33" s="228">
        <f t="shared" si="1"/>
        <v>0</v>
      </c>
    </row>
    <row r="34" spans="2:9" s="209" customFormat="1" ht="18" customHeight="1">
      <c r="B34" s="651"/>
      <c r="C34" s="652"/>
      <c r="D34" s="229" t="s">
        <v>245</v>
      </c>
      <c r="E34" s="230">
        <v>27000</v>
      </c>
      <c r="F34" s="229">
        <f>SUM(F54,F71,F88,F105,F122,F139,F156,F173,F190,F207)</f>
        <v>0</v>
      </c>
      <c r="G34" s="230">
        <f t="shared" si="0"/>
        <v>0</v>
      </c>
      <c r="H34" s="231" t="s">
        <v>243</v>
      </c>
      <c r="I34" s="232">
        <f t="shared" si="1"/>
        <v>0</v>
      </c>
    </row>
    <row r="35" spans="2:9" s="209" customFormat="1" ht="18" customHeight="1">
      <c r="B35" s="651" t="s">
        <v>246</v>
      </c>
      <c r="C35" s="652"/>
      <c r="D35" s="233" t="s">
        <v>240</v>
      </c>
      <c r="E35" s="234">
        <v>3000</v>
      </c>
      <c r="F35" s="233">
        <f>SUM(F55,F72,F89,F106,F123,F140,F157,F174,F191,F208,)</f>
        <v>0</v>
      </c>
      <c r="G35" s="234">
        <f t="shared" si="0"/>
        <v>0</v>
      </c>
      <c r="H35" s="235" t="s">
        <v>243</v>
      </c>
      <c r="I35" s="236">
        <f t="shared" si="1"/>
        <v>0</v>
      </c>
    </row>
    <row r="36" spans="2:9" s="209" customFormat="1" ht="18" customHeight="1">
      <c r="B36" s="653"/>
      <c r="C36" s="654"/>
      <c r="D36" s="225" t="s">
        <v>244</v>
      </c>
      <c r="E36" s="226">
        <v>11000</v>
      </c>
      <c r="F36" s="225">
        <f>SUM(F56,F73,F90,F107,F124,F141,F158,F175,F192,F209)</f>
        <v>0</v>
      </c>
      <c r="G36" s="226">
        <f t="shared" si="0"/>
        <v>0</v>
      </c>
      <c r="H36" s="227" t="s">
        <v>243</v>
      </c>
      <c r="I36" s="228">
        <f t="shared" si="1"/>
        <v>0</v>
      </c>
    </row>
    <row r="37" spans="2:9" s="209" customFormat="1" ht="18" customHeight="1">
      <c r="B37" s="653"/>
      <c r="C37" s="654"/>
      <c r="D37" s="225" t="s">
        <v>247</v>
      </c>
      <c r="E37" s="226">
        <v>19000</v>
      </c>
      <c r="F37" s="225">
        <f>SUM(F57,F74,F91,F108,F125,F142,F159,F176,F193,F210,)</f>
        <v>0</v>
      </c>
      <c r="G37" s="226">
        <f t="shared" si="0"/>
        <v>0</v>
      </c>
      <c r="H37" s="227" t="s">
        <v>243</v>
      </c>
      <c r="I37" s="228">
        <f t="shared" si="1"/>
        <v>0</v>
      </c>
    </row>
    <row r="38" spans="2:9" s="209" customFormat="1" ht="18" customHeight="1" thickBot="1">
      <c r="B38" s="655"/>
      <c r="C38" s="656"/>
      <c r="D38" s="237" t="s">
        <v>248</v>
      </c>
      <c r="E38" s="238">
        <v>28000</v>
      </c>
      <c r="F38" s="237">
        <f>SUM(F58,F75,F92,F109,F126,F143,F160,F177,F194,F211)</f>
        <v>0</v>
      </c>
      <c r="G38" s="238">
        <f t="shared" si="0"/>
        <v>0</v>
      </c>
      <c r="H38" s="239" t="s">
        <v>239</v>
      </c>
      <c r="I38" s="240">
        <f t="shared" si="1"/>
        <v>0</v>
      </c>
    </row>
    <row r="39" spans="2:9" s="209" customFormat="1" ht="18" customHeight="1" thickTop="1" thickBot="1">
      <c r="B39" s="657" t="s">
        <v>249</v>
      </c>
      <c r="C39" s="658"/>
      <c r="D39" s="658"/>
      <c r="E39" s="658"/>
      <c r="F39" s="241">
        <f>SUM(F28:F38)</f>
        <v>0</v>
      </c>
      <c r="G39" s="242">
        <f>SUM(G28:G38)</f>
        <v>0</v>
      </c>
      <c r="H39" s="243" t="s">
        <v>250</v>
      </c>
      <c r="I39" s="244">
        <f>SUM(I28:I38)</f>
        <v>0</v>
      </c>
    </row>
    <row r="40" spans="2:9" ht="9" customHeight="1">
      <c r="G40" s="245"/>
      <c r="I40" s="245"/>
    </row>
    <row r="41" spans="2:9" ht="9" customHeight="1">
      <c r="B41" s="207"/>
      <c r="G41" s="245"/>
      <c r="I41" s="245"/>
    </row>
    <row r="42" spans="2:9" ht="16.5" customHeight="1">
      <c r="B42" s="207" t="s">
        <v>251</v>
      </c>
      <c r="C42" s="207"/>
      <c r="G42" s="245"/>
      <c r="I42" s="245"/>
    </row>
    <row r="43" spans="2:9" ht="9.75" customHeight="1">
      <c r="G43" s="245"/>
      <c r="I43" s="245"/>
    </row>
    <row r="44" spans="2:9" ht="16.5" customHeight="1">
      <c r="C44" s="246" t="s">
        <v>252</v>
      </c>
      <c r="D44" s="378"/>
      <c r="G44" s="245"/>
      <c r="I44" s="245"/>
    </row>
    <row r="45" spans="2:9" ht="6.75" customHeight="1" thickBot="1">
      <c r="G45" s="245"/>
      <c r="I45" s="245"/>
    </row>
    <row r="46" spans="2:9" s="209" customFormat="1" ht="15" customHeight="1">
      <c r="C46" s="663" t="s">
        <v>229</v>
      </c>
      <c r="D46" s="664"/>
      <c r="E46" s="247" t="s">
        <v>230</v>
      </c>
      <c r="F46" s="640" t="s">
        <v>231</v>
      </c>
      <c r="G46" s="665" t="s">
        <v>232</v>
      </c>
      <c r="H46" s="640" t="s">
        <v>233</v>
      </c>
      <c r="I46" s="642" t="s">
        <v>234</v>
      </c>
    </row>
    <row r="47" spans="2:9" s="209" customFormat="1" ht="15" customHeight="1" thickBot="1">
      <c r="C47" s="248" t="s">
        <v>235</v>
      </c>
      <c r="D47" s="220" t="s">
        <v>236</v>
      </c>
      <c r="E47" s="249"/>
      <c r="F47" s="641"/>
      <c r="G47" s="666"/>
      <c r="H47" s="641"/>
      <c r="I47" s="643"/>
    </row>
    <row r="48" spans="2:9" s="209" customFormat="1" ht="15" customHeight="1">
      <c r="C48" s="644" t="s">
        <v>237</v>
      </c>
      <c r="D48" s="221" t="s">
        <v>238</v>
      </c>
      <c r="E48" s="222">
        <v>3000</v>
      </c>
      <c r="F48" s="379"/>
      <c r="G48" s="222">
        <f>F48*E48</f>
        <v>0</v>
      </c>
      <c r="H48" s="223" t="s">
        <v>239</v>
      </c>
      <c r="I48" s="224">
        <f>G48*3/4</f>
        <v>0</v>
      </c>
    </row>
    <row r="49" spans="3:10" s="209" customFormat="1" ht="15" customHeight="1">
      <c r="C49" s="645"/>
      <c r="D49" s="225" t="s">
        <v>240</v>
      </c>
      <c r="E49" s="226">
        <v>11000</v>
      </c>
      <c r="F49" s="380"/>
      <c r="G49" s="226">
        <f t="shared" ref="G49:G58" si="2">F49*E49</f>
        <v>0</v>
      </c>
      <c r="H49" s="227" t="s">
        <v>239</v>
      </c>
      <c r="I49" s="228">
        <f t="shared" ref="I49:I58" si="3">G49*3/4</f>
        <v>0</v>
      </c>
    </row>
    <row r="50" spans="3:10" s="209" customFormat="1" ht="15" customHeight="1">
      <c r="C50" s="646"/>
      <c r="D50" s="229" t="s">
        <v>241</v>
      </c>
      <c r="E50" s="230">
        <v>19000</v>
      </c>
      <c r="F50" s="381"/>
      <c r="G50" s="230">
        <f t="shared" si="2"/>
        <v>0</v>
      </c>
      <c r="H50" s="231" t="s">
        <v>239</v>
      </c>
      <c r="I50" s="232">
        <f>G50*3/4</f>
        <v>0</v>
      </c>
    </row>
    <row r="51" spans="3:10" s="209" customFormat="1" ht="15" customHeight="1">
      <c r="C51" s="653" t="s">
        <v>242</v>
      </c>
      <c r="D51" s="233" t="s">
        <v>238</v>
      </c>
      <c r="E51" s="234">
        <v>3000</v>
      </c>
      <c r="F51" s="382"/>
      <c r="G51" s="234">
        <f t="shared" si="2"/>
        <v>0</v>
      </c>
      <c r="H51" s="235" t="s">
        <v>243</v>
      </c>
      <c r="I51" s="236">
        <f t="shared" si="3"/>
        <v>0</v>
      </c>
    </row>
    <row r="52" spans="3:10" s="209" customFormat="1" ht="15" customHeight="1">
      <c r="C52" s="645"/>
      <c r="D52" s="225" t="s">
        <v>240</v>
      </c>
      <c r="E52" s="226">
        <v>11000</v>
      </c>
      <c r="F52" s="380"/>
      <c r="G52" s="226">
        <f t="shared" si="2"/>
        <v>0</v>
      </c>
      <c r="H52" s="227" t="s">
        <v>243</v>
      </c>
      <c r="I52" s="228">
        <f t="shared" si="3"/>
        <v>0</v>
      </c>
    </row>
    <row r="53" spans="3:10" ht="15" customHeight="1">
      <c r="C53" s="645"/>
      <c r="D53" s="225" t="s">
        <v>244</v>
      </c>
      <c r="E53" s="226">
        <v>19000</v>
      </c>
      <c r="F53" s="380"/>
      <c r="G53" s="226">
        <f t="shared" si="2"/>
        <v>0</v>
      </c>
      <c r="H53" s="227" t="s">
        <v>243</v>
      </c>
      <c r="I53" s="228">
        <f t="shared" si="3"/>
        <v>0</v>
      </c>
    </row>
    <row r="54" spans="3:10" ht="15" customHeight="1">
      <c r="C54" s="646"/>
      <c r="D54" s="229" t="s">
        <v>245</v>
      </c>
      <c r="E54" s="230">
        <v>27000</v>
      </c>
      <c r="F54" s="381"/>
      <c r="G54" s="230">
        <f t="shared" si="2"/>
        <v>0</v>
      </c>
      <c r="H54" s="231" t="s">
        <v>243</v>
      </c>
      <c r="I54" s="232">
        <f t="shared" si="3"/>
        <v>0</v>
      </c>
    </row>
    <row r="55" spans="3:10" ht="15" customHeight="1">
      <c r="C55" s="653" t="s">
        <v>246</v>
      </c>
      <c r="D55" s="233" t="s">
        <v>240</v>
      </c>
      <c r="E55" s="234">
        <v>3000</v>
      </c>
      <c r="F55" s="382"/>
      <c r="G55" s="234">
        <f t="shared" si="2"/>
        <v>0</v>
      </c>
      <c r="H55" s="235" t="s">
        <v>243</v>
      </c>
      <c r="I55" s="236">
        <f t="shared" si="3"/>
        <v>0</v>
      </c>
    </row>
    <row r="56" spans="3:10" ht="15" customHeight="1">
      <c r="C56" s="645"/>
      <c r="D56" s="225" t="s">
        <v>244</v>
      </c>
      <c r="E56" s="226">
        <v>11000</v>
      </c>
      <c r="F56" s="380"/>
      <c r="G56" s="226">
        <f t="shared" si="2"/>
        <v>0</v>
      </c>
      <c r="H56" s="227" t="s">
        <v>243</v>
      </c>
      <c r="I56" s="228">
        <f t="shared" si="3"/>
        <v>0</v>
      </c>
    </row>
    <row r="57" spans="3:10" s="209" customFormat="1" ht="15" customHeight="1">
      <c r="C57" s="645"/>
      <c r="D57" s="225" t="s">
        <v>247</v>
      </c>
      <c r="E57" s="226">
        <v>19000</v>
      </c>
      <c r="F57" s="380"/>
      <c r="G57" s="226">
        <f t="shared" si="2"/>
        <v>0</v>
      </c>
      <c r="H57" s="227" t="s">
        <v>243</v>
      </c>
      <c r="I57" s="228">
        <f t="shared" si="3"/>
        <v>0</v>
      </c>
    </row>
    <row r="58" spans="3:10" s="209" customFormat="1" ht="15" customHeight="1" thickBot="1">
      <c r="C58" s="659"/>
      <c r="D58" s="237" t="s">
        <v>248</v>
      </c>
      <c r="E58" s="238">
        <v>28000</v>
      </c>
      <c r="F58" s="383"/>
      <c r="G58" s="238">
        <f t="shared" si="2"/>
        <v>0</v>
      </c>
      <c r="H58" s="239" t="s">
        <v>239</v>
      </c>
      <c r="I58" s="240">
        <f t="shared" si="3"/>
        <v>0</v>
      </c>
    </row>
    <row r="59" spans="3:10" s="209" customFormat="1" ht="15" customHeight="1" thickTop="1" thickBot="1">
      <c r="C59" s="660" t="s">
        <v>249</v>
      </c>
      <c r="D59" s="661"/>
      <c r="E59" s="662"/>
      <c r="F59" s="241">
        <f>SUM(F48:F58)</f>
        <v>0</v>
      </c>
      <c r="G59" s="242">
        <f>SUM(G48:G58)</f>
        <v>0</v>
      </c>
      <c r="H59" s="243" t="s">
        <v>250</v>
      </c>
      <c r="I59" s="244">
        <f>SUM(I48:I58)</f>
        <v>0</v>
      </c>
    </row>
    <row r="60" spans="3:10" s="209" customFormat="1" ht="15" customHeight="1">
      <c r="C60" s="203"/>
      <c r="D60" s="203"/>
      <c r="E60" s="203"/>
      <c r="F60" s="203"/>
      <c r="G60" s="245"/>
      <c r="H60" s="203"/>
      <c r="I60" s="245"/>
      <c r="J60" s="203"/>
    </row>
    <row r="61" spans="3:10" ht="15" customHeight="1">
      <c r="C61" s="246" t="s">
        <v>253</v>
      </c>
      <c r="D61" s="378"/>
      <c r="G61" s="245"/>
      <c r="I61" s="245"/>
    </row>
    <row r="62" spans="3:10" ht="15" customHeight="1" thickBot="1">
      <c r="G62" s="245"/>
      <c r="I62" s="245"/>
    </row>
    <row r="63" spans="3:10" ht="15" customHeight="1">
      <c r="C63" s="663" t="s">
        <v>229</v>
      </c>
      <c r="D63" s="664"/>
      <c r="E63" s="247" t="s">
        <v>230</v>
      </c>
      <c r="F63" s="640" t="s">
        <v>231</v>
      </c>
      <c r="G63" s="665" t="s">
        <v>232</v>
      </c>
      <c r="H63" s="640" t="s">
        <v>233</v>
      </c>
      <c r="I63" s="642" t="s">
        <v>234</v>
      </c>
    </row>
    <row r="64" spans="3:10" ht="15" customHeight="1" thickBot="1">
      <c r="C64" s="248" t="s">
        <v>235</v>
      </c>
      <c r="D64" s="220" t="s">
        <v>236</v>
      </c>
      <c r="E64" s="249"/>
      <c r="F64" s="641"/>
      <c r="G64" s="666"/>
      <c r="H64" s="641"/>
      <c r="I64" s="643"/>
    </row>
    <row r="65" spans="3:9" ht="15" customHeight="1">
      <c r="C65" s="644" t="s">
        <v>237</v>
      </c>
      <c r="D65" s="221" t="s">
        <v>238</v>
      </c>
      <c r="E65" s="222">
        <v>3000</v>
      </c>
      <c r="F65" s="379"/>
      <c r="G65" s="222">
        <f>F65*E65</f>
        <v>0</v>
      </c>
      <c r="H65" s="223" t="s">
        <v>239</v>
      </c>
      <c r="I65" s="224">
        <f>G65*3/4</f>
        <v>0</v>
      </c>
    </row>
    <row r="66" spans="3:9" ht="15" customHeight="1">
      <c r="C66" s="645"/>
      <c r="D66" s="225" t="s">
        <v>240</v>
      </c>
      <c r="E66" s="226">
        <v>11000</v>
      </c>
      <c r="F66" s="380"/>
      <c r="G66" s="226">
        <f t="shared" ref="G66:G75" si="4">F66*E66</f>
        <v>0</v>
      </c>
      <c r="H66" s="227" t="s">
        <v>239</v>
      </c>
      <c r="I66" s="228">
        <f t="shared" ref="I66:I75" si="5">G66*3/4</f>
        <v>0</v>
      </c>
    </row>
    <row r="67" spans="3:9" ht="15" customHeight="1">
      <c r="C67" s="646"/>
      <c r="D67" s="229" t="s">
        <v>241</v>
      </c>
      <c r="E67" s="230">
        <v>19000</v>
      </c>
      <c r="F67" s="381"/>
      <c r="G67" s="230">
        <f t="shared" si="4"/>
        <v>0</v>
      </c>
      <c r="H67" s="231" t="s">
        <v>239</v>
      </c>
      <c r="I67" s="232">
        <f t="shared" si="5"/>
        <v>0</v>
      </c>
    </row>
    <row r="68" spans="3:9" ht="15" customHeight="1">
      <c r="C68" s="653" t="s">
        <v>242</v>
      </c>
      <c r="D68" s="233" t="s">
        <v>238</v>
      </c>
      <c r="E68" s="234">
        <v>3000</v>
      </c>
      <c r="F68" s="382"/>
      <c r="G68" s="234">
        <f t="shared" si="4"/>
        <v>0</v>
      </c>
      <c r="H68" s="235" t="s">
        <v>243</v>
      </c>
      <c r="I68" s="236">
        <f t="shared" si="5"/>
        <v>0</v>
      </c>
    </row>
    <row r="69" spans="3:9" ht="15" customHeight="1">
      <c r="C69" s="645"/>
      <c r="D69" s="225" t="s">
        <v>240</v>
      </c>
      <c r="E69" s="226">
        <v>11000</v>
      </c>
      <c r="F69" s="380"/>
      <c r="G69" s="226">
        <f t="shared" si="4"/>
        <v>0</v>
      </c>
      <c r="H69" s="227" t="s">
        <v>243</v>
      </c>
      <c r="I69" s="228">
        <f t="shared" si="5"/>
        <v>0</v>
      </c>
    </row>
    <row r="70" spans="3:9" ht="15" customHeight="1">
      <c r="C70" s="645"/>
      <c r="D70" s="225" t="s">
        <v>244</v>
      </c>
      <c r="E70" s="226">
        <v>19000</v>
      </c>
      <c r="F70" s="380"/>
      <c r="G70" s="226">
        <f t="shared" si="4"/>
        <v>0</v>
      </c>
      <c r="H70" s="227" t="s">
        <v>243</v>
      </c>
      <c r="I70" s="228">
        <f t="shared" si="5"/>
        <v>0</v>
      </c>
    </row>
    <row r="71" spans="3:9" ht="15" customHeight="1">
      <c r="C71" s="646"/>
      <c r="D71" s="229" t="s">
        <v>245</v>
      </c>
      <c r="E71" s="230">
        <v>27000</v>
      </c>
      <c r="F71" s="381"/>
      <c r="G71" s="230">
        <f t="shared" si="4"/>
        <v>0</v>
      </c>
      <c r="H71" s="231" t="s">
        <v>243</v>
      </c>
      <c r="I71" s="232">
        <f t="shared" si="5"/>
        <v>0</v>
      </c>
    </row>
    <row r="72" spans="3:9" ht="15" customHeight="1">
      <c r="C72" s="653" t="s">
        <v>246</v>
      </c>
      <c r="D72" s="233" t="s">
        <v>240</v>
      </c>
      <c r="E72" s="234">
        <v>3000</v>
      </c>
      <c r="F72" s="382"/>
      <c r="G72" s="234">
        <f t="shared" si="4"/>
        <v>0</v>
      </c>
      <c r="H72" s="235" t="s">
        <v>243</v>
      </c>
      <c r="I72" s="236">
        <f t="shared" si="5"/>
        <v>0</v>
      </c>
    </row>
    <row r="73" spans="3:9" ht="15" customHeight="1">
      <c r="C73" s="645"/>
      <c r="D73" s="225" t="s">
        <v>244</v>
      </c>
      <c r="E73" s="226">
        <v>11000</v>
      </c>
      <c r="F73" s="380"/>
      <c r="G73" s="226">
        <f t="shared" si="4"/>
        <v>0</v>
      </c>
      <c r="H73" s="227" t="s">
        <v>243</v>
      </c>
      <c r="I73" s="228">
        <f t="shared" si="5"/>
        <v>0</v>
      </c>
    </row>
    <row r="74" spans="3:9" ht="15" customHeight="1">
      <c r="C74" s="645"/>
      <c r="D74" s="225" t="s">
        <v>247</v>
      </c>
      <c r="E74" s="226">
        <v>19000</v>
      </c>
      <c r="F74" s="380"/>
      <c r="G74" s="226">
        <f t="shared" si="4"/>
        <v>0</v>
      </c>
      <c r="H74" s="227" t="s">
        <v>243</v>
      </c>
      <c r="I74" s="228">
        <f t="shared" si="5"/>
        <v>0</v>
      </c>
    </row>
    <row r="75" spans="3:9" ht="15" customHeight="1" thickBot="1">
      <c r="C75" s="659"/>
      <c r="D75" s="237" t="s">
        <v>248</v>
      </c>
      <c r="E75" s="238">
        <v>28000</v>
      </c>
      <c r="F75" s="383"/>
      <c r="G75" s="238">
        <f t="shared" si="4"/>
        <v>0</v>
      </c>
      <c r="H75" s="239" t="s">
        <v>239</v>
      </c>
      <c r="I75" s="240">
        <f t="shared" si="5"/>
        <v>0</v>
      </c>
    </row>
    <row r="76" spans="3:9" ht="15" customHeight="1" thickTop="1" thickBot="1">
      <c r="C76" s="660" t="s">
        <v>249</v>
      </c>
      <c r="D76" s="661"/>
      <c r="E76" s="662"/>
      <c r="F76" s="241">
        <f>SUM(F65:F75)</f>
        <v>0</v>
      </c>
      <c r="G76" s="242">
        <f>SUM(G65:G75)</f>
        <v>0</v>
      </c>
      <c r="H76" s="243" t="s">
        <v>250</v>
      </c>
      <c r="I76" s="244">
        <f>SUM(I65:I75)</f>
        <v>0</v>
      </c>
    </row>
    <row r="77" spans="3:9" ht="15" customHeight="1"/>
    <row r="78" spans="3:9" ht="15" customHeight="1">
      <c r="C78" s="246" t="s">
        <v>254</v>
      </c>
      <c r="D78" s="378"/>
      <c r="G78" s="245"/>
      <c r="I78" s="245"/>
    </row>
    <row r="79" spans="3:9" ht="15" customHeight="1" thickBot="1">
      <c r="G79" s="245"/>
      <c r="I79" s="245"/>
    </row>
    <row r="80" spans="3:9" ht="15" customHeight="1">
      <c r="C80" s="663" t="s">
        <v>229</v>
      </c>
      <c r="D80" s="664"/>
      <c r="E80" s="247" t="s">
        <v>230</v>
      </c>
      <c r="F80" s="640" t="s">
        <v>231</v>
      </c>
      <c r="G80" s="665" t="s">
        <v>232</v>
      </c>
      <c r="H80" s="640" t="s">
        <v>233</v>
      </c>
      <c r="I80" s="642" t="s">
        <v>234</v>
      </c>
    </row>
    <row r="81" spans="3:9" ht="15" customHeight="1" thickBot="1">
      <c r="C81" s="248" t="s">
        <v>235</v>
      </c>
      <c r="D81" s="220" t="s">
        <v>236</v>
      </c>
      <c r="E81" s="249"/>
      <c r="F81" s="641"/>
      <c r="G81" s="666"/>
      <c r="H81" s="641"/>
      <c r="I81" s="643"/>
    </row>
    <row r="82" spans="3:9" ht="15" customHeight="1">
      <c r="C82" s="644" t="s">
        <v>237</v>
      </c>
      <c r="D82" s="221" t="s">
        <v>238</v>
      </c>
      <c r="E82" s="222">
        <v>3000</v>
      </c>
      <c r="F82" s="379"/>
      <c r="G82" s="222">
        <f>F82*E82</f>
        <v>0</v>
      </c>
      <c r="H82" s="223" t="s">
        <v>239</v>
      </c>
      <c r="I82" s="224">
        <f>G82*3/4</f>
        <v>0</v>
      </c>
    </row>
    <row r="83" spans="3:9" ht="15" customHeight="1">
      <c r="C83" s="645"/>
      <c r="D83" s="225" t="s">
        <v>240</v>
      </c>
      <c r="E83" s="226">
        <v>11000</v>
      </c>
      <c r="F83" s="380"/>
      <c r="G83" s="226">
        <f t="shared" ref="G83:G92" si="6">F83*E83</f>
        <v>0</v>
      </c>
      <c r="H83" s="227" t="s">
        <v>239</v>
      </c>
      <c r="I83" s="228">
        <f t="shared" ref="I83:I92" si="7">G83*3/4</f>
        <v>0</v>
      </c>
    </row>
    <row r="84" spans="3:9" ht="15" customHeight="1">
      <c r="C84" s="646"/>
      <c r="D84" s="229" t="s">
        <v>241</v>
      </c>
      <c r="E84" s="230">
        <v>19000</v>
      </c>
      <c r="F84" s="381"/>
      <c r="G84" s="230">
        <f t="shared" si="6"/>
        <v>0</v>
      </c>
      <c r="H84" s="231" t="s">
        <v>239</v>
      </c>
      <c r="I84" s="232">
        <f t="shared" si="7"/>
        <v>0</v>
      </c>
    </row>
    <row r="85" spans="3:9" ht="15" customHeight="1">
      <c r="C85" s="653" t="s">
        <v>242</v>
      </c>
      <c r="D85" s="233" t="s">
        <v>238</v>
      </c>
      <c r="E85" s="234">
        <v>3000</v>
      </c>
      <c r="F85" s="382"/>
      <c r="G85" s="234">
        <f t="shared" si="6"/>
        <v>0</v>
      </c>
      <c r="H85" s="235" t="s">
        <v>243</v>
      </c>
      <c r="I85" s="236">
        <f t="shared" si="7"/>
        <v>0</v>
      </c>
    </row>
    <row r="86" spans="3:9" ht="15" customHeight="1">
      <c r="C86" s="645"/>
      <c r="D86" s="225" t="s">
        <v>240</v>
      </c>
      <c r="E86" s="226">
        <v>11000</v>
      </c>
      <c r="F86" s="380"/>
      <c r="G86" s="226">
        <f t="shared" si="6"/>
        <v>0</v>
      </c>
      <c r="H86" s="227" t="s">
        <v>243</v>
      </c>
      <c r="I86" s="228">
        <f t="shared" si="7"/>
        <v>0</v>
      </c>
    </row>
    <row r="87" spans="3:9" ht="15" customHeight="1">
      <c r="C87" s="645"/>
      <c r="D87" s="225" t="s">
        <v>244</v>
      </c>
      <c r="E87" s="226">
        <v>19000</v>
      </c>
      <c r="F87" s="380"/>
      <c r="G87" s="226">
        <f t="shared" si="6"/>
        <v>0</v>
      </c>
      <c r="H87" s="227" t="s">
        <v>243</v>
      </c>
      <c r="I87" s="228">
        <f t="shared" si="7"/>
        <v>0</v>
      </c>
    </row>
    <row r="88" spans="3:9" ht="15" customHeight="1">
      <c r="C88" s="646"/>
      <c r="D88" s="229" t="s">
        <v>245</v>
      </c>
      <c r="E88" s="230">
        <v>27000</v>
      </c>
      <c r="F88" s="381"/>
      <c r="G88" s="230">
        <f t="shared" si="6"/>
        <v>0</v>
      </c>
      <c r="H88" s="231" t="s">
        <v>243</v>
      </c>
      <c r="I88" s="232">
        <f t="shared" si="7"/>
        <v>0</v>
      </c>
    </row>
    <row r="89" spans="3:9" ht="15" customHeight="1">
      <c r="C89" s="653" t="s">
        <v>246</v>
      </c>
      <c r="D89" s="233" t="s">
        <v>240</v>
      </c>
      <c r="E89" s="234">
        <v>3000</v>
      </c>
      <c r="F89" s="382"/>
      <c r="G89" s="234">
        <f t="shared" si="6"/>
        <v>0</v>
      </c>
      <c r="H89" s="235" t="s">
        <v>243</v>
      </c>
      <c r="I89" s="236">
        <f t="shared" si="7"/>
        <v>0</v>
      </c>
    </row>
    <row r="90" spans="3:9" ht="15" customHeight="1">
      <c r="C90" s="645"/>
      <c r="D90" s="225" t="s">
        <v>244</v>
      </c>
      <c r="E90" s="226">
        <v>11000</v>
      </c>
      <c r="F90" s="380"/>
      <c r="G90" s="226">
        <f t="shared" si="6"/>
        <v>0</v>
      </c>
      <c r="H90" s="227" t="s">
        <v>243</v>
      </c>
      <c r="I90" s="228">
        <f t="shared" si="7"/>
        <v>0</v>
      </c>
    </row>
    <row r="91" spans="3:9" ht="15" customHeight="1">
      <c r="C91" s="645"/>
      <c r="D91" s="225" t="s">
        <v>247</v>
      </c>
      <c r="E91" s="226">
        <v>19000</v>
      </c>
      <c r="F91" s="380"/>
      <c r="G91" s="226">
        <f t="shared" si="6"/>
        <v>0</v>
      </c>
      <c r="H91" s="227" t="s">
        <v>243</v>
      </c>
      <c r="I91" s="228">
        <f t="shared" si="7"/>
        <v>0</v>
      </c>
    </row>
    <row r="92" spans="3:9" ht="15" customHeight="1" thickBot="1">
      <c r="C92" s="659"/>
      <c r="D92" s="237" t="s">
        <v>248</v>
      </c>
      <c r="E92" s="238">
        <v>28000</v>
      </c>
      <c r="F92" s="383"/>
      <c r="G92" s="238">
        <f t="shared" si="6"/>
        <v>0</v>
      </c>
      <c r="H92" s="239" t="s">
        <v>239</v>
      </c>
      <c r="I92" s="240">
        <f t="shared" si="7"/>
        <v>0</v>
      </c>
    </row>
    <row r="93" spans="3:9" ht="15" customHeight="1" thickTop="1" thickBot="1">
      <c r="C93" s="660" t="s">
        <v>249</v>
      </c>
      <c r="D93" s="661"/>
      <c r="E93" s="662"/>
      <c r="F93" s="241">
        <f>SUM(F82:F92)</f>
        <v>0</v>
      </c>
      <c r="G93" s="242">
        <f>SUM(G82:G92)</f>
        <v>0</v>
      </c>
      <c r="H93" s="243" t="s">
        <v>250</v>
      </c>
      <c r="I93" s="244">
        <f>SUM(I82:I92)</f>
        <v>0</v>
      </c>
    </row>
    <row r="94" spans="3:9" ht="15" customHeight="1"/>
    <row r="95" spans="3:9" ht="15" customHeight="1">
      <c r="C95" s="246" t="s">
        <v>255</v>
      </c>
      <c r="D95" s="378"/>
      <c r="G95" s="245"/>
      <c r="I95" s="245"/>
    </row>
    <row r="96" spans="3:9" ht="15" customHeight="1" thickBot="1">
      <c r="G96" s="245"/>
      <c r="I96" s="245"/>
    </row>
    <row r="97" spans="3:9" ht="15" customHeight="1">
      <c r="C97" s="663" t="s">
        <v>229</v>
      </c>
      <c r="D97" s="664"/>
      <c r="E97" s="247" t="s">
        <v>230</v>
      </c>
      <c r="F97" s="640" t="s">
        <v>231</v>
      </c>
      <c r="G97" s="665" t="s">
        <v>232</v>
      </c>
      <c r="H97" s="640" t="s">
        <v>233</v>
      </c>
      <c r="I97" s="642" t="s">
        <v>234</v>
      </c>
    </row>
    <row r="98" spans="3:9" ht="15" customHeight="1" thickBot="1">
      <c r="C98" s="248" t="s">
        <v>235</v>
      </c>
      <c r="D98" s="220" t="s">
        <v>236</v>
      </c>
      <c r="E98" s="249"/>
      <c r="F98" s="641"/>
      <c r="G98" s="666"/>
      <c r="H98" s="641"/>
      <c r="I98" s="643"/>
    </row>
    <row r="99" spans="3:9" ht="15" customHeight="1">
      <c r="C99" s="644" t="s">
        <v>237</v>
      </c>
      <c r="D99" s="221" t="s">
        <v>238</v>
      </c>
      <c r="E99" s="222">
        <v>3000</v>
      </c>
      <c r="F99" s="379"/>
      <c r="G99" s="222">
        <f>F99*E99</f>
        <v>0</v>
      </c>
      <c r="H99" s="223" t="s">
        <v>239</v>
      </c>
      <c r="I99" s="224">
        <f>G99*3/4</f>
        <v>0</v>
      </c>
    </row>
    <row r="100" spans="3:9" ht="15" customHeight="1">
      <c r="C100" s="645"/>
      <c r="D100" s="225" t="s">
        <v>240</v>
      </c>
      <c r="E100" s="226">
        <v>11000</v>
      </c>
      <c r="F100" s="380"/>
      <c r="G100" s="226">
        <f t="shared" ref="G100:G109" si="8">F100*E100</f>
        <v>0</v>
      </c>
      <c r="H100" s="227" t="s">
        <v>239</v>
      </c>
      <c r="I100" s="228">
        <f t="shared" ref="I100:I109" si="9">G100*3/4</f>
        <v>0</v>
      </c>
    </row>
    <row r="101" spans="3:9" ht="15" customHeight="1">
      <c r="C101" s="646"/>
      <c r="D101" s="229" t="s">
        <v>241</v>
      </c>
      <c r="E101" s="230">
        <v>19000</v>
      </c>
      <c r="F101" s="381"/>
      <c r="G101" s="230">
        <f t="shared" si="8"/>
        <v>0</v>
      </c>
      <c r="H101" s="231" t="s">
        <v>239</v>
      </c>
      <c r="I101" s="232">
        <f t="shared" si="9"/>
        <v>0</v>
      </c>
    </row>
    <row r="102" spans="3:9" ht="15" customHeight="1">
      <c r="C102" s="653" t="s">
        <v>242</v>
      </c>
      <c r="D102" s="233" t="s">
        <v>238</v>
      </c>
      <c r="E102" s="234">
        <v>3000</v>
      </c>
      <c r="F102" s="382"/>
      <c r="G102" s="234">
        <f t="shared" si="8"/>
        <v>0</v>
      </c>
      <c r="H102" s="235" t="s">
        <v>243</v>
      </c>
      <c r="I102" s="236">
        <f t="shared" si="9"/>
        <v>0</v>
      </c>
    </row>
    <row r="103" spans="3:9" ht="15" customHeight="1">
      <c r="C103" s="645"/>
      <c r="D103" s="225" t="s">
        <v>240</v>
      </c>
      <c r="E103" s="226">
        <v>11000</v>
      </c>
      <c r="F103" s="380"/>
      <c r="G103" s="226">
        <f t="shared" si="8"/>
        <v>0</v>
      </c>
      <c r="H103" s="227" t="s">
        <v>243</v>
      </c>
      <c r="I103" s="228">
        <f t="shared" si="9"/>
        <v>0</v>
      </c>
    </row>
    <row r="104" spans="3:9" ht="15" customHeight="1">
      <c r="C104" s="645"/>
      <c r="D104" s="225" t="s">
        <v>244</v>
      </c>
      <c r="E104" s="226">
        <v>19000</v>
      </c>
      <c r="F104" s="380"/>
      <c r="G104" s="226">
        <f t="shared" si="8"/>
        <v>0</v>
      </c>
      <c r="H104" s="227" t="s">
        <v>243</v>
      </c>
      <c r="I104" s="228">
        <f t="shared" si="9"/>
        <v>0</v>
      </c>
    </row>
    <row r="105" spans="3:9" ht="15" customHeight="1">
      <c r="C105" s="646"/>
      <c r="D105" s="229" t="s">
        <v>245</v>
      </c>
      <c r="E105" s="230">
        <v>27000</v>
      </c>
      <c r="F105" s="381"/>
      <c r="G105" s="230">
        <f t="shared" si="8"/>
        <v>0</v>
      </c>
      <c r="H105" s="231" t="s">
        <v>243</v>
      </c>
      <c r="I105" s="232">
        <f t="shared" si="9"/>
        <v>0</v>
      </c>
    </row>
    <row r="106" spans="3:9" ht="15" customHeight="1">
      <c r="C106" s="653" t="s">
        <v>246</v>
      </c>
      <c r="D106" s="233" t="s">
        <v>240</v>
      </c>
      <c r="E106" s="234">
        <v>3000</v>
      </c>
      <c r="F106" s="382"/>
      <c r="G106" s="234">
        <f t="shared" si="8"/>
        <v>0</v>
      </c>
      <c r="H106" s="235" t="s">
        <v>243</v>
      </c>
      <c r="I106" s="236">
        <f t="shared" si="9"/>
        <v>0</v>
      </c>
    </row>
    <row r="107" spans="3:9" ht="15" customHeight="1">
      <c r="C107" s="645"/>
      <c r="D107" s="225" t="s">
        <v>244</v>
      </c>
      <c r="E107" s="226">
        <v>11000</v>
      </c>
      <c r="F107" s="380"/>
      <c r="G107" s="226">
        <f t="shared" si="8"/>
        <v>0</v>
      </c>
      <c r="H107" s="227" t="s">
        <v>243</v>
      </c>
      <c r="I107" s="228">
        <f t="shared" si="9"/>
        <v>0</v>
      </c>
    </row>
    <row r="108" spans="3:9" ht="15" customHeight="1">
      <c r="C108" s="645"/>
      <c r="D108" s="225" t="s">
        <v>247</v>
      </c>
      <c r="E108" s="226">
        <v>19000</v>
      </c>
      <c r="F108" s="380"/>
      <c r="G108" s="226">
        <f t="shared" si="8"/>
        <v>0</v>
      </c>
      <c r="H108" s="227" t="s">
        <v>243</v>
      </c>
      <c r="I108" s="228">
        <f t="shared" si="9"/>
        <v>0</v>
      </c>
    </row>
    <row r="109" spans="3:9" ht="15" customHeight="1" thickBot="1">
      <c r="C109" s="659"/>
      <c r="D109" s="237" t="s">
        <v>248</v>
      </c>
      <c r="E109" s="238">
        <v>28000</v>
      </c>
      <c r="F109" s="383"/>
      <c r="G109" s="238">
        <f t="shared" si="8"/>
        <v>0</v>
      </c>
      <c r="H109" s="239" t="s">
        <v>239</v>
      </c>
      <c r="I109" s="240">
        <f t="shared" si="9"/>
        <v>0</v>
      </c>
    </row>
    <row r="110" spans="3:9" ht="15" thickTop="1" thickBot="1">
      <c r="C110" s="660" t="s">
        <v>249</v>
      </c>
      <c r="D110" s="661"/>
      <c r="E110" s="662"/>
      <c r="F110" s="241">
        <f>SUM(F99:F109)</f>
        <v>0</v>
      </c>
      <c r="G110" s="242">
        <f>SUM(G99:G109)</f>
        <v>0</v>
      </c>
      <c r="H110" s="243" t="s">
        <v>250</v>
      </c>
      <c r="I110" s="244">
        <f>SUM(I99:I109)</f>
        <v>0</v>
      </c>
    </row>
    <row r="112" spans="3:9">
      <c r="C112" s="246" t="s">
        <v>256</v>
      </c>
      <c r="D112" s="378"/>
      <c r="G112" s="245"/>
      <c r="I112" s="245"/>
    </row>
    <row r="113" spans="3:9" ht="13.5" thickBot="1">
      <c r="G113" s="245"/>
      <c r="I113" s="245"/>
    </row>
    <row r="114" spans="3:9" ht="14">
      <c r="C114" s="663" t="s">
        <v>229</v>
      </c>
      <c r="D114" s="664"/>
      <c r="E114" s="247" t="s">
        <v>230</v>
      </c>
      <c r="F114" s="640" t="s">
        <v>231</v>
      </c>
      <c r="G114" s="665" t="s">
        <v>232</v>
      </c>
      <c r="H114" s="640" t="s">
        <v>233</v>
      </c>
      <c r="I114" s="642" t="s">
        <v>234</v>
      </c>
    </row>
    <row r="115" spans="3:9" ht="14.5" thickBot="1">
      <c r="C115" s="248" t="s">
        <v>235</v>
      </c>
      <c r="D115" s="220" t="s">
        <v>236</v>
      </c>
      <c r="E115" s="249"/>
      <c r="F115" s="641"/>
      <c r="G115" s="666"/>
      <c r="H115" s="641"/>
      <c r="I115" s="643"/>
    </row>
    <row r="116" spans="3:9" ht="14">
      <c r="C116" s="644" t="s">
        <v>237</v>
      </c>
      <c r="D116" s="221" t="s">
        <v>238</v>
      </c>
      <c r="E116" s="222">
        <v>3000</v>
      </c>
      <c r="F116" s="379"/>
      <c r="G116" s="222">
        <f>F116*E116</f>
        <v>0</v>
      </c>
      <c r="H116" s="223" t="s">
        <v>239</v>
      </c>
      <c r="I116" s="224">
        <f>G116*3/4</f>
        <v>0</v>
      </c>
    </row>
    <row r="117" spans="3:9" ht="14">
      <c r="C117" s="645"/>
      <c r="D117" s="225" t="s">
        <v>240</v>
      </c>
      <c r="E117" s="226">
        <v>11000</v>
      </c>
      <c r="F117" s="380"/>
      <c r="G117" s="226">
        <f t="shared" ref="G117:G126" si="10">F117*E117</f>
        <v>0</v>
      </c>
      <c r="H117" s="227" t="s">
        <v>239</v>
      </c>
      <c r="I117" s="228">
        <f t="shared" ref="I117:I126" si="11">G117*3/4</f>
        <v>0</v>
      </c>
    </row>
    <row r="118" spans="3:9" ht="14">
      <c r="C118" s="646"/>
      <c r="D118" s="229" t="s">
        <v>241</v>
      </c>
      <c r="E118" s="230">
        <v>19000</v>
      </c>
      <c r="F118" s="381"/>
      <c r="G118" s="230">
        <f t="shared" si="10"/>
        <v>0</v>
      </c>
      <c r="H118" s="231" t="s">
        <v>239</v>
      </c>
      <c r="I118" s="232">
        <f t="shared" si="11"/>
        <v>0</v>
      </c>
    </row>
    <row r="119" spans="3:9" ht="14">
      <c r="C119" s="653" t="s">
        <v>242</v>
      </c>
      <c r="D119" s="233" t="s">
        <v>238</v>
      </c>
      <c r="E119" s="234">
        <v>3000</v>
      </c>
      <c r="F119" s="382"/>
      <c r="G119" s="234">
        <f t="shared" si="10"/>
        <v>0</v>
      </c>
      <c r="H119" s="235" t="s">
        <v>243</v>
      </c>
      <c r="I119" s="236">
        <f t="shared" si="11"/>
        <v>0</v>
      </c>
    </row>
    <row r="120" spans="3:9" ht="14">
      <c r="C120" s="645"/>
      <c r="D120" s="225" t="s">
        <v>240</v>
      </c>
      <c r="E120" s="226">
        <v>11000</v>
      </c>
      <c r="F120" s="380"/>
      <c r="G120" s="226">
        <f t="shared" si="10"/>
        <v>0</v>
      </c>
      <c r="H120" s="227" t="s">
        <v>243</v>
      </c>
      <c r="I120" s="228">
        <f t="shared" si="11"/>
        <v>0</v>
      </c>
    </row>
    <row r="121" spans="3:9" ht="14">
      <c r="C121" s="645"/>
      <c r="D121" s="225" t="s">
        <v>244</v>
      </c>
      <c r="E121" s="226">
        <v>19000</v>
      </c>
      <c r="F121" s="380"/>
      <c r="G121" s="226">
        <f t="shared" si="10"/>
        <v>0</v>
      </c>
      <c r="H121" s="227" t="s">
        <v>243</v>
      </c>
      <c r="I121" s="228">
        <f t="shared" si="11"/>
        <v>0</v>
      </c>
    </row>
    <row r="122" spans="3:9" ht="14">
      <c r="C122" s="646"/>
      <c r="D122" s="229" t="s">
        <v>245</v>
      </c>
      <c r="E122" s="230">
        <v>27000</v>
      </c>
      <c r="F122" s="381"/>
      <c r="G122" s="230">
        <f t="shared" si="10"/>
        <v>0</v>
      </c>
      <c r="H122" s="231" t="s">
        <v>243</v>
      </c>
      <c r="I122" s="232">
        <f t="shared" si="11"/>
        <v>0</v>
      </c>
    </row>
    <row r="123" spans="3:9" ht="14">
      <c r="C123" s="653" t="s">
        <v>246</v>
      </c>
      <c r="D123" s="233" t="s">
        <v>240</v>
      </c>
      <c r="E123" s="234">
        <v>3000</v>
      </c>
      <c r="F123" s="382"/>
      <c r="G123" s="234">
        <f t="shared" si="10"/>
        <v>0</v>
      </c>
      <c r="H123" s="235" t="s">
        <v>243</v>
      </c>
      <c r="I123" s="236">
        <f t="shared" si="11"/>
        <v>0</v>
      </c>
    </row>
    <row r="124" spans="3:9" ht="14">
      <c r="C124" s="645"/>
      <c r="D124" s="225" t="s">
        <v>244</v>
      </c>
      <c r="E124" s="226">
        <v>11000</v>
      </c>
      <c r="F124" s="380"/>
      <c r="G124" s="226">
        <f t="shared" si="10"/>
        <v>0</v>
      </c>
      <c r="H124" s="227" t="s">
        <v>243</v>
      </c>
      <c r="I124" s="228">
        <f t="shared" si="11"/>
        <v>0</v>
      </c>
    </row>
    <row r="125" spans="3:9" ht="14">
      <c r="C125" s="645"/>
      <c r="D125" s="225" t="s">
        <v>247</v>
      </c>
      <c r="E125" s="226">
        <v>19000</v>
      </c>
      <c r="F125" s="380"/>
      <c r="G125" s="226">
        <f t="shared" si="10"/>
        <v>0</v>
      </c>
      <c r="H125" s="227" t="s">
        <v>243</v>
      </c>
      <c r="I125" s="228">
        <f t="shared" si="11"/>
        <v>0</v>
      </c>
    </row>
    <row r="126" spans="3:9" ht="14.5" thickBot="1">
      <c r="C126" s="659"/>
      <c r="D126" s="237" t="s">
        <v>248</v>
      </c>
      <c r="E126" s="238">
        <v>28000</v>
      </c>
      <c r="F126" s="383"/>
      <c r="G126" s="238">
        <f t="shared" si="10"/>
        <v>0</v>
      </c>
      <c r="H126" s="239" t="s">
        <v>239</v>
      </c>
      <c r="I126" s="240">
        <f t="shared" si="11"/>
        <v>0</v>
      </c>
    </row>
    <row r="127" spans="3:9" ht="15" thickTop="1" thickBot="1">
      <c r="C127" s="660" t="s">
        <v>249</v>
      </c>
      <c r="D127" s="661"/>
      <c r="E127" s="662"/>
      <c r="F127" s="241">
        <f>SUM(F116:F126)</f>
        <v>0</v>
      </c>
      <c r="G127" s="242">
        <f>SUM(G116:G126)</f>
        <v>0</v>
      </c>
      <c r="H127" s="243" t="s">
        <v>250</v>
      </c>
      <c r="I127" s="244">
        <f>SUM(I116:I126)</f>
        <v>0</v>
      </c>
    </row>
    <row r="129" spans="3:9">
      <c r="C129" s="246" t="s">
        <v>257</v>
      </c>
      <c r="D129" s="378"/>
      <c r="G129" s="245"/>
      <c r="I129" s="245"/>
    </row>
    <row r="130" spans="3:9" ht="13.5" thickBot="1">
      <c r="G130" s="245"/>
      <c r="I130" s="245"/>
    </row>
    <row r="131" spans="3:9" ht="14">
      <c r="C131" s="663" t="s">
        <v>229</v>
      </c>
      <c r="D131" s="664"/>
      <c r="E131" s="247" t="s">
        <v>230</v>
      </c>
      <c r="F131" s="640" t="s">
        <v>231</v>
      </c>
      <c r="G131" s="665" t="s">
        <v>232</v>
      </c>
      <c r="H131" s="640" t="s">
        <v>233</v>
      </c>
      <c r="I131" s="642" t="s">
        <v>234</v>
      </c>
    </row>
    <row r="132" spans="3:9" ht="14.5" thickBot="1">
      <c r="C132" s="248" t="s">
        <v>235</v>
      </c>
      <c r="D132" s="220" t="s">
        <v>236</v>
      </c>
      <c r="E132" s="249"/>
      <c r="F132" s="641"/>
      <c r="G132" s="666"/>
      <c r="H132" s="641"/>
      <c r="I132" s="643"/>
    </row>
    <row r="133" spans="3:9" ht="14">
      <c r="C133" s="644" t="s">
        <v>237</v>
      </c>
      <c r="D133" s="221" t="s">
        <v>238</v>
      </c>
      <c r="E133" s="222">
        <v>3000</v>
      </c>
      <c r="F133" s="379"/>
      <c r="G133" s="222">
        <f>F133*E133</f>
        <v>0</v>
      </c>
      <c r="H133" s="223" t="s">
        <v>239</v>
      </c>
      <c r="I133" s="224">
        <f>G133*3/4</f>
        <v>0</v>
      </c>
    </row>
    <row r="134" spans="3:9" ht="14">
      <c r="C134" s="645"/>
      <c r="D134" s="225" t="s">
        <v>240</v>
      </c>
      <c r="E134" s="226">
        <v>11000</v>
      </c>
      <c r="F134" s="380"/>
      <c r="G134" s="226">
        <f t="shared" ref="G134:G143" si="12">F134*E134</f>
        <v>0</v>
      </c>
      <c r="H134" s="227" t="s">
        <v>239</v>
      </c>
      <c r="I134" s="228">
        <f t="shared" ref="I134:I143" si="13">G134*3/4</f>
        <v>0</v>
      </c>
    </row>
    <row r="135" spans="3:9" ht="14">
      <c r="C135" s="646"/>
      <c r="D135" s="229" t="s">
        <v>241</v>
      </c>
      <c r="E135" s="230">
        <v>19000</v>
      </c>
      <c r="F135" s="381"/>
      <c r="G135" s="230">
        <f t="shared" si="12"/>
        <v>0</v>
      </c>
      <c r="H135" s="231" t="s">
        <v>239</v>
      </c>
      <c r="I135" s="232">
        <f t="shared" si="13"/>
        <v>0</v>
      </c>
    </row>
    <row r="136" spans="3:9" ht="14">
      <c r="C136" s="653" t="s">
        <v>242</v>
      </c>
      <c r="D136" s="233" t="s">
        <v>238</v>
      </c>
      <c r="E136" s="234">
        <v>3000</v>
      </c>
      <c r="F136" s="382"/>
      <c r="G136" s="234">
        <f t="shared" si="12"/>
        <v>0</v>
      </c>
      <c r="H136" s="235" t="s">
        <v>243</v>
      </c>
      <c r="I136" s="236">
        <f t="shared" si="13"/>
        <v>0</v>
      </c>
    </row>
    <row r="137" spans="3:9" ht="14">
      <c r="C137" s="645"/>
      <c r="D137" s="225" t="s">
        <v>240</v>
      </c>
      <c r="E137" s="226">
        <v>11000</v>
      </c>
      <c r="F137" s="380"/>
      <c r="G137" s="226">
        <f t="shared" si="12"/>
        <v>0</v>
      </c>
      <c r="H137" s="227" t="s">
        <v>243</v>
      </c>
      <c r="I137" s="228">
        <f t="shared" si="13"/>
        <v>0</v>
      </c>
    </row>
    <row r="138" spans="3:9" ht="14">
      <c r="C138" s="645"/>
      <c r="D138" s="225" t="s">
        <v>244</v>
      </c>
      <c r="E138" s="226">
        <v>19000</v>
      </c>
      <c r="F138" s="380"/>
      <c r="G138" s="226">
        <f t="shared" si="12"/>
        <v>0</v>
      </c>
      <c r="H138" s="227" t="s">
        <v>243</v>
      </c>
      <c r="I138" s="228">
        <f t="shared" si="13"/>
        <v>0</v>
      </c>
    </row>
    <row r="139" spans="3:9" ht="14">
      <c r="C139" s="646"/>
      <c r="D139" s="229" t="s">
        <v>245</v>
      </c>
      <c r="E139" s="230">
        <v>27000</v>
      </c>
      <c r="F139" s="381"/>
      <c r="G139" s="230">
        <f t="shared" si="12"/>
        <v>0</v>
      </c>
      <c r="H139" s="231" t="s">
        <v>243</v>
      </c>
      <c r="I139" s="232">
        <f t="shared" si="13"/>
        <v>0</v>
      </c>
    </row>
    <row r="140" spans="3:9" ht="14">
      <c r="C140" s="653" t="s">
        <v>246</v>
      </c>
      <c r="D140" s="233" t="s">
        <v>240</v>
      </c>
      <c r="E140" s="234">
        <v>3000</v>
      </c>
      <c r="F140" s="382"/>
      <c r="G140" s="234">
        <f t="shared" si="12"/>
        <v>0</v>
      </c>
      <c r="H140" s="235" t="s">
        <v>243</v>
      </c>
      <c r="I140" s="236">
        <f t="shared" si="13"/>
        <v>0</v>
      </c>
    </row>
    <row r="141" spans="3:9" ht="14">
      <c r="C141" s="645"/>
      <c r="D141" s="225" t="s">
        <v>244</v>
      </c>
      <c r="E141" s="226">
        <v>11000</v>
      </c>
      <c r="F141" s="380"/>
      <c r="G141" s="226">
        <f t="shared" si="12"/>
        <v>0</v>
      </c>
      <c r="H141" s="227" t="s">
        <v>243</v>
      </c>
      <c r="I141" s="228">
        <f t="shared" si="13"/>
        <v>0</v>
      </c>
    </row>
    <row r="142" spans="3:9" ht="14">
      <c r="C142" s="645"/>
      <c r="D142" s="225" t="s">
        <v>247</v>
      </c>
      <c r="E142" s="226">
        <v>19000</v>
      </c>
      <c r="F142" s="380"/>
      <c r="G142" s="226">
        <f t="shared" si="12"/>
        <v>0</v>
      </c>
      <c r="H142" s="227" t="s">
        <v>243</v>
      </c>
      <c r="I142" s="228">
        <f t="shared" si="13"/>
        <v>0</v>
      </c>
    </row>
    <row r="143" spans="3:9" ht="14.5" thickBot="1">
      <c r="C143" s="659"/>
      <c r="D143" s="237" t="s">
        <v>248</v>
      </c>
      <c r="E143" s="238">
        <v>28000</v>
      </c>
      <c r="F143" s="383"/>
      <c r="G143" s="238">
        <f t="shared" si="12"/>
        <v>0</v>
      </c>
      <c r="H143" s="239" t="s">
        <v>239</v>
      </c>
      <c r="I143" s="240">
        <f t="shared" si="13"/>
        <v>0</v>
      </c>
    </row>
    <row r="144" spans="3:9" ht="15" thickTop="1" thickBot="1">
      <c r="C144" s="660" t="s">
        <v>249</v>
      </c>
      <c r="D144" s="661"/>
      <c r="E144" s="662"/>
      <c r="F144" s="241">
        <f>SUM(F133:F143)</f>
        <v>0</v>
      </c>
      <c r="G144" s="242">
        <f>SUM(G133:G143)</f>
        <v>0</v>
      </c>
      <c r="H144" s="243" t="s">
        <v>250</v>
      </c>
      <c r="I144" s="244">
        <f>SUM(I133:I143)</f>
        <v>0</v>
      </c>
    </row>
    <row r="146" spans="3:9">
      <c r="C146" s="246" t="s">
        <v>258</v>
      </c>
      <c r="D146" s="378"/>
      <c r="G146" s="245"/>
      <c r="I146" s="245"/>
    </row>
    <row r="147" spans="3:9" ht="13.5" thickBot="1">
      <c r="G147" s="245"/>
      <c r="I147" s="245"/>
    </row>
    <row r="148" spans="3:9" ht="14">
      <c r="C148" s="663" t="s">
        <v>229</v>
      </c>
      <c r="D148" s="664"/>
      <c r="E148" s="247" t="s">
        <v>230</v>
      </c>
      <c r="F148" s="640" t="s">
        <v>231</v>
      </c>
      <c r="G148" s="665" t="s">
        <v>232</v>
      </c>
      <c r="H148" s="640" t="s">
        <v>233</v>
      </c>
      <c r="I148" s="642" t="s">
        <v>234</v>
      </c>
    </row>
    <row r="149" spans="3:9" ht="14.5" thickBot="1">
      <c r="C149" s="248" t="s">
        <v>235</v>
      </c>
      <c r="D149" s="220" t="s">
        <v>236</v>
      </c>
      <c r="E149" s="249"/>
      <c r="F149" s="641"/>
      <c r="G149" s="666"/>
      <c r="H149" s="641"/>
      <c r="I149" s="643"/>
    </row>
    <row r="150" spans="3:9" ht="14">
      <c r="C150" s="644" t="s">
        <v>237</v>
      </c>
      <c r="D150" s="221" t="s">
        <v>238</v>
      </c>
      <c r="E150" s="222">
        <v>3000</v>
      </c>
      <c r="F150" s="379"/>
      <c r="G150" s="222">
        <f>F150*E150</f>
        <v>0</v>
      </c>
      <c r="H150" s="223" t="s">
        <v>239</v>
      </c>
      <c r="I150" s="224">
        <f>G150*3/4</f>
        <v>0</v>
      </c>
    </row>
    <row r="151" spans="3:9" ht="14">
      <c r="C151" s="645"/>
      <c r="D151" s="225" t="s">
        <v>240</v>
      </c>
      <c r="E151" s="226">
        <v>11000</v>
      </c>
      <c r="F151" s="380"/>
      <c r="G151" s="226">
        <f t="shared" ref="G151:G160" si="14">F151*E151</f>
        <v>0</v>
      </c>
      <c r="H151" s="227" t="s">
        <v>239</v>
      </c>
      <c r="I151" s="228">
        <f t="shared" ref="I151:I160" si="15">G151*3/4</f>
        <v>0</v>
      </c>
    </row>
    <row r="152" spans="3:9" ht="14">
      <c r="C152" s="646"/>
      <c r="D152" s="229" t="s">
        <v>241</v>
      </c>
      <c r="E152" s="230">
        <v>19000</v>
      </c>
      <c r="F152" s="381"/>
      <c r="G152" s="230">
        <f t="shared" si="14"/>
        <v>0</v>
      </c>
      <c r="H152" s="231" t="s">
        <v>239</v>
      </c>
      <c r="I152" s="232">
        <f t="shared" si="15"/>
        <v>0</v>
      </c>
    </row>
    <row r="153" spans="3:9" ht="14">
      <c r="C153" s="653" t="s">
        <v>242</v>
      </c>
      <c r="D153" s="233" t="s">
        <v>238</v>
      </c>
      <c r="E153" s="234">
        <v>3000</v>
      </c>
      <c r="F153" s="382"/>
      <c r="G153" s="234">
        <f t="shared" si="14"/>
        <v>0</v>
      </c>
      <c r="H153" s="235" t="s">
        <v>243</v>
      </c>
      <c r="I153" s="236">
        <f t="shared" si="15"/>
        <v>0</v>
      </c>
    </row>
    <row r="154" spans="3:9" ht="14">
      <c r="C154" s="645"/>
      <c r="D154" s="225" t="s">
        <v>240</v>
      </c>
      <c r="E154" s="226">
        <v>11000</v>
      </c>
      <c r="F154" s="380"/>
      <c r="G154" s="226">
        <f t="shared" si="14"/>
        <v>0</v>
      </c>
      <c r="H154" s="227" t="s">
        <v>243</v>
      </c>
      <c r="I154" s="228">
        <f t="shared" si="15"/>
        <v>0</v>
      </c>
    </row>
    <row r="155" spans="3:9" ht="14">
      <c r="C155" s="645"/>
      <c r="D155" s="225" t="s">
        <v>244</v>
      </c>
      <c r="E155" s="226">
        <v>19000</v>
      </c>
      <c r="F155" s="380"/>
      <c r="G155" s="226">
        <f t="shared" si="14"/>
        <v>0</v>
      </c>
      <c r="H155" s="227" t="s">
        <v>243</v>
      </c>
      <c r="I155" s="228">
        <f t="shared" si="15"/>
        <v>0</v>
      </c>
    </row>
    <row r="156" spans="3:9" ht="14">
      <c r="C156" s="646"/>
      <c r="D156" s="229" t="s">
        <v>245</v>
      </c>
      <c r="E156" s="230">
        <v>27000</v>
      </c>
      <c r="F156" s="381"/>
      <c r="G156" s="230">
        <f t="shared" si="14"/>
        <v>0</v>
      </c>
      <c r="H156" s="231" t="s">
        <v>243</v>
      </c>
      <c r="I156" s="232">
        <f t="shared" si="15"/>
        <v>0</v>
      </c>
    </row>
    <row r="157" spans="3:9" ht="14">
      <c r="C157" s="653" t="s">
        <v>246</v>
      </c>
      <c r="D157" s="233" t="s">
        <v>240</v>
      </c>
      <c r="E157" s="234">
        <v>3000</v>
      </c>
      <c r="F157" s="382"/>
      <c r="G157" s="234">
        <f t="shared" si="14"/>
        <v>0</v>
      </c>
      <c r="H157" s="235" t="s">
        <v>243</v>
      </c>
      <c r="I157" s="236">
        <f t="shared" si="15"/>
        <v>0</v>
      </c>
    </row>
    <row r="158" spans="3:9" ht="14">
      <c r="C158" s="645"/>
      <c r="D158" s="225" t="s">
        <v>244</v>
      </c>
      <c r="E158" s="226">
        <v>11000</v>
      </c>
      <c r="F158" s="380"/>
      <c r="G158" s="226">
        <f t="shared" si="14"/>
        <v>0</v>
      </c>
      <c r="H158" s="227" t="s">
        <v>243</v>
      </c>
      <c r="I158" s="228">
        <f t="shared" si="15"/>
        <v>0</v>
      </c>
    </row>
    <row r="159" spans="3:9" ht="14">
      <c r="C159" s="645"/>
      <c r="D159" s="225" t="s">
        <v>247</v>
      </c>
      <c r="E159" s="226">
        <v>19000</v>
      </c>
      <c r="F159" s="380"/>
      <c r="G159" s="226">
        <f t="shared" si="14"/>
        <v>0</v>
      </c>
      <c r="H159" s="227" t="s">
        <v>243</v>
      </c>
      <c r="I159" s="228">
        <f t="shared" si="15"/>
        <v>0</v>
      </c>
    </row>
    <row r="160" spans="3:9" ht="14.5" thickBot="1">
      <c r="C160" s="659"/>
      <c r="D160" s="237" t="s">
        <v>248</v>
      </c>
      <c r="E160" s="238">
        <v>28000</v>
      </c>
      <c r="F160" s="383"/>
      <c r="G160" s="238">
        <f t="shared" si="14"/>
        <v>0</v>
      </c>
      <c r="H160" s="239" t="s">
        <v>239</v>
      </c>
      <c r="I160" s="240">
        <f t="shared" si="15"/>
        <v>0</v>
      </c>
    </row>
    <row r="161" spans="3:9" ht="15" thickTop="1" thickBot="1">
      <c r="C161" s="660" t="s">
        <v>249</v>
      </c>
      <c r="D161" s="661"/>
      <c r="E161" s="662"/>
      <c r="F161" s="241">
        <f>SUM(F150:F160)</f>
        <v>0</v>
      </c>
      <c r="G161" s="242">
        <f>SUM(G150:G160)</f>
        <v>0</v>
      </c>
      <c r="H161" s="243" t="s">
        <v>250</v>
      </c>
      <c r="I161" s="244">
        <f>SUM(I150:I160)</f>
        <v>0</v>
      </c>
    </row>
    <row r="163" spans="3:9">
      <c r="C163" s="246" t="s">
        <v>259</v>
      </c>
      <c r="D163" s="378"/>
      <c r="G163" s="245"/>
      <c r="I163" s="245"/>
    </row>
    <row r="164" spans="3:9" ht="13.5" thickBot="1">
      <c r="G164" s="245"/>
      <c r="I164" s="245"/>
    </row>
    <row r="165" spans="3:9" ht="14">
      <c r="C165" s="663" t="s">
        <v>229</v>
      </c>
      <c r="D165" s="664"/>
      <c r="E165" s="247" t="s">
        <v>230</v>
      </c>
      <c r="F165" s="640" t="s">
        <v>231</v>
      </c>
      <c r="G165" s="665" t="s">
        <v>232</v>
      </c>
      <c r="H165" s="640" t="s">
        <v>233</v>
      </c>
      <c r="I165" s="642" t="s">
        <v>234</v>
      </c>
    </row>
    <row r="166" spans="3:9" ht="14.5" thickBot="1">
      <c r="C166" s="248" t="s">
        <v>235</v>
      </c>
      <c r="D166" s="220" t="s">
        <v>236</v>
      </c>
      <c r="E166" s="249"/>
      <c r="F166" s="641"/>
      <c r="G166" s="666"/>
      <c r="H166" s="641"/>
      <c r="I166" s="643"/>
    </row>
    <row r="167" spans="3:9" ht="14">
      <c r="C167" s="644" t="s">
        <v>237</v>
      </c>
      <c r="D167" s="221" t="s">
        <v>238</v>
      </c>
      <c r="E167" s="222">
        <v>3000</v>
      </c>
      <c r="F167" s="379"/>
      <c r="G167" s="222">
        <f>F167*E167</f>
        <v>0</v>
      </c>
      <c r="H167" s="223" t="s">
        <v>239</v>
      </c>
      <c r="I167" s="224">
        <f>G167*3/4</f>
        <v>0</v>
      </c>
    </row>
    <row r="168" spans="3:9" ht="14">
      <c r="C168" s="645"/>
      <c r="D168" s="225" t="s">
        <v>240</v>
      </c>
      <c r="E168" s="226">
        <v>11000</v>
      </c>
      <c r="F168" s="380"/>
      <c r="G168" s="226">
        <f t="shared" ref="G168:G177" si="16">F168*E168</f>
        <v>0</v>
      </c>
      <c r="H168" s="227" t="s">
        <v>239</v>
      </c>
      <c r="I168" s="228">
        <f t="shared" ref="I168:I177" si="17">G168*3/4</f>
        <v>0</v>
      </c>
    </row>
    <row r="169" spans="3:9" ht="14">
      <c r="C169" s="646"/>
      <c r="D169" s="229" t="s">
        <v>241</v>
      </c>
      <c r="E169" s="230">
        <v>19000</v>
      </c>
      <c r="F169" s="381"/>
      <c r="G169" s="230">
        <f t="shared" si="16"/>
        <v>0</v>
      </c>
      <c r="H169" s="231" t="s">
        <v>239</v>
      </c>
      <c r="I169" s="232">
        <f t="shared" si="17"/>
        <v>0</v>
      </c>
    </row>
    <row r="170" spans="3:9" ht="14">
      <c r="C170" s="653" t="s">
        <v>242</v>
      </c>
      <c r="D170" s="233" t="s">
        <v>238</v>
      </c>
      <c r="E170" s="234">
        <v>3000</v>
      </c>
      <c r="F170" s="382"/>
      <c r="G170" s="234">
        <f t="shared" si="16"/>
        <v>0</v>
      </c>
      <c r="H170" s="235" t="s">
        <v>243</v>
      </c>
      <c r="I170" s="236">
        <f t="shared" si="17"/>
        <v>0</v>
      </c>
    </row>
    <row r="171" spans="3:9" ht="14">
      <c r="C171" s="645"/>
      <c r="D171" s="225" t="s">
        <v>240</v>
      </c>
      <c r="E171" s="226">
        <v>11000</v>
      </c>
      <c r="F171" s="380"/>
      <c r="G171" s="226">
        <f t="shared" si="16"/>
        <v>0</v>
      </c>
      <c r="H171" s="227" t="s">
        <v>243</v>
      </c>
      <c r="I171" s="228">
        <f t="shared" si="17"/>
        <v>0</v>
      </c>
    </row>
    <row r="172" spans="3:9" ht="14">
      <c r="C172" s="645"/>
      <c r="D172" s="225" t="s">
        <v>244</v>
      </c>
      <c r="E172" s="226">
        <v>19000</v>
      </c>
      <c r="F172" s="380"/>
      <c r="G172" s="226">
        <f t="shared" si="16"/>
        <v>0</v>
      </c>
      <c r="H172" s="227" t="s">
        <v>243</v>
      </c>
      <c r="I172" s="228">
        <f t="shared" si="17"/>
        <v>0</v>
      </c>
    </row>
    <row r="173" spans="3:9" ht="14">
      <c r="C173" s="646"/>
      <c r="D173" s="229" t="s">
        <v>245</v>
      </c>
      <c r="E173" s="230">
        <v>27000</v>
      </c>
      <c r="F173" s="381"/>
      <c r="G173" s="230">
        <f t="shared" si="16"/>
        <v>0</v>
      </c>
      <c r="H173" s="231" t="s">
        <v>243</v>
      </c>
      <c r="I173" s="232">
        <f t="shared" si="17"/>
        <v>0</v>
      </c>
    </row>
    <row r="174" spans="3:9" ht="14">
      <c r="C174" s="653" t="s">
        <v>246</v>
      </c>
      <c r="D174" s="233" t="s">
        <v>240</v>
      </c>
      <c r="E174" s="234">
        <v>3000</v>
      </c>
      <c r="F174" s="382"/>
      <c r="G174" s="234">
        <f t="shared" si="16"/>
        <v>0</v>
      </c>
      <c r="H174" s="235" t="s">
        <v>243</v>
      </c>
      <c r="I174" s="236">
        <f t="shared" si="17"/>
        <v>0</v>
      </c>
    </row>
    <row r="175" spans="3:9" ht="14">
      <c r="C175" s="645"/>
      <c r="D175" s="225" t="s">
        <v>244</v>
      </c>
      <c r="E175" s="226">
        <v>11000</v>
      </c>
      <c r="F175" s="380"/>
      <c r="G175" s="226">
        <f t="shared" si="16"/>
        <v>0</v>
      </c>
      <c r="H175" s="227" t="s">
        <v>243</v>
      </c>
      <c r="I175" s="228">
        <f t="shared" si="17"/>
        <v>0</v>
      </c>
    </row>
    <row r="176" spans="3:9" ht="14">
      <c r="C176" s="645"/>
      <c r="D176" s="225" t="s">
        <v>247</v>
      </c>
      <c r="E176" s="226">
        <v>19000</v>
      </c>
      <c r="F176" s="380"/>
      <c r="G176" s="226">
        <f t="shared" si="16"/>
        <v>0</v>
      </c>
      <c r="H176" s="227" t="s">
        <v>243</v>
      </c>
      <c r="I176" s="228">
        <f t="shared" si="17"/>
        <v>0</v>
      </c>
    </row>
    <row r="177" spans="3:9" ht="14.5" thickBot="1">
      <c r="C177" s="659"/>
      <c r="D177" s="237" t="s">
        <v>248</v>
      </c>
      <c r="E177" s="238">
        <v>28000</v>
      </c>
      <c r="F177" s="383"/>
      <c r="G177" s="238">
        <f t="shared" si="16"/>
        <v>0</v>
      </c>
      <c r="H177" s="239" t="s">
        <v>239</v>
      </c>
      <c r="I177" s="240">
        <f t="shared" si="17"/>
        <v>0</v>
      </c>
    </row>
    <row r="178" spans="3:9" ht="15" thickTop="1" thickBot="1">
      <c r="C178" s="660" t="s">
        <v>249</v>
      </c>
      <c r="D178" s="661"/>
      <c r="E178" s="662"/>
      <c r="F178" s="241">
        <f>SUM(F167:F177)</f>
        <v>0</v>
      </c>
      <c r="G178" s="242">
        <f>SUM(G167:G177)</f>
        <v>0</v>
      </c>
      <c r="H178" s="243" t="s">
        <v>250</v>
      </c>
      <c r="I178" s="244">
        <f>SUM(I167:I177)</f>
        <v>0</v>
      </c>
    </row>
    <row r="180" spans="3:9">
      <c r="C180" s="246" t="s">
        <v>260</v>
      </c>
      <c r="D180" s="378"/>
      <c r="G180" s="245"/>
      <c r="I180" s="245"/>
    </row>
    <row r="181" spans="3:9" ht="13.5" thickBot="1">
      <c r="G181" s="245"/>
      <c r="I181" s="245"/>
    </row>
    <row r="182" spans="3:9" ht="14">
      <c r="C182" s="663" t="s">
        <v>229</v>
      </c>
      <c r="D182" s="664"/>
      <c r="E182" s="247" t="s">
        <v>230</v>
      </c>
      <c r="F182" s="640" t="s">
        <v>231</v>
      </c>
      <c r="G182" s="665" t="s">
        <v>232</v>
      </c>
      <c r="H182" s="640" t="s">
        <v>233</v>
      </c>
      <c r="I182" s="642" t="s">
        <v>234</v>
      </c>
    </row>
    <row r="183" spans="3:9" ht="14.5" thickBot="1">
      <c r="C183" s="248" t="s">
        <v>235</v>
      </c>
      <c r="D183" s="220" t="s">
        <v>236</v>
      </c>
      <c r="E183" s="249"/>
      <c r="F183" s="641"/>
      <c r="G183" s="666"/>
      <c r="H183" s="641"/>
      <c r="I183" s="643"/>
    </row>
    <row r="184" spans="3:9" ht="14">
      <c r="C184" s="644" t="s">
        <v>237</v>
      </c>
      <c r="D184" s="221" t="s">
        <v>238</v>
      </c>
      <c r="E184" s="222">
        <v>3000</v>
      </c>
      <c r="F184" s="379"/>
      <c r="G184" s="222">
        <f>F184*E184</f>
        <v>0</v>
      </c>
      <c r="H184" s="223" t="s">
        <v>239</v>
      </c>
      <c r="I184" s="224">
        <f>G184*3/4</f>
        <v>0</v>
      </c>
    </row>
    <row r="185" spans="3:9" ht="14">
      <c r="C185" s="645"/>
      <c r="D185" s="225" t="s">
        <v>240</v>
      </c>
      <c r="E185" s="226">
        <v>11000</v>
      </c>
      <c r="F185" s="380"/>
      <c r="G185" s="226">
        <f t="shared" ref="G185:G194" si="18">F185*E185</f>
        <v>0</v>
      </c>
      <c r="H185" s="227" t="s">
        <v>239</v>
      </c>
      <c r="I185" s="228">
        <f t="shared" ref="I185:I194" si="19">G185*3/4</f>
        <v>0</v>
      </c>
    </row>
    <row r="186" spans="3:9" ht="14">
      <c r="C186" s="646"/>
      <c r="D186" s="229" t="s">
        <v>241</v>
      </c>
      <c r="E186" s="230">
        <v>19000</v>
      </c>
      <c r="F186" s="381"/>
      <c r="G186" s="230">
        <f t="shared" si="18"/>
        <v>0</v>
      </c>
      <c r="H186" s="231" t="s">
        <v>239</v>
      </c>
      <c r="I186" s="232">
        <f t="shared" si="19"/>
        <v>0</v>
      </c>
    </row>
    <row r="187" spans="3:9" ht="14">
      <c r="C187" s="653" t="s">
        <v>242</v>
      </c>
      <c r="D187" s="233" t="s">
        <v>238</v>
      </c>
      <c r="E187" s="234">
        <v>3000</v>
      </c>
      <c r="F187" s="382"/>
      <c r="G187" s="234">
        <f t="shared" si="18"/>
        <v>0</v>
      </c>
      <c r="H187" s="235" t="s">
        <v>243</v>
      </c>
      <c r="I187" s="236">
        <f t="shared" si="19"/>
        <v>0</v>
      </c>
    </row>
    <row r="188" spans="3:9" ht="14">
      <c r="C188" s="645"/>
      <c r="D188" s="225" t="s">
        <v>240</v>
      </c>
      <c r="E188" s="226">
        <v>11000</v>
      </c>
      <c r="F188" s="380"/>
      <c r="G188" s="226">
        <f t="shared" si="18"/>
        <v>0</v>
      </c>
      <c r="H188" s="227" t="s">
        <v>243</v>
      </c>
      <c r="I188" s="228">
        <f t="shared" si="19"/>
        <v>0</v>
      </c>
    </row>
    <row r="189" spans="3:9" ht="14">
      <c r="C189" s="645"/>
      <c r="D189" s="225" t="s">
        <v>244</v>
      </c>
      <c r="E189" s="226">
        <v>19000</v>
      </c>
      <c r="F189" s="380"/>
      <c r="G189" s="226">
        <f t="shared" si="18"/>
        <v>0</v>
      </c>
      <c r="H189" s="227" t="s">
        <v>243</v>
      </c>
      <c r="I189" s="228">
        <f t="shared" si="19"/>
        <v>0</v>
      </c>
    </row>
    <row r="190" spans="3:9" ht="14">
      <c r="C190" s="646"/>
      <c r="D190" s="229" t="s">
        <v>245</v>
      </c>
      <c r="E190" s="230">
        <v>27000</v>
      </c>
      <c r="F190" s="381"/>
      <c r="G190" s="230">
        <f t="shared" si="18"/>
        <v>0</v>
      </c>
      <c r="H190" s="231" t="s">
        <v>243</v>
      </c>
      <c r="I190" s="232">
        <f t="shared" si="19"/>
        <v>0</v>
      </c>
    </row>
    <row r="191" spans="3:9" ht="14">
      <c r="C191" s="653" t="s">
        <v>246</v>
      </c>
      <c r="D191" s="233" t="s">
        <v>240</v>
      </c>
      <c r="E191" s="234">
        <v>3000</v>
      </c>
      <c r="F191" s="382"/>
      <c r="G191" s="234">
        <f t="shared" si="18"/>
        <v>0</v>
      </c>
      <c r="H191" s="235" t="s">
        <v>243</v>
      </c>
      <c r="I191" s="236">
        <f t="shared" si="19"/>
        <v>0</v>
      </c>
    </row>
    <row r="192" spans="3:9" ht="14">
      <c r="C192" s="645"/>
      <c r="D192" s="225" t="s">
        <v>244</v>
      </c>
      <c r="E192" s="226">
        <v>11000</v>
      </c>
      <c r="F192" s="380"/>
      <c r="G192" s="226">
        <f t="shared" si="18"/>
        <v>0</v>
      </c>
      <c r="H192" s="227" t="s">
        <v>243</v>
      </c>
      <c r="I192" s="228">
        <f t="shared" si="19"/>
        <v>0</v>
      </c>
    </row>
    <row r="193" spans="3:9" ht="14">
      <c r="C193" s="645"/>
      <c r="D193" s="225" t="s">
        <v>247</v>
      </c>
      <c r="E193" s="226">
        <v>19000</v>
      </c>
      <c r="F193" s="380"/>
      <c r="G193" s="226">
        <f t="shared" si="18"/>
        <v>0</v>
      </c>
      <c r="H193" s="227" t="s">
        <v>243</v>
      </c>
      <c r="I193" s="228">
        <f t="shared" si="19"/>
        <v>0</v>
      </c>
    </row>
    <row r="194" spans="3:9" ht="14.5" thickBot="1">
      <c r="C194" s="659"/>
      <c r="D194" s="237" t="s">
        <v>248</v>
      </c>
      <c r="E194" s="238">
        <v>28000</v>
      </c>
      <c r="F194" s="383"/>
      <c r="G194" s="238">
        <f t="shared" si="18"/>
        <v>0</v>
      </c>
      <c r="H194" s="239" t="s">
        <v>239</v>
      </c>
      <c r="I194" s="240">
        <f t="shared" si="19"/>
        <v>0</v>
      </c>
    </row>
    <row r="195" spans="3:9" ht="15" thickTop="1" thickBot="1">
      <c r="C195" s="660" t="s">
        <v>249</v>
      </c>
      <c r="D195" s="661"/>
      <c r="E195" s="662"/>
      <c r="F195" s="241">
        <f>SUM(F184:F194)</f>
        <v>0</v>
      </c>
      <c r="G195" s="242">
        <f>SUM(G184:G194)</f>
        <v>0</v>
      </c>
      <c r="H195" s="243" t="s">
        <v>250</v>
      </c>
      <c r="I195" s="244">
        <f>SUM(I184:I194)</f>
        <v>0</v>
      </c>
    </row>
    <row r="197" spans="3:9">
      <c r="C197" s="246" t="s">
        <v>261</v>
      </c>
      <c r="D197" s="378"/>
      <c r="G197" s="245"/>
      <c r="I197" s="245"/>
    </row>
    <row r="198" spans="3:9" ht="13.5" thickBot="1">
      <c r="G198" s="245"/>
      <c r="I198" s="245"/>
    </row>
    <row r="199" spans="3:9" ht="14">
      <c r="C199" s="663" t="s">
        <v>229</v>
      </c>
      <c r="D199" s="664"/>
      <c r="E199" s="247" t="s">
        <v>230</v>
      </c>
      <c r="F199" s="640" t="s">
        <v>231</v>
      </c>
      <c r="G199" s="665" t="s">
        <v>232</v>
      </c>
      <c r="H199" s="640" t="s">
        <v>233</v>
      </c>
      <c r="I199" s="642" t="s">
        <v>234</v>
      </c>
    </row>
    <row r="200" spans="3:9" ht="14.5" thickBot="1">
      <c r="C200" s="248" t="s">
        <v>235</v>
      </c>
      <c r="D200" s="220" t="s">
        <v>236</v>
      </c>
      <c r="E200" s="249"/>
      <c r="F200" s="641"/>
      <c r="G200" s="666"/>
      <c r="H200" s="641"/>
      <c r="I200" s="643"/>
    </row>
    <row r="201" spans="3:9" ht="14">
      <c r="C201" s="644" t="s">
        <v>237</v>
      </c>
      <c r="D201" s="221" t="s">
        <v>238</v>
      </c>
      <c r="E201" s="222">
        <v>3000</v>
      </c>
      <c r="F201" s="379"/>
      <c r="G201" s="222">
        <f>F201*E201</f>
        <v>0</v>
      </c>
      <c r="H201" s="223" t="s">
        <v>239</v>
      </c>
      <c r="I201" s="224">
        <f>G201*3/4</f>
        <v>0</v>
      </c>
    </row>
    <row r="202" spans="3:9" ht="14">
      <c r="C202" s="645"/>
      <c r="D202" s="225" t="s">
        <v>240</v>
      </c>
      <c r="E202" s="226">
        <v>11000</v>
      </c>
      <c r="F202" s="380"/>
      <c r="G202" s="226">
        <f t="shared" ref="G202:G211" si="20">F202*E202</f>
        <v>0</v>
      </c>
      <c r="H202" s="227" t="s">
        <v>239</v>
      </c>
      <c r="I202" s="228">
        <f t="shared" ref="I202:I211" si="21">G202*3/4</f>
        <v>0</v>
      </c>
    </row>
    <row r="203" spans="3:9" ht="14">
      <c r="C203" s="646"/>
      <c r="D203" s="229" t="s">
        <v>241</v>
      </c>
      <c r="E203" s="230">
        <v>19000</v>
      </c>
      <c r="F203" s="381"/>
      <c r="G203" s="230">
        <f t="shared" si="20"/>
        <v>0</v>
      </c>
      <c r="H203" s="231" t="s">
        <v>239</v>
      </c>
      <c r="I203" s="232">
        <f t="shared" si="21"/>
        <v>0</v>
      </c>
    </row>
    <row r="204" spans="3:9" ht="14">
      <c r="C204" s="653" t="s">
        <v>242</v>
      </c>
      <c r="D204" s="233" t="s">
        <v>238</v>
      </c>
      <c r="E204" s="234">
        <v>3000</v>
      </c>
      <c r="F204" s="382"/>
      <c r="G204" s="234">
        <f t="shared" si="20"/>
        <v>0</v>
      </c>
      <c r="H204" s="235" t="s">
        <v>243</v>
      </c>
      <c r="I204" s="236">
        <f t="shared" si="21"/>
        <v>0</v>
      </c>
    </row>
    <row r="205" spans="3:9" ht="14">
      <c r="C205" s="645"/>
      <c r="D205" s="225" t="s">
        <v>240</v>
      </c>
      <c r="E205" s="226">
        <v>11000</v>
      </c>
      <c r="F205" s="380"/>
      <c r="G205" s="226">
        <f t="shared" si="20"/>
        <v>0</v>
      </c>
      <c r="H205" s="227" t="s">
        <v>243</v>
      </c>
      <c r="I205" s="228">
        <f t="shared" si="21"/>
        <v>0</v>
      </c>
    </row>
    <row r="206" spans="3:9" ht="14">
      <c r="C206" s="645"/>
      <c r="D206" s="225" t="s">
        <v>244</v>
      </c>
      <c r="E206" s="226">
        <v>19000</v>
      </c>
      <c r="F206" s="380"/>
      <c r="G206" s="226">
        <f t="shared" si="20"/>
        <v>0</v>
      </c>
      <c r="H206" s="227" t="s">
        <v>243</v>
      </c>
      <c r="I206" s="228">
        <f t="shared" si="21"/>
        <v>0</v>
      </c>
    </row>
    <row r="207" spans="3:9" ht="14">
      <c r="C207" s="646"/>
      <c r="D207" s="229" t="s">
        <v>245</v>
      </c>
      <c r="E207" s="230">
        <v>27000</v>
      </c>
      <c r="F207" s="381"/>
      <c r="G207" s="230">
        <f t="shared" si="20"/>
        <v>0</v>
      </c>
      <c r="H207" s="231" t="s">
        <v>243</v>
      </c>
      <c r="I207" s="232">
        <f t="shared" si="21"/>
        <v>0</v>
      </c>
    </row>
    <row r="208" spans="3:9" ht="14">
      <c r="C208" s="653" t="s">
        <v>246</v>
      </c>
      <c r="D208" s="233" t="s">
        <v>240</v>
      </c>
      <c r="E208" s="234">
        <v>3000</v>
      </c>
      <c r="F208" s="382"/>
      <c r="G208" s="234">
        <f t="shared" si="20"/>
        <v>0</v>
      </c>
      <c r="H208" s="235" t="s">
        <v>243</v>
      </c>
      <c r="I208" s="236">
        <f t="shared" si="21"/>
        <v>0</v>
      </c>
    </row>
    <row r="209" spans="3:9" ht="14">
      <c r="C209" s="645"/>
      <c r="D209" s="225" t="s">
        <v>244</v>
      </c>
      <c r="E209" s="226">
        <v>11000</v>
      </c>
      <c r="F209" s="380"/>
      <c r="G209" s="226">
        <f t="shared" si="20"/>
        <v>0</v>
      </c>
      <c r="H209" s="227" t="s">
        <v>243</v>
      </c>
      <c r="I209" s="228">
        <f t="shared" si="21"/>
        <v>0</v>
      </c>
    </row>
    <row r="210" spans="3:9" ht="14">
      <c r="C210" s="645"/>
      <c r="D210" s="225" t="s">
        <v>247</v>
      </c>
      <c r="E210" s="226">
        <v>19000</v>
      </c>
      <c r="F210" s="380"/>
      <c r="G210" s="226">
        <f t="shared" si="20"/>
        <v>0</v>
      </c>
      <c r="H210" s="227" t="s">
        <v>243</v>
      </c>
      <c r="I210" s="228">
        <f t="shared" si="21"/>
        <v>0</v>
      </c>
    </row>
    <row r="211" spans="3:9" ht="14.5" thickBot="1">
      <c r="C211" s="659"/>
      <c r="D211" s="237" t="s">
        <v>248</v>
      </c>
      <c r="E211" s="238">
        <v>28000</v>
      </c>
      <c r="F211" s="383"/>
      <c r="G211" s="238">
        <f t="shared" si="20"/>
        <v>0</v>
      </c>
      <c r="H211" s="239" t="s">
        <v>239</v>
      </c>
      <c r="I211" s="240">
        <f t="shared" si="21"/>
        <v>0</v>
      </c>
    </row>
    <row r="212" spans="3:9" ht="15" thickTop="1" thickBot="1">
      <c r="C212" s="660" t="s">
        <v>249</v>
      </c>
      <c r="D212" s="661"/>
      <c r="E212" s="662"/>
      <c r="F212" s="241">
        <f>SUM(F201:F211)</f>
        <v>0</v>
      </c>
      <c r="G212" s="242">
        <f>SUM(G201:G211)</f>
        <v>0</v>
      </c>
      <c r="H212" s="243" t="s">
        <v>250</v>
      </c>
      <c r="I212" s="244">
        <f>SUM(I201:I211)</f>
        <v>0</v>
      </c>
    </row>
  </sheetData>
  <mergeCells count="138">
    <mergeCell ref="H199:H200"/>
    <mergeCell ref="I199:I200"/>
    <mergeCell ref="C201:C203"/>
    <mergeCell ref="C204:C207"/>
    <mergeCell ref="C208:C211"/>
    <mergeCell ref="C212:E212"/>
    <mergeCell ref="C187:C190"/>
    <mergeCell ref="C191:C194"/>
    <mergeCell ref="C195:E195"/>
    <mergeCell ref="C199:D199"/>
    <mergeCell ref="F199:F200"/>
    <mergeCell ref="G199:G200"/>
    <mergeCell ref="C182:D182"/>
    <mergeCell ref="F182:F183"/>
    <mergeCell ref="G182:G183"/>
    <mergeCell ref="H182:H183"/>
    <mergeCell ref="I182:I183"/>
    <mergeCell ref="C184:C186"/>
    <mergeCell ref="H165:H166"/>
    <mergeCell ref="I165:I166"/>
    <mergeCell ref="C167:C169"/>
    <mergeCell ref="C170:C173"/>
    <mergeCell ref="C174:C177"/>
    <mergeCell ref="C178:E178"/>
    <mergeCell ref="C153:C156"/>
    <mergeCell ref="C157:C160"/>
    <mergeCell ref="C161:E161"/>
    <mergeCell ref="C165:D165"/>
    <mergeCell ref="F165:F166"/>
    <mergeCell ref="G165:G166"/>
    <mergeCell ref="C148:D148"/>
    <mergeCell ref="F148:F149"/>
    <mergeCell ref="G148:G149"/>
    <mergeCell ref="H148:H149"/>
    <mergeCell ref="I148:I149"/>
    <mergeCell ref="C150:C152"/>
    <mergeCell ref="H131:H132"/>
    <mergeCell ref="I131:I132"/>
    <mergeCell ref="C133:C135"/>
    <mergeCell ref="C136:C139"/>
    <mergeCell ref="C140:C143"/>
    <mergeCell ref="C144:E144"/>
    <mergeCell ref="C119:C122"/>
    <mergeCell ref="C123:C126"/>
    <mergeCell ref="C127:E127"/>
    <mergeCell ref="C131:D131"/>
    <mergeCell ref="F131:F132"/>
    <mergeCell ref="G131:G132"/>
    <mergeCell ref="C114:D114"/>
    <mergeCell ref="F114:F115"/>
    <mergeCell ref="G114:G115"/>
    <mergeCell ref="H114:H115"/>
    <mergeCell ref="I114:I115"/>
    <mergeCell ref="C116:C118"/>
    <mergeCell ref="H97:H98"/>
    <mergeCell ref="I97:I98"/>
    <mergeCell ref="C99:C101"/>
    <mergeCell ref="C102:C105"/>
    <mergeCell ref="C106:C109"/>
    <mergeCell ref="C110:E110"/>
    <mergeCell ref="C85:C88"/>
    <mergeCell ref="C89:C92"/>
    <mergeCell ref="C93:E93"/>
    <mergeCell ref="C97:D97"/>
    <mergeCell ref="F97:F98"/>
    <mergeCell ref="G97:G98"/>
    <mergeCell ref="C80:D80"/>
    <mergeCell ref="F80:F81"/>
    <mergeCell ref="G80:G81"/>
    <mergeCell ref="H80:H81"/>
    <mergeCell ref="I80:I81"/>
    <mergeCell ref="C82:C84"/>
    <mergeCell ref="H63:H64"/>
    <mergeCell ref="I63:I64"/>
    <mergeCell ref="C65:C67"/>
    <mergeCell ref="C68:C71"/>
    <mergeCell ref="C72:C75"/>
    <mergeCell ref="C76:E76"/>
    <mergeCell ref="C51:C54"/>
    <mergeCell ref="C55:C58"/>
    <mergeCell ref="C59:E59"/>
    <mergeCell ref="C63:D63"/>
    <mergeCell ref="F63:F64"/>
    <mergeCell ref="G63:G64"/>
    <mergeCell ref="C46:D46"/>
    <mergeCell ref="F46:F47"/>
    <mergeCell ref="G46:G47"/>
    <mergeCell ref="H46:H47"/>
    <mergeCell ref="I46:I47"/>
    <mergeCell ref="C48:C50"/>
    <mergeCell ref="I26:I27"/>
    <mergeCell ref="B27:C27"/>
    <mergeCell ref="B28:C30"/>
    <mergeCell ref="B31:C34"/>
    <mergeCell ref="B35:C38"/>
    <mergeCell ref="B39:E39"/>
    <mergeCell ref="B22:C22"/>
    <mergeCell ref="D22:H22"/>
    <mergeCell ref="B26:D26"/>
    <mergeCell ref="E26:E27"/>
    <mergeCell ref="F26:F27"/>
    <mergeCell ref="G26:G27"/>
    <mergeCell ref="H26:H27"/>
    <mergeCell ref="B18:C18"/>
    <mergeCell ref="D18:E18"/>
    <mergeCell ref="G18:H18"/>
    <mergeCell ref="B21:C21"/>
    <mergeCell ref="D21:E21"/>
    <mergeCell ref="G21:H21"/>
    <mergeCell ref="B15:C15"/>
    <mergeCell ref="D15:H15"/>
    <mergeCell ref="B16:C16"/>
    <mergeCell ref="D16:E16"/>
    <mergeCell ref="G16:H16"/>
    <mergeCell ref="B17:C17"/>
    <mergeCell ref="D17:E17"/>
    <mergeCell ref="G17:H17"/>
    <mergeCell ref="B11:C11"/>
    <mergeCell ref="D11:E11"/>
    <mergeCell ref="G11:H11"/>
    <mergeCell ref="B13:I13"/>
    <mergeCell ref="B14:C14"/>
    <mergeCell ref="D14:E14"/>
    <mergeCell ref="G14:H14"/>
    <mergeCell ref="B8:C8"/>
    <mergeCell ref="D8:H8"/>
    <mergeCell ref="B9:C9"/>
    <mergeCell ref="D9:E9"/>
    <mergeCell ref="G9:H9"/>
    <mergeCell ref="B10:C10"/>
    <mergeCell ref="D10:E10"/>
    <mergeCell ref="G10:H10"/>
    <mergeCell ref="A1:F1"/>
    <mergeCell ref="B2:I2"/>
    <mergeCell ref="B6:I6"/>
    <mergeCell ref="B7:C7"/>
    <mergeCell ref="D7:E7"/>
    <mergeCell ref="G7:H7"/>
  </mergeCells>
  <phoneticPr fontId="4"/>
  <dataValidations count="1">
    <dataValidation type="whole" allowBlank="1" showInputMessage="1" showErrorMessage="1" sqref="F48:F58 F65:F75 F82:F92 F99:F109 F116:F126 F133:F143 F150:F160 F167:F177 F184:F194 F201:F211" xr:uid="{1B8B5D07-68BB-4C7D-8407-9DD4A6C810C6}">
      <formula1>0</formula1>
      <formula2>999</formula2>
    </dataValidation>
  </dataValidations>
  <pageMargins left="0.43" right="0.16" top="0.57999999999999996" bottom="0.28000000000000003" header="0.3" footer="0.16"/>
  <pageSetup paperSize="9" scale="84" orientation="portrait" r:id="rId1"/>
  <headerFooter>
    <oddFooter>&amp;C&amp;P</oddFooter>
  </headerFooter>
  <rowBreaks count="3" manualBreakCount="3">
    <brk id="60" max="9" man="1"/>
    <brk id="128" max="9" man="1"/>
    <brk id="196" max="9"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7C48-8F6D-483C-BDE5-C7E11A90B1A5}">
  <sheetPr>
    <tabColor rgb="FFFFC000"/>
    <pageSetUpPr fitToPage="1"/>
  </sheetPr>
  <dimension ref="A1:L212"/>
  <sheetViews>
    <sheetView view="pageBreakPreview" zoomScale="90" zoomScaleNormal="90" zoomScaleSheetLayoutView="90" workbookViewId="0">
      <selection activeCell="B2" sqref="B2:I2"/>
    </sheetView>
  </sheetViews>
  <sheetFormatPr defaultColWidth="9" defaultRowHeight="13"/>
  <cols>
    <col min="1" max="1" width="3.6328125" style="203" customWidth="1"/>
    <col min="2" max="2" width="3.08984375" style="203" customWidth="1"/>
    <col min="3" max="3" width="13.90625" style="203" customWidth="1"/>
    <col min="4" max="5" width="12.6328125" style="203" customWidth="1"/>
    <col min="6" max="6" width="15.6328125" style="203" customWidth="1"/>
    <col min="7" max="8" width="15.453125" style="203" customWidth="1"/>
    <col min="9" max="9" width="15.08984375" style="203" customWidth="1"/>
    <col min="10" max="10" width="7.453125" style="203" customWidth="1"/>
    <col min="11" max="11" width="12.6328125" style="203" customWidth="1"/>
    <col min="12" max="12" width="15.453125" style="203" customWidth="1"/>
    <col min="13" max="16384" width="9" style="203"/>
  </cols>
  <sheetData>
    <row r="1" spans="1:12">
      <c r="A1" s="625"/>
      <c r="B1" s="625"/>
      <c r="C1" s="625"/>
      <c r="D1" s="625"/>
      <c r="E1" s="625"/>
      <c r="F1" s="625"/>
      <c r="I1" s="204" t="s">
        <v>211</v>
      </c>
    </row>
    <row r="2" spans="1:12" ht="21">
      <c r="B2" s="626" t="s">
        <v>212</v>
      </c>
      <c r="C2" s="626"/>
      <c r="D2" s="626"/>
      <c r="E2" s="626"/>
      <c r="F2" s="626"/>
      <c r="G2" s="626"/>
      <c r="H2" s="626"/>
      <c r="I2" s="626"/>
      <c r="J2" s="205"/>
      <c r="K2" s="205"/>
      <c r="L2" s="205"/>
    </row>
    <row r="3" spans="1:12" ht="13.5" customHeight="1">
      <c r="B3" s="206"/>
      <c r="C3" s="206"/>
      <c r="D3" s="206"/>
      <c r="E3" s="206"/>
      <c r="F3" s="206"/>
      <c r="G3" s="206"/>
      <c r="H3" s="206"/>
      <c r="I3" s="206"/>
      <c r="J3" s="206"/>
      <c r="K3" s="206"/>
      <c r="L3" s="206"/>
    </row>
    <row r="4" spans="1:12" s="207" customFormat="1" ht="14">
      <c r="B4" s="207" t="s">
        <v>213</v>
      </c>
    </row>
    <row r="5" spans="1:12" s="208" customFormat="1" ht="6" customHeight="1"/>
    <row r="6" spans="1:12" s="209" customFormat="1" ht="19.5" customHeight="1">
      <c r="B6" s="627" t="s">
        <v>214</v>
      </c>
      <c r="C6" s="627"/>
      <c r="D6" s="627"/>
      <c r="E6" s="627"/>
      <c r="F6" s="627"/>
      <c r="G6" s="627"/>
      <c r="H6" s="627"/>
      <c r="I6" s="627"/>
      <c r="J6" s="210"/>
      <c r="K6" s="210"/>
      <c r="L6" s="210"/>
    </row>
    <row r="7" spans="1:12" s="209" customFormat="1" ht="19.5" customHeight="1">
      <c r="B7" s="615" t="s">
        <v>215</v>
      </c>
      <c r="C7" s="615"/>
      <c r="D7" s="674" t="s">
        <v>262</v>
      </c>
      <c r="E7" s="675"/>
      <c r="F7" s="211" t="s">
        <v>216</v>
      </c>
      <c r="G7" s="674" t="s">
        <v>263</v>
      </c>
      <c r="H7" s="675"/>
      <c r="I7" s="212"/>
      <c r="J7" s="213"/>
      <c r="K7" s="213"/>
      <c r="L7" s="213"/>
    </row>
    <row r="8" spans="1:12" s="209" customFormat="1" ht="19.5" customHeight="1">
      <c r="B8" s="615" t="s">
        <v>217</v>
      </c>
      <c r="C8" s="615"/>
      <c r="D8" s="667" t="s">
        <v>264</v>
      </c>
      <c r="E8" s="668"/>
      <c r="F8" s="668"/>
      <c r="G8" s="668"/>
      <c r="H8" s="669"/>
      <c r="I8" s="212"/>
      <c r="J8" s="213"/>
      <c r="K8" s="213"/>
      <c r="L8" s="213"/>
    </row>
    <row r="9" spans="1:12" s="209" customFormat="1" ht="19.5" customHeight="1">
      <c r="B9" s="615" t="s">
        <v>218</v>
      </c>
      <c r="C9" s="615"/>
      <c r="D9" s="670" t="s">
        <v>265</v>
      </c>
      <c r="E9" s="671"/>
      <c r="F9" s="211" t="s">
        <v>219</v>
      </c>
      <c r="G9" s="672" t="s">
        <v>266</v>
      </c>
      <c r="H9" s="673"/>
      <c r="I9" s="212"/>
      <c r="J9" s="213"/>
      <c r="K9" s="213"/>
      <c r="L9" s="213"/>
    </row>
    <row r="10" spans="1:12" s="209" customFormat="1" ht="19.5" customHeight="1">
      <c r="B10" s="622" t="s">
        <v>220</v>
      </c>
      <c r="C10" s="623"/>
      <c r="D10" s="670" t="s">
        <v>265</v>
      </c>
      <c r="E10" s="671"/>
      <c r="F10" s="211" t="s">
        <v>221</v>
      </c>
      <c r="G10" s="674" t="s">
        <v>267</v>
      </c>
      <c r="H10" s="675"/>
      <c r="I10" s="212"/>
      <c r="J10" s="214"/>
      <c r="K10" s="214"/>
      <c r="L10" s="214"/>
    </row>
    <row r="11" spans="1:12" s="209" customFormat="1" ht="19.5" customHeight="1">
      <c r="B11" s="631" t="s">
        <v>222</v>
      </c>
      <c r="C11" s="631"/>
      <c r="D11" s="678">
        <v>23</v>
      </c>
      <c r="E11" s="678"/>
      <c r="F11" s="215" t="s">
        <v>223</v>
      </c>
      <c r="G11" s="670">
        <v>18</v>
      </c>
      <c r="H11" s="671"/>
      <c r="I11" s="212"/>
      <c r="J11" s="214"/>
      <c r="K11" s="214"/>
      <c r="L11" s="214"/>
    </row>
    <row r="12" spans="1:12" s="213" customFormat="1" ht="13.5" customHeight="1">
      <c r="B12" s="216"/>
      <c r="C12" s="216"/>
      <c r="D12" s="216"/>
      <c r="E12" s="216"/>
      <c r="F12" s="216"/>
      <c r="G12" s="216"/>
      <c r="H12" s="216"/>
      <c r="I12" s="216"/>
      <c r="J12" s="214"/>
      <c r="K12" s="214"/>
      <c r="L12" s="214"/>
    </row>
    <row r="13" spans="1:12" s="209" customFormat="1" ht="19.5" customHeight="1">
      <c r="B13" s="634" t="s">
        <v>224</v>
      </c>
      <c r="C13" s="634"/>
      <c r="D13" s="634"/>
      <c r="E13" s="634"/>
      <c r="F13" s="634"/>
      <c r="G13" s="634"/>
      <c r="H13" s="634"/>
      <c r="I13" s="634"/>
      <c r="J13" s="210"/>
      <c r="K13" s="210"/>
      <c r="L13" s="210"/>
    </row>
    <row r="14" spans="1:12" s="209" customFormat="1" ht="19.5" customHeight="1">
      <c r="B14" s="628" t="s">
        <v>215</v>
      </c>
      <c r="C14" s="628"/>
      <c r="D14" s="679" t="s">
        <v>268</v>
      </c>
      <c r="E14" s="680"/>
      <c r="F14" s="217" t="s">
        <v>216</v>
      </c>
      <c r="G14" s="679" t="s">
        <v>269</v>
      </c>
      <c r="H14" s="680"/>
      <c r="I14" s="212"/>
      <c r="J14" s="213"/>
      <c r="K14" s="213"/>
      <c r="L14" s="213"/>
    </row>
    <row r="15" spans="1:12" s="209" customFormat="1" ht="19.5" customHeight="1">
      <c r="B15" s="628" t="s">
        <v>217</v>
      </c>
      <c r="C15" s="628"/>
      <c r="D15" s="667" t="s">
        <v>264</v>
      </c>
      <c r="E15" s="668"/>
      <c r="F15" s="668"/>
      <c r="G15" s="668"/>
      <c r="H15" s="669"/>
      <c r="I15" s="212"/>
      <c r="J15" s="213"/>
      <c r="K15" s="213"/>
      <c r="L15" s="213"/>
    </row>
    <row r="16" spans="1:12" s="209" customFormat="1" ht="19.5" customHeight="1">
      <c r="B16" s="628" t="s">
        <v>218</v>
      </c>
      <c r="C16" s="628"/>
      <c r="D16" s="670" t="s">
        <v>265</v>
      </c>
      <c r="E16" s="671"/>
      <c r="F16" s="217" t="s">
        <v>219</v>
      </c>
      <c r="G16" s="676" t="s">
        <v>266</v>
      </c>
      <c r="H16" s="677"/>
      <c r="I16" s="212"/>
      <c r="J16" s="214"/>
      <c r="K16" s="214"/>
      <c r="L16" s="214"/>
    </row>
    <row r="17" spans="2:12" s="209" customFormat="1" ht="19.5" customHeight="1">
      <c r="B17" s="629" t="s">
        <v>220</v>
      </c>
      <c r="C17" s="630"/>
      <c r="D17" s="670" t="s">
        <v>265</v>
      </c>
      <c r="E17" s="671"/>
      <c r="F17" s="217" t="s">
        <v>221</v>
      </c>
      <c r="G17" s="667" t="s">
        <v>267</v>
      </c>
      <c r="H17" s="669"/>
      <c r="I17" s="212"/>
      <c r="J17" s="214"/>
      <c r="K17" s="214"/>
      <c r="L17" s="214"/>
    </row>
    <row r="18" spans="2:12" s="209" customFormat="1" ht="30" customHeight="1">
      <c r="B18" s="628" t="s">
        <v>225</v>
      </c>
      <c r="C18" s="628"/>
      <c r="D18" s="681">
        <v>30</v>
      </c>
      <c r="E18" s="682"/>
      <c r="F18" s="218" t="s">
        <v>226</v>
      </c>
      <c r="G18" s="681">
        <v>4</v>
      </c>
      <c r="H18" s="682"/>
      <c r="I18" s="212"/>
      <c r="J18" s="214"/>
      <c r="K18" s="214"/>
      <c r="L18" s="214"/>
    </row>
    <row r="19" spans="2:12" s="213" customFormat="1" ht="8.25" customHeight="1">
      <c r="B19" s="216"/>
      <c r="C19" s="216"/>
      <c r="D19" s="216"/>
      <c r="E19" s="216"/>
      <c r="F19" s="216"/>
      <c r="G19" s="216"/>
      <c r="H19" s="216"/>
      <c r="I19" s="216"/>
      <c r="J19" s="214"/>
      <c r="K19" s="214"/>
      <c r="L19" s="214"/>
    </row>
    <row r="20" spans="2:12" s="213" customFormat="1" ht="19.5" customHeight="1">
      <c r="C20" s="219"/>
      <c r="D20" s="219" t="s">
        <v>227</v>
      </c>
      <c r="E20" s="216"/>
      <c r="F20" s="216"/>
      <c r="G20" s="216"/>
      <c r="H20" s="216"/>
      <c r="I20" s="216"/>
      <c r="J20" s="214"/>
      <c r="K20" s="214"/>
      <c r="L20" s="214"/>
    </row>
    <row r="21" spans="2:12" s="209" customFormat="1" ht="19.5" customHeight="1">
      <c r="B21" s="628" t="s">
        <v>215</v>
      </c>
      <c r="C21" s="628"/>
      <c r="D21" s="683" t="s">
        <v>262</v>
      </c>
      <c r="E21" s="684"/>
      <c r="F21" s="217" t="s">
        <v>216</v>
      </c>
      <c r="G21" s="250" t="s">
        <v>270</v>
      </c>
      <c r="H21" s="251"/>
      <c r="I21" s="212"/>
      <c r="J21" s="213"/>
      <c r="K21" s="213"/>
      <c r="L21" s="213"/>
    </row>
    <row r="22" spans="2:12" s="209" customFormat="1" ht="19.5" customHeight="1">
      <c r="B22" s="628" t="s">
        <v>217</v>
      </c>
      <c r="C22" s="628"/>
      <c r="D22" s="683" t="s">
        <v>271</v>
      </c>
      <c r="E22" s="685"/>
      <c r="F22" s="685"/>
      <c r="G22" s="685"/>
      <c r="H22" s="684"/>
      <c r="I22" s="212"/>
      <c r="J22" s="213"/>
      <c r="K22" s="213"/>
      <c r="L22" s="213"/>
    </row>
    <row r="23" spans="2:12" ht="18" customHeight="1"/>
    <row r="24" spans="2:12" s="207" customFormat="1" ht="14">
      <c r="B24" s="207" t="s">
        <v>228</v>
      </c>
    </row>
    <row r="25" spans="2:12" ht="9.75" customHeight="1" thickBot="1"/>
    <row r="26" spans="2:12" s="209" customFormat="1" ht="18" customHeight="1">
      <c r="B26" s="635" t="s">
        <v>229</v>
      </c>
      <c r="C26" s="636"/>
      <c r="D26" s="636"/>
      <c r="E26" s="636" t="s">
        <v>230</v>
      </c>
      <c r="F26" s="636" t="s">
        <v>231</v>
      </c>
      <c r="G26" s="638" t="s">
        <v>232</v>
      </c>
      <c r="H26" s="636" t="s">
        <v>233</v>
      </c>
      <c r="I26" s="642" t="s">
        <v>234</v>
      </c>
    </row>
    <row r="27" spans="2:12" s="209" customFormat="1" ht="18" customHeight="1" thickBot="1">
      <c r="B27" s="647" t="s">
        <v>235</v>
      </c>
      <c r="C27" s="637"/>
      <c r="D27" s="220" t="s">
        <v>236</v>
      </c>
      <c r="E27" s="637"/>
      <c r="F27" s="637"/>
      <c r="G27" s="639"/>
      <c r="H27" s="637"/>
      <c r="I27" s="643"/>
    </row>
    <row r="28" spans="2:12" s="209" customFormat="1" ht="18" customHeight="1">
      <c r="B28" s="648" t="s">
        <v>237</v>
      </c>
      <c r="C28" s="649"/>
      <c r="D28" s="221" t="s">
        <v>238</v>
      </c>
      <c r="E28" s="222">
        <v>3000</v>
      </c>
      <c r="F28" s="221">
        <f>SUM(F48,F65,F82,F99,F116,F133,F150,F167,F184,F201)</f>
        <v>0</v>
      </c>
      <c r="G28" s="222">
        <f>F28*E28</f>
        <v>0</v>
      </c>
      <c r="H28" s="223" t="s">
        <v>239</v>
      </c>
      <c r="I28" s="224">
        <f>G28*3/4</f>
        <v>0</v>
      </c>
    </row>
    <row r="29" spans="2:12" s="209" customFormat="1" ht="18" customHeight="1">
      <c r="B29" s="646"/>
      <c r="C29" s="650"/>
      <c r="D29" s="225" t="s">
        <v>240</v>
      </c>
      <c r="E29" s="226">
        <v>11000</v>
      </c>
      <c r="F29" s="225">
        <f>SUM(F49,F66,F83,F100,F117,F134,F151,F168,F185,F202)</f>
        <v>8</v>
      </c>
      <c r="G29" s="226">
        <f t="shared" ref="G29:G38" si="0">F29*E29</f>
        <v>88000</v>
      </c>
      <c r="H29" s="227" t="s">
        <v>239</v>
      </c>
      <c r="I29" s="228">
        <f t="shared" ref="I29:I38" si="1">G29*3/4</f>
        <v>66000</v>
      </c>
    </row>
    <row r="30" spans="2:12" s="209" customFormat="1" ht="18" customHeight="1">
      <c r="B30" s="651"/>
      <c r="C30" s="652"/>
      <c r="D30" s="229" t="s">
        <v>241</v>
      </c>
      <c r="E30" s="230">
        <v>19000</v>
      </c>
      <c r="F30" s="229">
        <f>SUM(F50,F67,F84,F101,F118,F135,F152,F169,F186,F203)</f>
        <v>0</v>
      </c>
      <c r="G30" s="230">
        <f t="shared" si="0"/>
        <v>0</v>
      </c>
      <c r="H30" s="231" t="s">
        <v>239</v>
      </c>
      <c r="I30" s="232">
        <f t="shared" si="1"/>
        <v>0</v>
      </c>
    </row>
    <row r="31" spans="2:12" s="209" customFormat="1" ht="18" customHeight="1">
      <c r="B31" s="646" t="s">
        <v>242</v>
      </c>
      <c r="C31" s="650"/>
      <c r="D31" s="233" t="s">
        <v>238</v>
      </c>
      <c r="E31" s="234">
        <v>3000</v>
      </c>
      <c r="F31" s="233">
        <f>SUM(F51,F68,F85,F102,F119,F136,F153,F170,F187,F204,)</f>
        <v>0</v>
      </c>
      <c r="G31" s="234">
        <f t="shared" si="0"/>
        <v>0</v>
      </c>
      <c r="H31" s="235" t="s">
        <v>243</v>
      </c>
      <c r="I31" s="236">
        <f t="shared" si="1"/>
        <v>0</v>
      </c>
    </row>
    <row r="32" spans="2:12" s="209" customFormat="1" ht="18" customHeight="1">
      <c r="B32" s="646"/>
      <c r="C32" s="650"/>
      <c r="D32" s="225" t="s">
        <v>240</v>
      </c>
      <c r="E32" s="226">
        <v>11000</v>
      </c>
      <c r="F32" s="225">
        <f>SUM(F52,F69,F86,F103,F120,F137,F154,F171,F188,F205)</f>
        <v>0</v>
      </c>
      <c r="G32" s="226">
        <f t="shared" si="0"/>
        <v>0</v>
      </c>
      <c r="H32" s="227" t="s">
        <v>243</v>
      </c>
      <c r="I32" s="228">
        <f t="shared" si="1"/>
        <v>0</v>
      </c>
    </row>
    <row r="33" spans="2:9" s="209" customFormat="1" ht="18" customHeight="1">
      <c r="B33" s="646"/>
      <c r="C33" s="650"/>
      <c r="D33" s="225" t="s">
        <v>244</v>
      </c>
      <c r="E33" s="226">
        <v>19000</v>
      </c>
      <c r="F33" s="225">
        <f>SUM(F53,F70,F87,F104,F121,F138,F155,F172,F189,F206)</f>
        <v>0</v>
      </c>
      <c r="G33" s="226">
        <f t="shared" si="0"/>
        <v>0</v>
      </c>
      <c r="H33" s="227" t="s">
        <v>243</v>
      </c>
      <c r="I33" s="228">
        <f t="shared" si="1"/>
        <v>0</v>
      </c>
    </row>
    <row r="34" spans="2:9" s="209" customFormat="1" ht="18" customHeight="1">
      <c r="B34" s="651"/>
      <c r="C34" s="652"/>
      <c r="D34" s="229" t="s">
        <v>245</v>
      </c>
      <c r="E34" s="230">
        <v>27000</v>
      </c>
      <c r="F34" s="229">
        <f>SUM(F54,F71,F88,F105,F122,F139,F156,F173,F190,F207)</f>
        <v>0</v>
      </c>
      <c r="G34" s="230">
        <f t="shared" si="0"/>
        <v>0</v>
      </c>
      <c r="H34" s="231" t="s">
        <v>243</v>
      </c>
      <c r="I34" s="232">
        <f t="shared" si="1"/>
        <v>0</v>
      </c>
    </row>
    <row r="35" spans="2:9" s="209" customFormat="1" ht="18" customHeight="1">
      <c r="B35" s="651" t="s">
        <v>246</v>
      </c>
      <c r="C35" s="652"/>
      <c r="D35" s="233" t="s">
        <v>240</v>
      </c>
      <c r="E35" s="234">
        <v>3000</v>
      </c>
      <c r="F35" s="233">
        <f>SUM(F55,F72,F89,F106,F123,F140,F157,F174,F191,F208,)</f>
        <v>0</v>
      </c>
      <c r="G35" s="234">
        <f t="shared" si="0"/>
        <v>0</v>
      </c>
      <c r="H35" s="235" t="s">
        <v>243</v>
      </c>
      <c r="I35" s="236">
        <f t="shared" si="1"/>
        <v>0</v>
      </c>
    </row>
    <row r="36" spans="2:9" s="209" customFormat="1" ht="18" customHeight="1">
      <c r="B36" s="653"/>
      <c r="C36" s="654"/>
      <c r="D36" s="225" t="s">
        <v>244</v>
      </c>
      <c r="E36" s="226">
        <v>11000</v>
      </c>
      <c r="F36" s="225">
        <f>SUM(F56,F73,F90,F107,F124,F141,F158,F175,F192,F209)</f>
        <v>2</v>
      </c>
      <c r="G36" s="226">
        <f t="shared" si="0"/>
        <v>22000</v>
      </c>
      <c r="H36" s="227" t="s">
        <v>243</v>
      </c>
      <c r="I36" s="228">
        <f t="shared" si="1"/>
        <v>16500</v>
      </c>
    </row>
    <row r="37" spans="2:9" s="209" customFormat="1" ht="18" customHeight="1">
      <c r="B37" s="653"/>
      <c r="C37" s="654"/>
      <c r="D37" s="225" t="s">
        <v>247</v>
      </c>
      <c r="E37" s="226">
        <v>19000</v>
      </c>
      <c r="F37" s="225">
        <f>SUM(F57,F74,F91,F108,F125,F142,F159,F176,F193,F210,)</f>
        <v>0</v>
      </c>
      <c r="G37" s="226">
        <f t="shared" si="0"/>
        <v>0</v>
      </c>
      <c r="H37" s="227" t="s">
        <v>243</v>
      </c>
      <c r="I37" s="228">
        <f t="shared" si="1"/>
        <v>0</v>
      </c>
    </row>
    <row r="38" spans="2:9" s="209" customFormat="1" ht="18" customHeight="1" thickBot="1">
      <c r="B38" s="655"/>
      <c r="C38" s="656"/>
      <c r="D38" s="237" t="s">
        <v>248</v>
      </c>
      <c r="E38" s="238">
        <v>28000</v>
      </c>
      <c r="F38" s="237">
        <f>SUM(F58,F75,F92,F109,F126,F143,F160,F177,F194,F211)</f>
        <v>14</v>
      </c>
      <c r="G38" s="238">
        <f t="shared" si="0"/>
        <v>392000</v>
      </c>
      <c r="H38" s="239" t="s">
        <v>239</v>
      </c>
      <c r="I38" s="240">
        <f t="shared" si="1"/>
        <v>294000</v>
      </c>
    </row>
    <row r="39" spans="2:9" s="209" customFormat="1" ht="18" customHeight="1" thickTop="1" thickBot="1">
      <c r="B39" s="657" t="s">
        <v>249</v>
      </c>
      <c r="C39" s="658"/>
      <c r="D39" s="658"/>
      <c r="E39" s="658"/>
      <c r="F39" s="241">
        <f>SUM(F28:F38)</f>
        <v>24</v>
      </c>
      <c r="G39" s="242">
        <f>SUM(G28:G38)</f>
        <v>502000</v>
      </c>
      <c r="H39" s="243" t="s">
        <v>250</v>
      </c>
      <c r="I39" s="244">
        <f>SUM(I28:I38)</f>
        <v>376500</v>
      </c>
    </row>
    <row r="40" spans="2:9" ht="9" customHeight="1">
      <c r="G40" s="245"/>
      <c r="I40" s="245"/>
    </row>
    <row r="41" spans="2:9" ht="9" customHeight="1">
      <c r="B41" s="207"/>
      <c r="G41" s="245"/>
      <c r="I41" s="245"/>
    </row>
    <row r="42" spans="2:9" ht="16.5" customHeight="1">
      <c r="B42" s="207" t="s">
        <v>251</v>
      </c>
      <c r="C42" s="207"/>
      <c r="G42" s="245"/>
      <c r="I42" s="245"/>
    </row>
    <row r="43" spans="2:9" ht="9.75" customHeight="1">
      <c r="G43" s="245"/>
      <c r="I43" s="245"/>
    </row>
    <row r="44" spans="2:9" ht="16.5" customHeight="1">
      <c r="C44" s="246" t="s">
        <v>252</v>
      </c>
      <c r="D44" s="252" t="s">
        <v>272</v>
      </c>
      <c r="G44" s="245"/>
      <c r="I44" s="245"/>
    </row>
    <row r="45" spans="2:9" ht="6.75" customHeight="1" thickBot="1">
      <c r="G45" s="245"/>
      <c r="I45" s="245"/>
    </row>
    <row r="46" spans="2:9" s="209" customFormat="1" ht="15" customHeight="1">
      <c r="C46" s="663" t="s">
        <v>229</v>
      </c>
      <c r="D46" s="664"/>
      <c r="E46" s="247" t="s">
        <v>230</v>
      </c>
      <c r="F46" s="640" t="s">
        <v>231</v>
      </c>
      <c r="G46" s="665" t="s">
        <v>232</v>
      </c>
      <c r="H46" s="640" t="s">
        <v>233</v>
      </c>
      <c r="I46" s="642" t="s">
        <v>234</v>
      </c>
    </row>
    <row r="47" spans="2:9" s="209" customFormat="1" ht="15" customHeight="1" thickBot="1">
      <c r="C47" s="248" t="s">
        <v>235</v>
      </c>
      <c r="D47" s="220" t="s">
        <v>236</v>
      </c>
      <c r="E47" s="249"/>
      <c r="F47" s="641"/>
      <c r="G47" s="666"/>
      <c r="H47" s="641"/>
      <c r="I47" s="643"/>
    </row>
    <row r="48" spans="2:9" s="209" customFormat="1" ht="15" customHeight="1">
      <c r="C48" s="644" t="s">
        <v>237</v>
      </c>
      <c r="D48" s="221" t="s">
        <v>238</v>
      </c>
      <c r="E48" s="222">
        <v>3000</v>
      </c>
      <c r="F48" s="221"/>
      <c r="G48" s="222">
        <f>F48*E48</f>
        <v>0</v>
      </c>
      <c r="H48" s="223" t="s">
        <v>239</v>
      </c>
      <c r="I48" s="224">
        <f>G48*3/4</f>
        <v>0</v>
      </c>
    </row>
    <row r="49" spans="3:10" s="209" customFormat="1" ht="15" customHeight="1">
      <c r="C49" s="645"/>
      <c r="D49" s="225" t="s">
        <v>240</v>
      </c>
      <c r="E49" s="226">
        <v>11000</v>
      </c>
      <c r="F49" s="253">
        <v>8</v>
      </c>
      <c r="G49" s="226">
        <f t="shared" ref="G49:G58" si="2">F49*E49</f>
        <v>88000</v>
      </c>
      <c r="H49" s="227" t="s">
        <v>239</v>
      </c>
      <c r="I49" s="228">
        <f t="shared" ref="I49:I58" si="3">G49*3/4</f>
        <v>66000</v>
      </c>
    </row>
    <row r="50" spans="3:10" s="209" customFormat="1" ht="15" customHeight="1">
      <c r="C50" s="646"/>
      <c r="D50" s="229" t="s">
        <v>241</v>
      </c>
      <c r="E50" s="230">
        <v>19000</v>
      </c>
      <c r="F50" s="229"/>
      <c r="G50" s="230">
        <f t="shared" si="2"/>
        <v>0</v>
      </c>
      <c r="H50" s="231" t="s">
        <v>239</v>
      </c>
      <c r="I50" s="232">
        <f t="shared" si="3"/>
        <v>0</v>
      </c>
    </row>
    <row r="51" spans="3:10" s="209" customFormat="1" ht="15" customHeight="1">
      <c r="C51" s="653" t="s">
        <v>242</v>
      </c>
      <c r="D51" s="233" t="s">
        <v>238</v>
      </c>
      <c r="E51" s="234">
        <v>3000</v>
      </c>
      <c r="F51" s="233"/>
      <c r="G51" s="234">
        <f t="shared" si="2"/>
        <v>0</v>
      </c>
      <c r="H51" s="235" t="s">
        <v>243</v>
      </c>
      <c r="I51" s="236">
        <f t="shared" si="3"/>
        <v>0</v>
      </c>
    </row>
    <row r="52" spans="3:10" s="209" customFormat="1" ht="15" customHeight="1">
      <c r="C52" s="645"/>
      <c r="D52" s="225" t="s">
        <v>240</v>
      </c>
      <c r="E52" s="226">
        <v>11000</v>
      </c>
      <c r="F52" s="225"/>
      <c r="G52" s="226">
        <f t="shared" si="2"/>
        <v>0</v>
      </c>
      <c r="H52" s="227" t="s">
        <v>243</v>
      </c>
      <c r="I52" s="228">
        <f t="shared" si="3"/>
        <v>0</v>
      </c>
    </row>
    <row r="53" spans="3:10" ht="15" customHeight="1">
      <c r="C53" s="645"/>
      <c r="D53" s="225" t="s">
        <v>244</v>
      </c>
      <c r="E53" s="226">
        <v>19000</v>
      </c>
      <c r="F53" s="225"/>
      <c r="G53" s="226">
        <f t="shared" si="2"/>
        <v>0</v>
      </c>
      <c r="H53" s="227" t="s">
        <v>243</v>
      </c>
      <c r="I53" s="228">
        <f t="shared" si="3"/>
        <v>0</v>
      </c>
    </row>
    <row r="54" spans="3:10" ht="15" customHeight="1">
      <c r="C54" s="646"/>
      <c r="D54" s="229" t="s">
        <v>245</v>
      </c>
      <c r="E54" s="230">
        <v>27000</v>
      </c>
      <c r="F54" s="229"/>
      <c r="G54" s="230">
        <f t="shared" si="2"/>
        <v>0</v>
      </c>
      <c r="H54" s="231" t="s">
        <v>243</v>
      </c>
      <c r="I54" s="232">
        <f t="shared" si="3"/>
        <v>0</v>
      </c>
    </row>
    <row r="55" spans="3:10" ht="15" customHeight="1">
      <c r="C55" s="653" t="s">
        <v>246</v>
      </c>
      <c r="D55" s="233" t="s">
        <v>240</v>
      </c>
      <c r="E55" s="234">
        <v>3000</v>
      </c>
      <c r="F55" s="233"/>
      <c r="G55" s="234">
        <f t="shared" si="2"/>
        <v>0</v>
      </c>
      <c r="H55" s="235" t="s">
        <v>243</v>
      </c>
      <c r="I55" s="236">
        <f t="shared" si="3"/>
        <v>0</v>
      </c>
    </row>
    <row r="56" spans="3:10" ht="15" customHeight="1">
      <c r="C56" s="645"/>
      <c r="D56" s="225" t="s">
        <v>244</v>
      </c>
      <c r="E56" s="226">
        <v>11000</v>
      </c>
      <c r="F56" s="225"/>
      <c r="G56" s="226">
        <f t="shared" si="2"/>
        <v>0</v>
      </c>
      <c r="H56" s="227" t="s">
        <v>243</v>
      </c>
      <c r="I56" s="228">
        <f t="shared" si="3"/>
        <v>0</v>
      </c>
    </row>
    <row r="57" spans="3:10" s="209" customFormat="1" ht="15" customHeight="1">
      <c r="C57" s="645"/>
      <c r="D57" s="225" t="s">
        <v>247</v>
      </c>
      <c r="E57" s="226">
        <v>19000</v>
      </c>
      <c r="F57" s="225"/>
      <c r="G57" s="226">
        <f t="shared" si="2"/>
        <v>0</v>
      </c>
      <c r="H57" s="227" t="s">
        <v>243</v>
      </c>
      <c r="I57" s="228">
        <f t="shared" si="3"/>
        <v>0</v>
      </c>
    </row>
    <row r="58" spans="3:10" s="209" customFormat="1" ht="15" customHeight="1" thickBot="1">
      <c r="C58" s="659"/>
      <c r="D58" s="237" t="s">
        <v>248</v>
      </c>
      <c r="E58" s="238">
        <v>28000</v>
      </c>
      <c r="F58" s="237"/>
      <c r="G58" s="238">
        <f t="shared" si="2"/>
        <v>0</v>
      </c>
      <c r="H58" s="239" t="s">
        <v>239</v>
      </c>
      <c r="I58" s="240">
        <f t="shared" si="3"/>
        <v>0</v>
      </c>
    </row>
    <row r="59" spans="3:10" s="209" customFormat="1" ht="15" customHeight="1" thickTop="1" thickBot="1">
      <c r="C59" s="660" t="s">
        <v>249</v>
      </c>
      <c r="D59" s="661"/>
      <c r="E59" s="662"/>
      <c r="F59" s="241">
        <f>SUM(F48:F58)</f>
        <v>8</v>
      </c>
      <c r="G59" s="242">
        <f>SUM(G48:G58)</f>
        <v>88000</v>
      </c>
      <c r="H59" s="243" t="s">
        <v>250</v>
      </c>
      <c r="I59" s="244">
        <f>SUM(I48:I58)</f>
        <v>66000</v>
      </c>
    </row>
    <row r="60" spans="3:10" s="209" customFormat="1" ht="15" customHeight="1">
      <c r="C60" s="203"/>
      <c r="D60" s="203"/>
      <c r="E60" s="203"/>
      <c r="F60" s="203"/>
      <c r="G60" s="245"/>
      <c r="H60" s="203"/>
      <c r="I60" s="245"/>
      <c r="J60" s="203"/>
    </row>
    <row r="61" spans="3:10" ht="15" customHeight="1">
      <c r="C61" s="246" t="s">
        <v>253</v>
      </c>
      <c r="D61" s="252" t="s">
        <v>273</v>
      </c>
      <c r="G61" s="245"/>
      <c r="I61" s="245"/>
    </row>
    <row r="62" spans="3:10" ht="15" customHeight="1" thickBot="1">
      <c r="G62" s="245"/>
      <c r="I62" s="245"/>
    </row>
    <row r="63" spans="3:10" ht="15" customHeight="1">
      <c r="C63" s="663" t="s">
        <v>229</v>
      </c>
      <c r="D63" s="664"/>
      <c r="E63" s="247" t="s">
        <v>230</v>
      </c>
      <c r="F63" s="640" t="s">
        <v>231</v>
      </c>
      <c r="G63" s="665" t="s">
        <v>232</v>
      </c>
      <c r="H63" s="640" t="s">
        <v>233</v>
      </c>
      <c r="I63" s="642" t="s">
        <v>234</v>
      </c>
    </row>
    <row r="64" spans="3:10" ht="15" customHeight="1" thickBot="1">
      <c r="C64" s="248" t="s">
        <v>235</v>
      </c>
      <c r="D64" s="220" t="s">
        <v>236</v>
      </c>
      <c r="E64" s="249"/>
      <c r="F64" s="641"/>
      <c r="G64" s="666"/>
      <c r="H64" s="641"/>
      <c r="I64" s="643"/>
    </row>
    <row r="65" spans="3:9" ht="15" customHeight="1">
      <c r="C65" s="644" t="s">
        <v>237</v>
      </c>
      <c r="D65" s="221" t="s">
        <v>238</v>
      </c>
      <c r="E65" s="222">
        <v>3000</v>
      </c>
      <c r="F65" s="221"/>
      <c r="G65" s="222">
        <f>F65*E65</f>
        <v>0</v>
      </c>
      <c r="H65" s="223" t="s">
        <v>239</v>
      </c>
      <c r="I65" s="224">
        <f>G65*3/4</f>
        <v>0</v>
      </c>
    </row>
    <row r="66" spans="3:9" ht="15" customHeight="1">
      <c r="C66" s="645"/>
      <c r="D66" s="225" t="s">
        <v>240</v>
      </c>
      <c r="E66" s="226">
        <v>11000</v>
      </c>
      <c r="F66" s="225"/>
      <c r="G66" s="226">
        <f t="shared" ref="G66:G75" si="4">F66*E66</f>
        <v>0</v>
      </c>
      <c r="H66" s="227" t="s">
        <v>239</v>
      </c>
      <c r="I66" s="228">
        <f t="shared" ref="I66:I75" si="5">G66*3/4</f>
        <v>0</v>
      </c>
    </row>
    <row r="67" spans="3:9" ht="15" customHeight="1">
      <c r="C67" s="646"/>
      <c r="D67" s="229" t="s">
        <v>241</v>
      </c>
      <c r="E67" s="230">
        <v>19000</v>
      </c>
      <c r="F67" s="229"/>
      <c r="G67" s="230">
        <f t="shared" si="4"/>
        <v>0</v>
      </c>
      <c r="H67" s="231" t="s">
        <v>239</v>
      </c>
      <c r="I67" s="232">
        <f t="shared" si="5"/>
        <v>0</v>
      </c>
    </row>
    <row r="68" spans="3:9" ht="15" customHeight="1">
      <c r="C68" s="653" t="s">
        <v>242</v>
      </c>
      <c r="D68" s="233" t="s">
        <v>238</v>
      </c>
      <c r="E68" s="234">
        <v>3000</v>
      </c>
      <c r="F68" s="233"/>
      <c r="G68" s="234">
        <f t="shared" si="4"/>
        <v>0</v>
      </c>
      <c r="H68" s="235" t="s">
        <v>243</v>
      </c>
      <c r="I68" s="236">
        <f t="shared" si="5"/>
        <v>0</v>
      </c>
    </row>
    <row r="69" spans="3:9" ht="15" customHeight="1">
      <c r="C69" s="645"/>
      <c r="D69" s="225" t="s">
        <v>240</v>
      </c>
      <c r="E69" s="226">
        <v>11000</v>
      </c>
      <c r="F69" s="225"/>
      <c r="G69" s="226">
        <f t="shared" si="4"/>
        <v>0</v>
      </c>
      <c r="H69" s="227" t="s">
        <v>243</v>
      </c>
      <c r="I69" s="228">
        <f t="shared" si="5"/>
        <v>0</v>
      </c>
    </row>
    <row r="70" spans="3:9" ht="15" customHeight="1">
      <c r="C70" s="645"/>
      <c r="D70" s="225" t="s">
        <v>244</v>
      </c>
      <c r="E70" s="226">
        <v>19000</v>
      </c>
      <c r="F70" s="225"/>
      <c r="G70" s="226">
        <f t="shared" si="4"/>
        <v>0</v>
      </c>
      <c r="H70" s="227" t="s">
        <v>243</v>
      </c>
      <c r="I70" s="228">
        <f t="shared" si="5"/>
        <v>0</v>
      </c>
    </row>
    <row r="71" spans="3:9" ht="15" customHeight="1">
      <c r="C71" s="646"/>
      <c r="D71" s="229" t="s">
        <v>245</v>
      </c>
      <c r="E71" s="230">
        <v>27000</v>
      </c>
      <c r="F71" s="229"/>
      <c r="G71" s="230">
        <f t="shared" si="4"/>
        <v>0</v>
      </c>
      <c r="H71" s="231" t="s">
        <v>243</v>
      </c>
      <c r="I71" s="232">
        <f t="shared" si="5"/>
        <v>0</v>
      </c>
    </row>
    <row r="72" spans="3:9" ht="15" customHeight="1">
      <c r="C72" s="653" t="s">
        <v>246</v>
      </c>
      <c r="D72" s="233" t="s">
        <v>240</v>
      </c>
      <c r="E72" s="234">
        <v>3000</v>
      </c>
      <c r="F72" s="233"/>
      <c r="G72" s="234">
        <f t="shared" si="4"/>
        <v>0</v>
      </c>
      <c r="H72" s="235" t="s">
        <v>243</v>
      </c>
      <c r="I72" s="236">
        <f t="shared" si="5"/>
        <v>0</v>
      </c>
    </row>
    <row r="73" spans="3:9" ht="15" customHeight="1">
      <c r="C73" s="645"/>
      <c r="D73" s="225" t="s">
        <v>244</v>
      </c>
      <c r="E73" s="226">
        <v>11000</v>
      </c>
      <c r="F73" s="253">
        <v>2</v>
      </c>
      <c r="G73" s="226">
        <f t="shared" si="4"/>
        <v>22000</v>
      </c>
      <c r="H73" s="227" t="s">
        <v>243</v>
      </c>
      <c r="I73" s="228">
        <f t="shared" si="5"/>
        <v>16500</v>
      </c>
    </row>
    <row r="74" spans="3:9" ht="15" customHeight="1">
      <c r="C74" s="645"/>
      <c r="D74" s="225" t="s">
        <v>247</v>
      </c>
      <c r="E74" s="226">
        <v>19000</v>
      </c>
      <c r="F74" s="225"/>
      <c r="G74" s="226">
        <f t="shared" si="4"/>
        <v>0</v>
      </c>
      <c r="H74" s="227" t="s">
        <v>243</v>
      </c>
      <c r="I74" s="228">
        <f t="shared" si="5"/>
        <v>0</v>
      </c>
    </row>
    <row r="75" spans="3:9" ht="15" customHeight="1" thickBot="1">
      <c r="C75" s="659"/>
      <c r="D75" s="237" t="s">
        <v>248</v>
      </c>
      <c r="E75" s="238">
        <v>28000</v>
      </c>
      <c r="F75" s="254">
        <v>14</v>
      </c>
      <c r="G75" s="238">
        <f t="shared" si="4"/>
        <v>392000</v>
      </c>
      <c r="H75" s="239" t="s">
        <v>239</v>
      </c>
      <c r="I75" s="240">
        <f t="shared" si="5"/>
        <v>294000</v>
      </c>
    </row>
    <row r="76" spans="3:9" ht="15" customHeight="1" thickTop="1" thickBot="1">
      <c r="C76" s="660" t="s">
        <v>249</v>
      </c>
      <c r="D76" s="661"/>
      <c r="E76" s="662"/>
      <c r="F76" s="241">
        <f>SUM(F65:F75)</f>
        <v>16</v>
      </c>
      <c r="G76" s="242">
        <f>SUM(G65:G75)</f>
        <v>414000</v>
      </c>
      <c r="H76" s="243" t="s">
        <v>250</v>
      </c>
      <c r="I76" s="244">
        <f>SUM(I65:I75)</f>
        <v>310500</v>
      </c>
    </row>
    <row r="77" spans="3:9" ht="15" customHeight="1"/>
    <row r="78" spans="3:9" ht="15" customHeight="1">
      <c r="C78" s="246" t="s">
        <v>254</v>
      </c>
      <c r="D78" s="246"/>
      <c r="G78" s="245"/>
      <c r="I78" s="245"/>
    </row>
    <row r="79" spans="3:9" ht="15" customHeight="1" thickBot="1">
      <c r="G79" s="245"/>
      <c r="I79" s="245"/>
    </row>
    <row r="80" spans="3:9" ht="15" customHeight="1">
      <c r="C80" s="663" t="s">
        <v>229</v>
      </c>
      <c r="D80" s="664"/>
      <c r="E80" s="247" t="s">
        <v>230</v>
      </c>
      <c r="F80" s="640" t="s">
        <v>231</v>
      </c>
      <c r="G80" s="665" t="s">
        <v>232</v>
      </c>
      <c r="H80" s="640" t="s">
        <v>233</v>
      </c>
      <c r="I80" s="642" t="s">
        <v>234</v>
      </c>
    </row>
    <row r="81" spans="3:9" ht="15" customHeight="1" thickBot="1">
      <c r="C81" s="248" t="s">
        <v>235</v>
      </c>
      <c r="D81" s="220" t="s">
        <v>236</v>
      </c>
      <c r="E81" s="249"/>
      <c r="F81" s="641"/>
      <c r="G81" s="666"/>
      <c r="H81" s="641"/>
      <c r="I81" s="643"/>
    </row>
    <row r="82" spans="3:9" ht="15" customHeight="1">
      <c r="C82" s="644" t="s">
        <v>237</v>
      </c>
      <c r="D82" s="221" t="s">
        <v>238</v>
      </c>
      <c r="E82" s="222">
        <v>3000</v>
      </c>
      <c r="F82" s="221"/>
      <c r="G82" s="222">
        <f>F82*E82</f>
        <v>0</v>
      </c>
      <c r="H82" s="223" t="s">
        <v>239</v>
      </c>
      <c r="I82" s="224">
        <f>G82*3/4</f>
        <v>0</v>
      </c>
    </row>
    <row r="83" spans="3:9" ht="15" customHeight="1">
      <c r="C83" s="645"/>
      <c r="D83" s="225" t="s">
        <v>240</v>
      </c>
      <c r="E83" s="226">
        <v>11000</v>
      </c>
      <c r="F83" s="225"/>
      <c r="G83" s="226">
        <f t="shared" ref="G83:G92" si="6">F83*E83</f>
        <v>0</v>
      </c>
      <c r="H83" s="227" t="s">
        <v>239</v>
      </c>
      <c r="I83" s="228">
        <f t="shared" ref="I83:I92" si="7">G83*3/4</f>
        <v>0</v>
      </c>
    </row>
    <row r="84" spans="3:9" ht="15" customHeight="1">
      <c r="C84" s="646"/>
      <c r="D84" s="229" t="s">
        <v>241</v>
      </c>
      <c r="E84" s="230">
        <v>19000</v>
      </c>
      <c r="F84" s="229"/>
      <c r="G84" s="230">
        <f t="shared" si="6"/>
        <v>0</v>
      </c>
      <c r="H84" s="231" t="s">
        <v>239</v>
      </c>
      <c r="I84" s="232">
        <f t="shared" si="7"/>
        <v>0</v>
      </c>
    </row>
    <row r="85" spans="3:9" ht="15" customHeight="1">
      <c r="C85" s="653" t="s">
        <v>242</v>
      </c>
      <c r="D85" s="233" t="s">
        <v>238</v>
      </c>
      <c r="E85" s="234">
        <v>3000</v>
      </c>
      <c r="F85" s="233"/>
      <c r="G85" s="234">
        <f t="shared" si="6"/>
        <v>0</v>
      </c>
      <c r="H85" s="235" t="s">
        <v>243</v>
      </c>
      <c r="I85" s="236">
        <f t="shared" si="7"/>
        <v>0</v>
      </c>
    </row>
    <row r="86" spans="3:9" ht="15" customHeight="1">
      <c r="C86" s="645"/>
      <c r="D86" s="225" t="s">
        <v>240</v>
      </c>
      <c r="E86" s="226">
        <v>11000</v>
      </c>
      <c r="F86" s="225"/>
      <c r="G86" s="226">
        <f t="shared" si="6"/>
        <v>0</v>
      </c>
      <c r="H86" s="227" t="s">
        <v>243</v>
      </c>
      <c r="I86" s="228">
        <f t="shared" si="7"/>
        <v>0</v>
      </c>
    </row>
    <row r="87" spans="3:9" ht="15" customHeight="1">
      <c r="C87" s="645"/>
      <c r="D87" s="225" t="s">
        <v>244</v>
      </c>
      <c r="E87" s="226">
        <v>19000</v>
      </c>
      <c r="F87" s="225"/>
      <c r="G87" s="226">
        <f t="shared" si="6"/>
        <v>0</v>
      </c>
      <c r="H87" s="227" t="s">
        <v>243</v>
      </c>
      <c r="I87" s="228">
        <f t="shared" si="7"/>
        <v>0</v>
      </c>
    </row>
    <row r="88" spans="3:9" ht="15" customHeight="1">
      <c r="C88" s="646"/>
      <c r="D88" s="229" t="s">
        <v>245</v>
      </c>
      <c r="E88" s="230">
        <v>27000</v>
      </c>
      <c r="F88" s="229"/>
      <c r="G88" s="230">
        <f t="shared" si="6"/>
        <v>0</v>
      </c>
      <c r="H88" s="231" t="s">
        <v>243</v>
      </c>
      <c r="I88" s="232">
        <f t="shared" si="7"/>
        <v>0</v>
      </c>
    </row>
    <row r="89" spans="3:9" ht="15" customHeight="1">
      <c r="C89" s="653" t="s">
        <v>246</v>
      </c>
      <c r="D89" s="233" t="s">
        <v>240</v>
      </c>
      <c r="E89" s="234">
        <v>3000</v>
      </c>
      <c r="F89" s="233"/>
      <c r="G89" s="234">
        <f t="shared" si="6"/>
        <v>0</v>
      </c>
      <c r="H89" s="235" t="s">
        <v>243</v>
      </c>
      <c r="I89" s="236">
        <f t="shared" si="7"/>
        <v>0</v>
      </c>
    </row>
    <row r="90" spans="3:9" ht="15" customHeight="1">
      <c r="C90" s="645"/>
      <c r="D90" s="225" t="s">
        <v>244</v>
      </c>
      <c r="E90" s="226">
        <v>11000</v>
      </c>
      <c r="F90" s="225"/>
      <c r="G90" s="226">
        <f t="shared" si="6"/>
        <v>0</v>
      </c>
      <c r="H90" s="227" t="s">
        <v>243</v>
      </c>
      <c r="I90" s="228">
        <f t="shared" si="7"/>
        <v>0</v>
      </c>
    </row>
    <row r="91" spans="3:9" ht="15" customHeight="1">
      <c r="C91" s="645"/>
      <c r="D91" s="225" t="s">
        <v>247</v>
      </c>
      <c r="E91" s="226">
        <v>19000</v>
      </c>
      <c r="F91" s="225"/>
      <c r="G91" s="226">
        <f t="shared" si="6"/>
        <v>0</v>
      </c>
      <c r="H91" s="227" t="s">
        <v>243</v>
      </c>
      <c r="I91" s="228">
        <f t="shared" si="7"/>
        <v>0</v>
      </c>
    </row>
    <row r="92" spans="3:9" ht="15" customHeight="1" thickBot="1">
      <c r="C92" s="659"/>
      <c r="D92" s="237" t="s">
        <v>248</v>
      </c>
      <c r="E92" s="238">
        <v>28000</v>
      </c>
      <c r="F92" s="237"/>
      <c r="G92" s="238">
        <f t="shared" si="6"/>
        <v>0</v>
      </c>
      <c r="H92" s="239" t="s">
        <v>239</v>
      </c>
      <c r="I92" s="240">
        <f t="shared" si="7"/>
        <v>0</v>
      </c>
    </row>
    <row r="93" spans="3:9" ht="15" customHeight="1" thickTop="1" thickBot="1">
      <c r="C93" s="660" t="s">
        <v>249</v>
      </c>
      <c r="D93" s="661"/>
      <c r="E93" s="662"/>
      <c r="F93" s="241">
        <f>SUM(F82:F92)</f>
        <v>0</v>
      </c>
      <c r="G93" s="242">
        <f>SUM(G82:G92)</f>
        <v>0</v>
      </c>
      <c r="H93" s="243" t="s">
        <v>250</v>
      </c>
      <c r="I93" s="244">
        <f>SUM(I82:I92)</f>
        <v>0</v>
      </c>
    </row>
    <row r="94" spans="3:9" ht="15" customHeight="1"/>
    <row r="95" spans="3:9" ht="15" customHeight="1">
      <c r="C95" s="246" t="s">
        <v>255</v>
      </c>
      <c r="D95" s="246"/>
      <c r="G95" s="245"/>
      <c r="I95" s="245"/>
    </row>
    <row r="96" spans="3:9" ht="15" customHeight="1" thickBot="1">
      <c r="G96" s="245"/>
      <c r="I96" s="245"/>
    </row>
    <row r="97" spans="3:9" ht="15" customHeight="1">
      <c r="C97" s="663" t="s">
        <v>229</v>
      </c>
      <c r="D97" s="664"/>
      <c r="E97" s="247" t="s">
        <v>230</v>
      </c>
      <c r="F97" s="640" t="s">
        <v>231</v>
      </c>
      <c r="G97" s="665" t="s">
        <v>232</v>
      </c>
      <c r="H97" s="640" t="s">
        <v>233</v>
      </c>
      <c r="I97" s="642" t="s">
        <v>234</v>
      </c>
    </row>
    <row r="98" spans="3:9" ht="15" customHeight="1" thickBot="1">
      <c r="C98" s="248" t="s">
        <v>235</v>
      </c>
      <c r="D98" s="220" t="s">
        <v>236</v>
      </c>
      <c r="E98" s="249"/>
      <c r="F98" s="641"/>
      <c r="G98" s="666"/>
      <c r="H98" s="641"/>
      <c r="I98" s="643"/>
    </row>
    <row r="99" spans="3:9" ht="15" customHeight="1">
      <c r="C99" s="644" t="s">
        <v>237</v>
      </c>
      <c r="D99" s="221" t="s">
        <v>238</v>
      </c>
      <c r="E99" s="222">
        <v>3000</v>
      </c>
      <c r="F99" s="221"/>
      <c r="G99" s="222">
        <f>F99*E99</f>
        <v>0</v>
      </c>
      <c r="H99" s="223" t="s">
        <v>239</v>
      </c>
      <c r="I99" s="224">
        <f>G99*3/4</f>
        <v>0</v>
      </c>
    </row>
    <row r="100" spans="3:9" ht="15" customHeight="1">
      <c r="C100" s="645"/>
      <c r="D100" s="225" t="s">
        <v>240</v>
      </c>
      <c r="E100" s="226">
        <v>11000</v>
      </c>
      <c r="F100" s="225"/>
      <c r="G100" s="226">
        <f t="shared" ref="G100:G109" si="8">F100*E100</f>
        <v>0</v>
      </c>
      <c r="H100" s="227" t="s">
        <v>239</v>
      </c>
      <c r="I100" s="228">
        <f t="shared" ref="I100:I109" si="9">G100*3/4</f>
        <v>0</v>
      </c>
    </row>
    <row r="101" spans="3:9" ht="15" customHeight="1">
      <c r="C101" s="646"/>
      <c r="D101" s="229" t="s">
        <v>241</v>
      </c>
      <c r="E101" s="230">
        <v>19000</v>
      </c>
      <c r="F101" s="229"/>
      <c r="G101" s="230">
        <f t="shared" si="8"/>
        <v>0</v>
      </c>
      <c r="H101" s="231" t="s">
        <v>239</v>
      </c>
      <c r="I101" s="232">
        <f t="shared" si="9"/>
        <v>0</v>
      </c>
    </row>
    <row r="102" spans="3:9" ht="15" customHeight="1">
      <c r="C102" s="653" t="s">
        <v>242</v>
      </c>
      <c r="D102" s="233" t="s">
        <v>238</v>
      </c>
      <c r="E102" s="234">
        <v>3000</v>
      </c>
      <c r="F102" s="233"/>
      <c r="G102" s="234">
        <f t="shared" si="8"/>
        <v>0</v>
      </c>
      <c r="H102" s="235" t="s">
        <v>243</v>
      </c>
      <c r="I102" s="236">
        <f t="shared" si="9"/>
        <v>0</v>
      </c>
    </row>
    <row r="103" spans="3:9" ht="15" customHeight="1">
      <c r="C103" s="645"/>
      <c r="D103" s="225" t="s">
        <v>240</v>
      </c>
      <c r="E103" s="226">
        <v>11000</v>
      </c>
      <c r="F103" s="225"/>
      <c r="G103" s="226">
        <f t="shared" si="8"/>
        <v>0</v>
      </c>
      <c r="H103" s="227" t="s">
        <v>243</v>
      </c>
      <c r="I103" s="228">
        <f t="shared" si="9"/>
        <v>0</v>
      </c>
    </row>
    <row r="104" spans="3:9" ht="15" customHeight="1">
      <c r="C104" s="645"/>
      <c r="D104" s="225" t="s">
        <v>244</v>
      </c>
      <c r="E104" s="226">
        <v>19000</v>
      </c>
      <c r="F104" s="225"/>
      <c r="G104" s="226">
        <f t="shared" si="8"/>
        <v>0</v>
      </c>
      <c r="H104" s="227" t="s">
        <v>243</v>
      </c>
      <c r="I104" s="228">
        <f t="shared" si="9"/>
        <v>0</v>
      </c>
    </row>
    <row r="105" spans="3:9" ht="15" customHeight="1">
      <c r="C105" s="646"/>
      <c r="D105" s="229" t="s">
        <v>245</v>
      </c>
      <c r="E105" s="230">
        <v>27000</v>
      </c>
      <c r="F105" s="229"/>
      <c r="G105" s="230">
        <f t="shared" si="8"/>
        <v>0</v>
      </c>
      <c r="H105" s="231" t="s">
        <v>243</v>
      </c>
      <c r="I105" s="232">
        <f t="shared" si="9"/>
        <v>0</v>
      </c>
    </row>
    <row r="106" spans="3:9" ht="15" customHeight="1">
      <c r="C106" s="653" t="s">
        <v>246</v>
      </c>
      <c r="D106" s="233" t="s">
        <v>240</v>
      </c>
      <c r="E106" s="234">
        <v>3000</v>
      </c>
      <c r="F106" s="233"/>
      <c r="G106" s="234">
        <f t="shared" si="8"/>
        <v>0</v>
      </c>
      <c r="H106" s="235" t="s">
        <v>243</v>
      </c>
      <c r="I106" s="236">
        <f t="shared" si="9"/>
        <v>0</v>
      </c>
    </row>
    <row r="107" spans="3:9" ht="15" customHeight="1">
      <c r="C107" s="645"/>
      <c r="D107" s="225" t="s">
        <v>244</v>
      </c>
      <c r="E107" s="226">
        <v>11000</v>
      </c>
      <c r="F107" s="225"/>
      <c r="G107" s="226">
        <f t="shared" si="8"/>
        <v>0</v>
      </c>
      <c r="H107" s="227" t="s">
        <v>243</v>
      </c>
      <c r="I107" s="228">
        <f t="shared" si="9"/>
        <v>0</v>
      </c>
    </row>
    <row r="108" spans="3:9" ht="15" customHeight="1">
      <c r="C108" s="645"/>
      <c r="D108" s="225" t="s">
        <v>247</v>
      </c>
      <c r="E108" s="226">
        <v>19000</v>
      </c>
      <c r="F108" s="225"/>
      <c r="G108" s="226">
        <f t="shared" si="8"/>
        <v>0</v>
      </c>
      <c r="H108" s="227" t="s">
        <v>243</v>
      </c>
      <c r="I108" s="228">
        <f t="shared" si="9"/>
        <v>0</v>
      </c>
    </row>
    <row r="109" spans="3:9" ht="15" customHeight="1" thickBot="1">
      <c r="C109" s="659"/>
      <c r="D109" s="237" t="s">
        <v>248</v>
      </c>
      <c r="E109" s="238">
        <v>28000</v>
      </c>
      <c r="F109" s="237"/>
      <c r="G109" s="238">
        <f t="shared" si="8"/>
        <v>0</v>
      </c>
      <c r="H109" s="239" t="s">
        <v>239</v>
      </c>
      <c r="I109" s="240">
        <f t="shared" si="9"/>
        <v>0</v>
      </c>
    </row>
    <row r="110" spans="3:9" ht="15" thickTop="1" thickBot="1">
      <c r="C110" s="660" t="s">
        <v>249</v>
      </c>
      <c r="D110" s="661"/>
      <c r="E110" s="662"/>
      <c r="F110" s="241">
        <f>SUM(F99:F109)</f>
        <v>0</v>
      </c>
      <c r="G110" s="242">
        <f>SUM(G99:G109)</f>
        <v>0</v>
      </c>
      <c r="H110" s="243" t="s">
        <v>250</v>
      </c>
      <c r="I110" s="244">
        <f>SUM(I99:I109)</f>
        <v>0</v>
      </c>
    </row>
    <row r="112" spans="3:9">
      <c r="C112" s="246" t="s">
        <v>256</v>
      </c>
      <c r="D112" s="246"/>
      <c r="G112" s="245"/>
      <c r="I112" s="245"/>
    </row>
    <row r="113" spans="3:9" ht="13.5" thickBot="1">
      <c r="G113" s="245"/>
      <c r="I113" s="245"/>
    </row>
    <row r="114" spans="3:9" ht="14">
      <c r="C114" s="663" t="s">
        <v>229</v>
      </c>
      <c r="D114" s="664"/>
      <c r="E114" s="247" t="s">
        <v>230</v>
      </c>
      <c r="F114" s="640" t="s">
        <v>231</v>
      </c>
      <c r="G114" s="665" t="s">
        <v>232</v>
      </c>
      <c r="H114" s="640" t="s">
        <v>233</v>
      </c>
      <c r="I114" s="642" t="s">
        <v>234</v>
      </c>
    </row>
    <row r="115" spans="3:9" ht="14.5" thickBot="1">
      <c r="C115" s="248" t="s">
        <v>235</v>
      </c>
      <c r="D115" s="220" t="s">
        <v>236</v>
      </c>
      <c r="E115" s="249"/>
      <c r="F115" s="641"/>
      <c r="G115" s="666"/>
      <c r="H115" s="641"/>
      <c r="I115" s="643"/>
    </row>
    <row r="116" spans="3:9" ht="14">
      <c r="C116" s="644" t="s">
        <v>237</v>
      </c>
      <c r="D116" s="221" t="s">
        <v>238</v>
      </c>
      <c r="E116" s="222">
        <v>3000</v>
      </c>
      <c r="F116" s="221"/>
      <c r="G116" s="222">
        <f>F116*E116</f>
        <v>0</v>
      </c>
      <c r="H116" s="223" t="s">
        <v>239</v>
      </c>
      <c r="I116" s="224">
        <f>G116*3/4</f>
        <v>0</v>
      </c>
    </row>
    <row r="117" spans="3:9" ht="14">
      <c r="C117" s="645"/>
      <c r="D117" s="225" t="s">
        <v>240</v>
      </c>
      <c r="E117" s="226">
        <v>11000</v>
      </c>
      <c r="F117" s="225"/>
      <c r="G117" s="226">
        <f t="shared" ref="G117:G126" si="10">F117*E117</f>
        <v>0</v>
      </c>
      <c r="H117" s="227" t="s">
        <v>239</v>
      </c>
      <c r="I117" s="228">
        <f t="shared" ref="I117:I126" si="11">G117*3/4</f>
        <v>0</v>
      </c>
    </row>
    <row r="118" spans="3:9" ht="14">
      <c r="C118" s="646"/>
      <c r="D118" s="229" t="s">
        <v>241</v>
      </c>
      <c r="E118" s="230">
        <v>19000</v>
      </c>
      <c r="F118" s="229"/>
      <c r="G118" s="230">
        <f t="shared" si="10"/>
        <v>0</v>
      </c>
      <c r="H118" s="231" t="s">
        <v>239</v>
      </c>
      <c r="I118" s="232">
        <f t="shared" si="11"/>
        <v>0</v>
      </c>
    </row>
    <row r="119" spans="3:9" ht="14">
      <c r="C119" s="653" t="s">
        <v>242</v>
      </c>
      <c r="D119" s="233" t="s">
        <v>238</v>
      </c>
      <c r="E119" s="234">
        <v>3000</v>
      </c>
      <c r="F119" s="233"/>
      <c r="G119" s="234">
        <f t="shared" si="10"/>
        <v>0</v>
      </c>
      <c r="H119" s="235" t="s">
        <v>243</v>
      </c>
      <c r="I119" s="236">
        <f t="shared" si="11"/>
        <v>0</v>
      </c>
    </row>
    <row r="120" spans="3:9" ht="14">
      <c r="C120" s="645"/>
      <c r="D120" s="225" t="s">
        <v>240</v>
      </c>
      <c r="E120" s="226">
        <v>11000</v>
      </c>
      <c r="F120" s="225"/>
      <c r="G120" s="226">
        <f t="shared" si="10"/>
        <v>0</v>
      </c>
      <c r="H120" s="227" t="s">
        <v>243</v>
      </c>
      <c r="I120" s="228">
        <f t="shared" si="11"/>
        <v>0</v>
      </c>
    </row>
    <row r="121" spans="3:9" ht="14">
      <c r="C121" s="645"/>
      <c r="D121" s="225" t="s">
        <v>244</v>
      </c>
      <c r="E121" s="226">
        <v>19000</v>
      </c>
      <c r="F121" s="225"/>
      <c r="G121" s="226">
        <f t="shared" si="10"/>
        <v>0</v>
      </c>
      <c r="H121" s="227" t="s">
        <v>243</v>
      </c>
      <c r="I121" s="228">
        <f t="shared" si="11"/>
        <v>0</v>
      </c>
    </row>
    <row r="122" spans="3:9" ht="14">
      <c r="C122" s="646"/>
      <c r="D122" s="229" t="s">
        <v>245</v>
      </c>
      <c r="E122" s="230">
        <v>27000</v>
      </c>
      <c r="F122" s="229"/>
      <c r="G122" s="230">
        <f t="shared" si="10"/>
        <v>0</v>
      </c>
      <c r="H122" s="231" t="s">
        <v>243</v>
      </c>
      <c r="I122" s="232">
        <f t="shared" si="11"/>
        <v>0</v>
      </c>
    </row>
    <row r="123" spans="3:9" ht="14">
      <c r="C123" s="653" t="s">
        <v>246</v>
      </c>
      <c r="D123" s="233" t="s">
        <v>240</v>
      </c>
      <c r="E123" s="234">
        <v>3000</v>
      </c>
      <c r="F123" s="233"/>
      <c r="G123" s="234">
        <f t="shared" si="10"/>
        <v>0</v>
      </c>
      <c r="H123" s="235" t="s">
        <v>243</v>
      </c>
      <c r="I123" s="236">
        <f t="shared" si="11"/>
        <v>0</v>
      </c>
    </row>
    <row r="124" spans="3:9" ht="14">
      <c r="C124" s="645"/>
      <c r="D124" s="225" t="s">
        <v>244</v>
      </c>
      <c r="E124" s="226">
        <v>11000</v>
      </c>
      <c r="F124" s="225"/>
      <c r="G124" s="226">
        <f t="shared" si="10"/>
        <v>0</v>
      </c>
      <c r="H124" s="227" t="s">
        <v>243</v>
      </c>
      <c r="I124" s="228">
        <f t="shared" si="11"/>
        <v>0</v>
      </c>
    </row>
    <row r="125" spans="3:9" ht="14">
      <c r="C125" s="645"/>
      <c r="D125" s="225" t="s">
        <v>247</v>
      </c>
      <c r="E125" s="226">
        <v>19000</v>
      </c>
      <c r="F125" s="225"/>
      <c r="G125" s="226">
        <f t="shared" si="10"/>
        <v>0</v>
      </c>
      <c r="H125" s="227" t="s">
        <v>243</v>
      </c>
      <c r="I125" s="228">
        <f t="shared" si="11"/>
        <v>0</v>
      </c>
    </row>
    <row r="126" spans="3:9" ht="14.5" thickBot="1">
      <c r="C126" s="659"/>
      <c r="D126" s="237" t="s">
        <v>248</v>
      </c>
      <c r="E126" s="238">
        <v>28000</v>
      </c>
      <c r="F126" s="237"/>
      <c r="G126" s="238">
        <f t="shared" si="10"/>
        <v>0</v>
      </c>
      <c r="H126" s="239" t="s">
        <v>239</v>
      </c>
      <c r="I126" s="240">
        <f t="shared" si="11"/>
        <v>0</v>
      </c>
    </row>
    <row r="127" spans="3:9" ht="15" thickTop="1" thickBot="1">
      <c r="C127" s="660" t="s">
        <v>249</v>
      </c>
      <c r="D127" s="661"/>
      <c r="E127" s="662"/>
      <c r="F127" s="241">
        <f>SUM(F116:F126)</f>
        <v>0</v>
      </c>
      <c r="G127" s="242">
        <f>SUM(G116:G126)</f>
        <v>0</v>
      </c>
      <c r="H127" s="243" t="s">
        <v>250</v>
      </c>
      <c r="I127" s="244">
        <f>SUM(I116:I126)</f>
        <v>0</v>
      </c>
    </row>
    <row r="129" spans="3:9">
      <c r="C129" s="246" t="s">
        <v>257</v>
      </c>
      <c r="D129" s="246"/>
      <c r="G129" s="245"/>
      <c r="I129" s="245"/>
    </row>
    <row r="130" spans="3:9" ht="13.5" thickBot="1">
      <c r="G130" s="245"/>
      <c r="I130" s="245"/>
    </row>
    <row r="131" spans="3:9" ht="14">
      <c r="C131" s="663" t="s">
        <v>229</v>
      </c>
      <c r="D131" s="664"/>
      <c r="E131" s="247" t="s">
        <v>230</v>
      </c>
      <c r="F131" s="640" t="s">
        <v>231</v>
      </c>
      <c r="G131" s="665" t="s">
        <v>232</v>
      </c>
      <c r="H131" s="640" t="s">
        <v>233</v>
      </c>
      <c r="I131" s="642" t="s">
        <v>234</v>
      </c>
    </row>
    <row r="132" spans="3:9" ht="14.5" thickBot="1">
      <c r="C132" s="248" t="s">
        <v>235</v>
      </c>
      <c r="D132" s="220" t="s">
        <v>236</v>
      </c>
      <c r="E132" s="249"/>
      <c r="F132" s="641"/>
      <c r="G132" s="666"/>
      <c r="H132" s="641"/>
      <c r="I132" s="643"/>
    </row>
    <row r="133" spans="3:9" ht="14">
      <c r="C133" s="644" t="s">
        <v>237</v>
      </c>
      <c r="D133" s="221" t="s">
        <v>238</v>
      </c>
      <c r="E133" s="222">
        <v>3000</v>
      </c>
      <c r="F133" s="221"/>
      <c r="G133" s="222">
        <f>F133*E133</f>
        <v>0</v>
      </c>
      <c r="H133" s="223" t="s">
        <v>239</v>
      </c>
      <c r="I133" s="224">
        <f>G133*3/4</f>
        <v>0</v>
      </c>
    </row>
    <row r="134" spans="3:9" ht="14">
      <c r="C134" s="645"/>
      <c r="D134" s="225" t="s">
        <v>240</v>
      </c>
      <c r="E134" s="226">
        <v>11000</v>
      </c>
      <c r="F134" s="225"/>
      <c r="G134" s="226">
        <f t="shared" ref="G134:G143" si="12">F134*E134</f>
        <v>0</v>
      </c>
      <c r="H134" s="227" t="s">
        <v>239</v>
      </c>
      <c r="I134" s="228">
        <f t="shared" ref="I134:I143" si="13">G134*3/4</f>
        <v>0</v>
      </c>
    </row>
    <row r="135" spans="3:9" ht="14">
      <c r="C135" s="646"/>
      <c r="D135" s="229" t="s">
        <v>241</v>
      </c>
      <c r="E135" s="230">
        <v>19000</v>
      </c>
      <c r="F135" s="229"/>
      <c r="G135" s="230">
        <f t="shared" si="12"/>
        <v>0</v>
      </c>
      <c r="H135" s="231" t="s">
        <v>239</v>
      </c>
      <c r="I135" s="232">
        <f t="shared" si="13"/>
        <v>0</v>
      </c>
    </row>
    <row r="136" spans="3:9" ht="14">
      <c r="C136" s="653" t="s">
        <v>242</v>
      </c>
      <c r="D136" s="233" t="s">
        <v>238</v>
      </c>
      <c r="E136" s="234">
        <v>3000</v>
      </c>
      <c r="F136" s="233"/>
      <c r="G136" s="234">
        <f t="shared" si="12"/>
        <v>0</v>
      </c>
      <c r="H136" s="235" t="s">
        <v>243</v>
      </c>
      <c r="I136" s="236">
        <f t="shared" si="13"/>
        <v>0</v>
      </c>
    </row>
    <row r="137" spans="3:9" ht="14">
      <c r="C137" s="645"/>
      <c r="D137" s="225" t="s">
        <v>240</v>
      </c>
      <c r="E137" s="226">
        <v>11000</v>
      </c>
      <c r="F137" s="225"/>
      <c r="G137" s="226">
        <f t="shared" si="12"/>
        <v>0</v>
      </c>
      <c r="H137" s="227" t="s">
        <v>243</v>
      </c>
      <c r="I137" s="228">
        <f t="shared" si="13"/>
        <v>0</v>
      </c>
    </row>
    <row r="138" spans="3:9" ht="14">
      <c r="C138" s="645"/>
      <c r="D138" s="225" t="s">
        <v>244</v>
      </c>
      <c r="E138" s="226">
        <v>19000</v>
      </c>
      <c r="F138" s="225"/>
      <c r="G138" s="226">
        <f t="shared" si="12"/>
        <v>0</v>
      </c>
      <c r="H138" s="227" t="s">
        <v>243</v>
      </c>
      <c r="I138" s="228">
        <f t="shared" si="13"/>
        <v>0</v>
      </c>
    </row>
    <row r="139" spans="3:9" ht="14">
      <c r="C139" s="646"/>
      <c r="D139" s="229" t="s">
        <v>245</v>
      </c>
      <c r="E139" s="230">
        <v>27000</v>
      </c>
      <c r="F139" s="229"/>
      <c r="G139" s="230">
        <f t="shared" si="12"/>
        <v>0</v>
      </c>
      <c r="H139" s="231" t="s">
        <v>243</v>
      </c>
      <c r="I139" s="232">
        <f t="shared" si="13"/>
        <v>0</v>
      </c>
    </row>
    <row r="140" spans="3:9" ht="14">
      <c r="C140" s="653" t="s">
        <v>246</v>
      </c>
      <c r="D140" s="233" t="s">
        <v>240</v>
      </c>
      <c r="E140" s="234">
        <v>3000</v>
      </c>
      <c r="F140" s="233"/>
      <c r="G140" s="234">
        <f t="shared" si="12"/>
        <v>0</v>
      </c>
      <c r="H140" s="235" t="s">
        <v>243</v>
      </c>
      <c r="I140" s="236">
        <f t="shared" si="13"/>
        <v>0</v>
      </c>
    </row>
    <row r="141" spans="3:9" ht="14">
      <c r="C141" s="645"/>
      <c r="D141" s="225" t="s">
        <v>244</v>
      </c>
      <c r="E141" s="226">
        <v>11000</v>
      </c>
      <c r="F141" s="225"/>
      <c r="G141" s="226">
        <f t="shared" si="12"/>
        <v>0</v>
      </c>
      <c r="H141" s="227" t="s">
        <v>243</v>
      </c>
      <c r="I141" s="228">
        <f t="shared" si="13"/>
        <v>0</v>
      </c>
    </row>
    <row r="142" spans="3:9" ht="14">
      <c r="C142" s="645"/>
      <c r="D142" s="225" t="s">
        <v>247</v>
      </c>
      <c r="E142" s="226">
        <v>19000</v>
      </c>
      <c r="F142" s="225"/>
      <c r="G142" s="226">
        <f t="shared" si="12"/>
        <v>0</v>
      </c>
      <c r="H142" s="227" t="s">
        <v>243</v>
      </c>
      <c r="I142" s="228">
        <f t="shared" si="13"/>
        <v>0</v>
      </c>
    </row>
    <row r="143" spans="3:9" ht="14.5" thickBot="1">
      <c r="C143" s="659"/>
      <c r="D143" s="237" t="s">
        <v>248</v>
      </c>
      <c r="E143" s="238">
        <v>28000</v>
      </c>
      <c r="F143" s="237"/>
      <c r="G143" s="238">
        <f t="shared" si="12"/>
        <v>0</v>
      </c>
      <c r="H143" s="239" t="s">
        <v>239</v>
      </c>
      <c r="I143" s="240">
        <f t="shared" si="13"/>
        <v>0</v>
      </c>
    </row>
    <row r="144" spans="3:9" ht="15" thickTop="1" thickBot="1">
      <c r="C144" s="660" t="s">
        <v>249</v>
      </c>
      <c r="D144" s="661"/>
      <c r="E144" s="662"/>
      <c r="F144" s="241">
        <f>SUM(F133:F143)</f>
        <v>0</v>
      </c>
      <c r="G144" s="242">
        <f>SUM(G133:G143)</f>
        <v>0</v>
      </c>
      <c r="H144" s="243" t="s">
        <v>250</v>
      </c>
      <c r="I144" s="244">
        <f>SUM(I133:I143)</f>
        <v>0</v>
      </c>
    </row>
    <row r="146" spans="3:9">
      <c r="C146" s="246" t="s">
        <v>258</v>
      </c>
      <c r="D146" s="246"/>
      <c r="G146" s="245"/>
      <c r="I146" s="245"/>
    </row>
    <row r="147" spans="3:9" ht="13.5" thickBot="1">
      <c r="G147" s="245"/>
      <c r="I147" s="245"/>
    </row>
    <row r="148" spans="3:9" ht="14">
      <c r="C148" s="663" t="s">
        <v>229</v>
      </c>
      <c r="D148" s="664"/>
      <c r="E148" s="247" t="s">
        <v>230</v>
      </c>
      <c r="F148" s="640" t="s">
        <v>231</v>
      </c>
      <c r="G148" s="665" t="s">
        <v>232</v>
      </c>
      <c r="H148" s="640" t="s">
        <v>233</v>
      </c>
      <c r="I148" s="642" t="s">
        <v>234</v>
      </c>
    </row>
    <row r="149" spans="3:9" ht="14.5" thickBot="1">
      <c r="C149" s="248" t="s">
        <v>235</v>
      </c>
      <c r="D149" s="220" t="s">
        <v>236</v>
      </c>
      <c r="E149" s="249"/>
      <c r="F149" s="641"/>
      <c r="G149" s="666"/>
      <c r="H149" s="641"/>
      <c r="I149" s="643"/>
    </row>
    <row r="150" spans="3:9" ht="14">
      <c r="C150" s="644" t="s">
        <v>237</v>
      </c>
      <c r="D150" s="221" t="s">
        <v>238</v>
      </c>
      <c r="E150" s="222">
        <v>3000</v>
      </c>
      <c r="F150" s="221"/>
      <c r="G150" s="222">
        <f>F150*E150</f>
        <v>0</v>
      </c>
      <c r="H150" s="223" t="s">
        <v>239</v>
      </c>
      <c r="I150" s="224">
        <f>G150*3/4</f>
        <v>0</v>
      </c>
    </row>
    <row r="151" spans="3:9" ht="14">
      <c r="C151" s="645"/>
      <c r="D151" s="225" t="s">
        <v>240</v>
      </c>
      <c r="E151" s="226">
        <v>11000</v>
      </c>
      <c r="F151" s="225"/>
      <c r="G151" s="226">
        <f t="shared" ref="G151:G160" si="14">F151*E151</f>
        <v>0</v>
      </c>
      <c r="H151" s="227" t="s">
        <v>239</v>
      </c>
      <c r="I151" s="228">
        <f t="shared" ref="I151:I160" si="15">G151*3/4</f>
        <v>0</v>
      </c>
    </row>
    <row r="152" spans="3:9" ht="14">
      <c r="C152" s="646"/>
      <c r="D152" s="229" t="s">
        <v>241</v>
      </c>
      <c r="E152" s="230">
        <v>19000</v>
      </c>
      <c r="F152" s="229"/>
      <c r="G152" s="230">
        <f t="shared" si="14"/>
        <v>0</v>
      </c>
      <c r="H152" s="231" t="s">
        <v>239</v>
      </c>
      <c r="I152" s="232">
        <f t="shared" si="15"/>
        <v>0</v>
      </c>
    </row>
    <row r="153" spans="3:9" ht="14">
      <c r="C153" s="653" t="s">
        <v>242</v>
      </c>
      <c r="D153" s="233" t="s">
        <v>238</v>
      </c>
      <c r="E153" s="234">
        <v>3000</v>
      </c>
      <c r="F153" s="233"/>
      <c r="G153" s="234">
        <f t="shared" si="14"/>
        <v>0</v>
      </c>
      <c r="H153" s="235" t="s">
        <v>243</v>
      </c>
      <c r="I153" s="236">
        <f t="shared" si="15"/>
        <v>0</v>
      </c>
    </row>
    <row r="154" spans="3:9" ht="14">
      <c r="C154" s="645"/>
      <c r="D154" s="225" t="s">
        <v>240</v>
      </c>
      <c r="E154" s="226">
        <v>11000</v>
      </c>
      <c r="F154" s="225"/>
      <c r="G154" s="226">
        <f t="shared" si="14"/>
        <v>0</v>
      </c>
      <c r="H154" s="227" t="s">
        <v>243</v>
      </c>
      <c r="I154" s="228">
        <f t="shared" si="15"/>
        <v>0</v>
      </c>
    </row>
    <row r="155" spans="3:9" ht="14">
      <c r="C155" s="645"/>
      <c r="D155" s="225" t="s">
        <v>244</v>
      </c>
      <c r="E155" s="226">
        <v>19000</v>
      </c>
      <c r="F155" s="225"/>
      <c r="G155" s="226">
        <f t="shared" si="14"/>
        <v>0</v>
      </c>
      <c r="H155" s="227" t="s">
        <v>243</v>
      </c>
      <c r="I155" s="228">
        <f t="shared" si="15"/>
        <v>0</v>
      </c>
    </row>
    <row r="156" spans="3:9" ht="14">
      <c r="C156" s="646"/>
      <c r="D156" s="229" t="s">
        <v>245</v>
      </c>
      <c r="E156" s="230">
        <v>27000</v>
      </c>
      <c r="F156" s="229"/>
      <c r="G156" s="230">
        <f t="shared" si="14"/>
        <v>0</v>
      </c>
      <c r="H156" s="231" t="s">
        <v>243</v>
      </c>
      <c r="I156" s="232">
        <f t="shared" si="15"/>
        <v>0</v>
      </c>
    </row>
    <row r="157" spans="3:9" ht="14">
      <c r="C157" s="653" t="s">
        <v>246</v>
      </c>
      <c r="D157" s="233" t="s">
        <v>240</v>
      </c>
      <c r="E157" s="234">
        <v>3000</v>
      </c>
      <c r="F157" s="233"/>
      <c r="G157" s="234">
        <f t="shared" si="14"/>
        <v>0</v>
      </c>
      <c r="H157" s="235" t="s">
        <v>243</v>
      </c>
      <c r="I157" s="236">
        <f t="shared" si="15"/>
        <v>0</v>
      </c>
    </row>
    <row r="158" spans="3:9" ht="14">
      <c r="C158" s="645"/>
      <c r="D158" s="225" t="s">
        <v>244</v>
      </c>
      <c r="E158" s="226">
        <v>11000</v>
      </c>
      <c r="F158" s="225"/>
      <c r="G158" s="226">
        <f t="shared" si="14"/>
        <v>0</v>
      </c>
      <c r="H158" s="227" t="s">
        <v>243</v>
      </c>
      <c r="I158" s="228">
        <f t="shared" si="15"/>
        <v>0</v>
      </c>
    </row>
    <row r="159" spans="3:9" ht="14">
      <c r="C159" s="645"/>
      <c r="D159" s="225" t="s">
        <v>247</v>
      </c>
      <c r="E159" s="226">
        <v>19000</v>
      </c>
      <c r="F159" s="225"/>
      <c r="G159" s="226">
        <f t="shared" si="14"/>
        <v>0</v>
      </c>
      <c r="H159" s="227" t="s">
        <v>243</v>
      </c>
      <c r="I159" s="228">
        <f t="shared" si="15"/>
        <v>0</v>
      </c>
    </row>
    <row r="160" spans="3:9" ht="14.5" thickBot="1">
      <c r="C160" s="659"/>
      <c r="D160" s="237" t="s">
        <v>248</v>
      </c>
      <c r="E160" s="238">
        <v>28000</v>
      </c>
      <c r="F160" s="237"/>
      <c r="G160" s="238">
        <f t="shared" si="14"/>
        <v>0</v>
      </c>
      <c r="H160" s="239" t="s">
        <v>239</v>
      </c>
      <c r="I160" s="240">
        <f t="shared" si="15"/>
        <v>0</v>
      </c>
    </row>
    <row r="161" spans="3:9" ht="15" thickTop="1" thickBot="1">
      <c r="C161" s="660" t="s">
        <v>249</v>
      </c>
      <c r="D161" s="661"/>
      <c r="E161" s="662"/>
      <c r="F161" s="241">
        <f>SUM(F150:F160)</f>
        <v>0</v>
      </c>
      <c r="G161" s="242">
        <f>SUM(G150:G160)</f>
        <v>0</v>
      </c>
      <c r="H161" s="243" t="s">
        <v>250</v>
      </c>
      <c r="I161" s="244">
        <f>SUM(I150:I160)</f>
        <v>0</v>
      </c>
    </row>
    <row r="163" spans="3:9">
      <c r="C163" s="246" t="s">
        <v>259</v>
      </c>
      <c r="D163" s="246"/>
      <c r="G163" s="245"/>
      <c r="I163" s="245"/>
    </row>
    <row r="164" spans="3:9" ht="13.5" thickBot="1">
      <c r="G164" s="245"/>
      <c r="I164" s="245"/>
    </row>
    <row r="165" spans="3:9" ht="14">
      <c r="C165" s="663" t="s">
        <v>229</v>
      </c>
      <c r="D165" s="664"/>
      <c r="E165" s="247" t="s">
        <v>230</v>
      </c>
      <c r="F165" s="640" t="s">
        <v>231</v>
      </c>
      <c r="G165" s="665" t="s">
        <v>232</v>
      </c>
      <c r="H165" s="640" t="s">
        <v>233</v>
      </c>
      <c r="I165" s="642" t="s">
        <v>234</v>
      </c>
    </row>
    <row r="166" spans="3:9" ht="14.5" thickBot="1">
      <c r="C166" s="248" t="s">
        <v>235</v>
      </c>
      <c r="D166" s="220" t="s">
        <v>236</v>
      </c>
      <c r="E166" s="249"/>
      <c r="F166" s="641"/>
      <c r="G166" s="666"/>
      <c r="H166" s="641"/>
      <c r="I166" s="643"/>
    </row>
    <row r="167" spans="3:9" ht="14">
      <c r="C167" s="644" t="s">
        <v>237</v>
      </c>
      <c r="D167" s="221" t="s">
        <v>238</v>
      </c>
      <c r="E167" s="222">
        <v>3000</v>
      </c>
      <c r="F167" s="221"/>
      <c r="G167" s="222">
        <f>F167*E167</f>
        <v>0</v>
      </c>
      <c r="H167" s="223" t="s">
        <v>239</v>
      </c>
      <c r="I167" s="224">
        <f>G167*3/4</f>
        <v>0</v>
      </c>
    </row>
    <row r="168" spans="3:9" ht="14">
      <c r="C168" s="645"/>
      <c r="D168" s="225" t="s">
        <v>240</v>
      </c>
      <c r="E168" s="226">
        <v>11000</v>
      </c>
      <c r="F168" s="225"/>
      <c r="G168" s="226">
        <f t="shared" ref="G168:G177" si="16">F168*E168</f>
        <v>0</v>
      </c>
      <c r="H168" s="227" t="s">
        <v>239</v>
      </c>
      <c r="I168" s="228">
        <f t="shared" ref="I168:I177" si="17">G168*3/4</f>
        <v>0</v>
      </c>
    </row>
    <row r="169" spans="3:9" ht="14">
      <c r="C169" s="646"/>
      <c r="D169" s="229" t="s">
        <v>241</v>
      </c>
      <c r="E169" s="230">
        <v>19000</v>
      </c>
      <c r="F169" s="229"/>
      <c r="G169" s="230">
        <f t="shared" si="16"/>
        <v>0</v>
      </c>
      <c r="H169" s="231" t="s">
        <v>239</v>
      </c>
      <c r="I169" s="232">
        <f t="shared" si="17"/>
        <v>0</v>
      </c>
    </row>
    <row r="170" spans="3:9" ht="14">
      <c r="C170" s="653" t="s">
        <v>242</v>
      </c>
      <c r="D170" s="233" t="s">
        <v>238</v>
      </c>
      <c r="E170" s="234">
        <v>3000</v>
      </c>
      <c r="F170" s="233"/>
      <c r="G170" s="234">
        <f t="shared" si="16"/>
        <v>0</v>
      </c>
      <c r="H170" s="235" t="s">
        <v>243</v>
      </c>
      <c r="I170" s="236">
        <f t="shared" si="17"/>
        <v>0</v>
      </c>
    </row>
    <row r="171" spans="3:9" ht="14">
      <c r="C171" s="645"/>
      <c r="D171" s="225" t="s">
        <v>240</v>
      </c>
      <c r="E171" s="226">
        <v>11000</v>
      </c>
      <c r="F171" s="225"/>
      <c r="G171" s="226">
        <f t="shared" si="16"/>
        <v>0</v>
      </c>
      <c r="H171" s="227" t="s">
        <v>243</v>
      </c>
      <c r="I171" s="228">
        <f t="shared" si="17"/>
        <v>0</v>
      </c>
    </row>
    <row r="172" spans="3:9" ht="14">
      <c r="C172" s="645"/>
      <c r="D172" s="225" t="s">
        <v>244</v>
      </c>
      <c r="E172" s="226">
        <v>19000</v>
      </c>
      <c r="F172" s="225"/>
      <c r="G172" s="226">
        <f t="shared" si="16"/>
        <v>0</v>
      </c>
      <c r="H172" s="227" t="s">
        <v>243</v>
      </c>
      <c r="I172" s="228">
        <f t="shared" si="17"/>
        <v>0</v>
      </c>
    </row>
    <row r="173" spans="3:9" ht="14">
      <c r="C173" s="646"/>
      <c r="D173" s="229" t="s">
        <v>245</v>
      </c>
      <c r="E173" s="230">
        <v>27000</v>
      </c>
      <c r="F173" s="229"/>
      <c r="G173" s="230">
        <f t="shared" si="16"/>
        <v>0</v>
      </c>
      <c r="H173" s="231" t="s">
        <v>243</v>
      </c>
      <c r="I173" s="232">
        <f t="shared" si="17"/>
        <v>0</v>
      </c>
    </row>
    <row r="174" spans="3:9" ht="14">
      <c r="C174" s="653" t="s">
        <v>246</v>
      </c>
      <c r="D174" s="233" t="s">
        <v>240</v>
      </c>
      <c r="E174" s="234">
        <v>3000</v>
      </c>
      <c r="F174" s="233"/>
      <c r="G174" s="234">
        <f t="shared" si="16"/>
        <v>0</v>
      </c>
      <c r="H174" s="235" t="s">
        <v>243</v>
      </c>
      <c r="I174" s="236">
        <f t="shared" si="17"/>
        <v>0</v>
      </c>
    </row>
    <row r="175" spans="3:9" ht="14">
      <c r="C175" s="645"/>
      <c r="D175" s="225" t="s">
        <v>244</v>
      </c>
      <c r="E175" s="226">
        <v>11000</v>
      </c>
      <c r="F175" s="225"/>
      <c r="G175" s="226">
        <f t="shared" si="16"/>
        <v>0</v>
      </c>
      <c r="H175" s="227" t="s">
        <v>243</v>
      </c>
      <c r="I175" s="228">
        <f t="shared" si="17"/>
        <v>0</v>
      </c>
    </row>
    <row r="176" spans="3:9" ht="14">
      <c r="C176" s="645"/>
      <c r="D176" s="225" t="s">
        <v>247</v>
      </c>
      <c r="E176" s="226">
        <v>19000</v>
      </c>
      <c r="F176" s="225"/>
      <c r="G176" s="226">
        <f t="shared" si="16"/>
        <v>0</v>
      </c>
      <c r="H176" s="227" t="s">
        <v>243</v>
      </c>
      <c r="I176" s="228">
        <f t="shared" si="17"/>
        <v>0</v>
      </c>
    </row>
    <row r="177" spans="3:9" ht="14.5" thickBot="1">
      <c r="C177" s="659"/>
      <c r="D177" s="237" t="s">
        <v>248</v>
      </c>
      <c r="E177" s="238">
        <v>28000</v>
      </c>
      <c r="F177" s="237"/>
      <c r="G177" s="238">
        <f t="shared" si="16"/>
        <v>0</v>
      </c>
      <c r="H177" s="239" t="s">
        <v>239</v>
      </c>
      <c r="I177" s="240">
        <f t="shared" si="17"/>
        <v>0</v>
      </c>
    </row>
    <row r="178" spans="3:9" ht="15" thickTop="1" thickBot="1">
      <c r="C178" s="660" t="s">
        <v>249</v>
      </c>
      <c r="D178" s="661"/>
      <c r="E178" s="662"/>
      <c r="F178" s="241">
        <f>SUM(F167:F177)</f>
        <v>0</v>
      </c>
      <c r="G178" s="242">
        <f>SUM(G167:G177)</f>
        <v>0</v>
      </c>
      <c r="H178" s="243" t="s">
        <v>250</v>
      </c>
      <c r="I178" s="244">
        <f>SUM(I167:I177)</f>
        <v>0</v>
      </c>
    </row>
    <row r="180" spans="3:9">
      <c r="C180" s="246" t="s">
        <v>260</v>
      </c>
      <c r="D180" s="246"/>
      <c r="G180" s="245"/>
      <c r="I180" s="245"/>
    </row>
    <row r="181" spans="3:9" ht="13.5" thickBot="1">
      <c r="G181" s="245"/>
      <c r="I181" s="245"/>
    </row>
    <row r="182" spans="3:9" ht="14">
      <c r="C182" s="663" t="s">
        <v>229</v>
      </c>
      <c r="D182" s="664"/>
      <c r="E182" s="247" t="s">
        <v>230</v>
      </c>
      <c r="F182" s="640" t="s">
        <v>231</v>
      </c>
      <c r="G182" s="665" t="s">
        <v>232</v>
      </c>
      <c r="H182" s="640" t="s">
        <v>233</v>
      </c>
      <c r="I182" s="642" t="s">
        <v>234</v>
      </c>
    </row>
    <row r="183" spans="3:9" ht="14.5" thickBot="1">
      <c r="C183" s="248" t="s">
        <v>235</v>
      </c>
      <c r="D183" s="220" t="s">
        <v>236</v>
      </c>
      <c r="E183" s="249"/>
      <c r="F183" s="641"/>
      <c r="G183" s="666"/>
      <c r="H183" s="641"/>
      <c r="I183" s="643"/>
    </row>
    <row r="184" spans="3:9" ht="14">
      <c r="C184" s="644" t="s">
        <v>237</v>
      </c>
      <c r="D184" s="221" t="s">
        <v>238</v>
      </c>
      <c r="E184" s="222">
        <v>3000</v>
      </c>
      <c r="F184" s="221"/>
      <c r="G184" s="222">
        <f>F184*E184</f>
        <v>0</v>
      </c>
      <c r="H184" s="223" t="s">
        <v>239</v>
      </c>
      <c r="I184" s="224">
        <f>G184*3/4</f>
        <v>0</v>
      </c>
    </row>
    <row r="185" spans="3:9" ht="14">
      <c r="C185" s="645"/>
      <c r="D185" s="225" t="s">
        <v>240</v>
      </c>
      <c r="E185" s="226">
        <v>11000</v>
      </c>
      <c r="F185" s="225"/>
      <c r="G185" s="226">
        <f t="shared" ref="G185:G194" si="18">F185*E185</f>
        <v>0</v>
      </c>
      <c r="H185" s="227" t="s">
        <v>239</v>
      </c>
      <c r="I185" s="228">
        <f t="shared" ref="I185:I194" si="19">G185*3/4</f>
        <v>0</v>
      </c>
    </row>
    <row r="186" spans="3:9" ht="14">
      <c r="C186" s="646"/>
      <c r="D186" s="229" t="s">
        <v>241</v>
      </c>
      <c r="E186" s="230">
        <v>19000</v>
      </c>
      <c r="F186" s="229"/>
      <c r="G186" s="230">
        <f t="shared" si="18"/>
        <v>0</v>
      </c>
      <c r="H186" s="231" t="s">
        <v>239</v>
      </c>
      <c r="I186" s="232">
        <f t="shared" si="19"/>
        <v>0</v>
      </c>
    </row>
    <row r="187" spans="3:9" ht="14">
      <c r="C187" s="653" t="s">
        <v>242</v>
      </c>
      <c r="D187" s="233" t="s">
        <v>238</v>
      </c>
      <c r="E187" s="234">
        <v>3000</v>
      </c>
      <c r="F187" s="233"/>
      <c r="G187" s="234">
        <f t="shared" si="18"/>
        <v>0</v>
      </c>
      <c r="H187" s="235" t="s">
        <v>243</v>
      </c>
      <c r="I187" s="236">
        <f t="shared" si="19"/>
        <v>0</v>
      </c>
    </row>
    <row r="188" spans="3:9" ht="14">
      <c r="C188" s="645"/>
      <c r="D188" s="225" t="s">
        <v>240</v>
      </c>
      <c r="E188" s="226">
        <v>11000</v>
      </c>
      <c r="F188" s="225"/>
      <c r="G188" s="226">
        <f t="shared" si="18"/>
        <v>0</v>
      </c>
      <c r="H188" s="227" t="s">
        <v>243</v>
      </c>
      <c r="I188" s="228">
        <f t="shared" si="19"/>
        <v>0</v>
      </c>
    </row>
    <row r="189" spans="3:9" ht="14">
      <c r="C189" s="645"/>
      <c r="D189" s="225" t="s">
        <v>244</v>
      </c>
      <c r="E189" s="226">
        <v>19000</v>
      </c>
      <c r="F189" s="225"/>
      <c r="G189" s="226">
        <f t="shared" si="18"/>
        <v>0</v>
      </c>
      <c r="H189" s="227" t="s">
        <v>243</v>
      </c>
      <c r="I189" s="228">
        <f t="shared" si="19"/>
        <v>0</v>
      </c>
    </row>
    <row r="190" spans="3:9" ht="14">
      <c r="C190" s="646"/>
      <c r="D190" s="229" t="s">
        <v>245</v>
      </c>
      <c r="E190" s="230">
        <v>27000</v>
      </c>
      <c r="F190" s="229"/>
      <c r="G190" s="230">
        <f t="shared" si="18"/>
        <v>0</v>
      </c>
      <c r="H190" s="231" t="s">
        <v>243</v>
      </c>
      <c r="I190" s="232">
        <f t="shared" si="19"/>
        <v>0</v>
      </c>
    </row>
    <row r="191" spans="3:9" ht="14">
      <c r="C191" s="653" t="s">
        <v>246</v>
      </c>
      <c r="D191" s="233" t="s">
        <v>240</v>
      </c>
      <c r="E191" s="234">
        <v>3000</v>
      </c>
      <c r="F191" s="233"/>
      <c r="G191" s="234">
        <f t="shared" si="18"/>
        <v>0</v>
      </c>
      <c r="H191" s="235" t="s">
        <v>243</v>
      </c>
      <c r="I191" s="236">
        <f t="shared" si="19"/>
        <v>0</v>
      </c>
    </row>
    <row r="192" spans="3:9" ht="14">
      <c r="C192" s="645"/>
      <c r="D192" s="225" t="s">
        <v>244</v>
      </c>
      <c r="E192" s="226">
        <v>11000</v>
      </c>
      <c r="F192" s="225"/>
      <c r="G192" s="226">
        <f t="shared" si="18"/>
        <v>0</v>
      </c>
      <c r="H192" s="227" t="s">
        <v>243</v>
      </c>
      <c r="I192" s="228">
        <f t="shared" si="19"/>
        <v>0</v>
      </c>
    </row>
    <row r="193" spans="3:9" ht="14">
      <c r="C193" s="645"/>
      <c r="D193" s="225" t="s">
        <v>247</v>
      </c>
      <c r="E193" s="226">
        <v>19000</v>
      </c>
      <c r="F193" s="225"/>
      <c r="G193" s="226">
        <f t="shared" si="18"/>
        <v>0</v>
      </c>
      <c r="H193" s="227" t="s">
        <v>243</v>
      </c>
      <c r="I193" s="228">
        <f t="shared" si="19"/>
        <v>0</v>
      </c>
    </row>
    <row r="194" spans="3:9" ht="14.5" thickBot="1">
      <c r="C194" s="659"/>
      <c r="D194" s="237" t="s">
        <v>248</v>
      </c>
      <c r="E194" s="238">
        <v>28000</v>
      </c>
      <c r="F194" s="237"/>
      <c r="G194" s="238">
        <f t="shared" si="18"/>
        <v>0</v>
      </c>
      <c r="H194" s="239" t="s">
        <v>239</v>
      </c>
      <c r="I194" s="240">
        <f t="shared" si="19"/>
        <v>0</v>
      </c>
    </row>
    <row r="195" spans="3:9" ht="15" thickTop="1" thickBot="1">
      <c r="C195" s="660" t="s">
        <v>249</v>
      </c>
      <c r="D195" s="661"/>
      <c r="E195" s="662"/>
      <c r="F195" s="241">
        <f>SUM(F184:F194)</f>
        <v>0</v>
      </c>
      <c r="G195" s="242">
        <f>SUM(G184:G194)</f>
        <v>0</v>
      </c>
      <c r="H195" s="243" t="s">
        <v>250</v>
      </c>
      <c r="I195" s="244">
        <f>SUM(I184:I194)</f>
        <v>0</v>
      </c>
    </row>
    <row r="197" spans="3:9">
      <c r="C197" s="246" t="s">
        <v>261</v>
      </c>
      <c r="D197" s="246"/>
      <c r="G197" s="245"/>
      <c r="I197" s="245"/>
    </row>
    <row r="198" spans="3:9" ht="13.5" thickBot="1">
      <c r="G198" s="245"/>
      <c r="I198" s="245"/>
    </row>
    <row r="199" spans="3:9" ht="14">
      <c r="C199" s="663" t="s">
        <v>229</v>
      </c>
      <c r="D199" s="664"/>
      <c r="E199" s="247" t="s">
        <v>230</v>
      </c>
      <c r="F199" s="640" t="s">
        <v>231</v>
      </c>
      <c r="G199" s="665" t="s">
        <v>232</v>
      </c>
      <c r="H199" s="640" t="s">
        <v>233</v>
      </c>
      <c r="I199" s="642" t="s">
        <v>234</v>
      </c>
    </row>
    <row r="200" spans="3:9" ht="14.5" thickBot="1">
      <c r="C200" s="248" t="s">
        <v>235</v>
      </c>
      <c r="D200" s="220" t="s">
        <v>236</v>
      </c>
      <c r="E200" s="249"/>
      <c r="F200" s="641"/>
      <c r="G200" s="666"/>
      <c r="H200" s="641"/>
      <c r="I200" s="643"/>
    </row>
    <row r="201" spans="3:9" ht="14">
      <c r="C201" s="644" t="s">
        <v>237</v>
      </c>
      <c r="D201" s="221" t="s">
        <v>238</v>
      </c>
      <c r="E201" s="222">
        <v>3000</v>
      </c>
      <c r="F201" s="221"/>
      <c r="G201" s="222">
        <f>F201*E201</f>
        <v>0</v>
      </c>
      <c r="H201" s="223" t="s">
        <v>239</v>
      </c>
      <c r="I201" s="224">
        <f>G201*3/4</f>
        <v>0</v>
      </c>
    </row>
    <row r="202" spans="3:9" ht="14">
      <c r="C202" s="645"/>
      <c r="D202" s="225" t="s">
        <v>240</v>
      </c>
      <c r="E202" s="226">
        <v>11000</v>
      </c>
      <c r="F202" s="225"/>
      <c r="G202" s="226">
        <f t="shared" ref="G202:G211" si="20">F202*E202</f>
        <v>0</v>
      </c>
      <c r="H202" s="227" t="s">
        <v>239</v>
      </c>
      <c r="I202" s="228">
        <f t="shared" ref="I202:I211" si="21">G202*3/4</f>
        <v>0</v>
      </c>
    </row>
    <row r="203" spans="3:9" ht="14">
      <c r="C203" s="646"/>
      <c r="D203" s="229" t="s">
        <v>241</v>
      </c>
      <c r="E203" s="230">
        <v>19000</v>
      </c>
      <c r="F203" s="229"/>
      <c r="G203" s="230">
        <f t="shared" si="20"/>
        <v>0</v>
      </c>
      <c r="H203" s="231" t="s">
        <v>239</v>
      </c>
      <c r="I203" s="232">
        <f t="shared" si="21"/>
        <v>0</v>
      </c>
    </row>
    <row r="204" spans="3:9" ht="14">
      <c r="C204" s="653" t="s">
        <v>242</v>
      </c>
      <c r="D204" s="233" t="s">
        <v>238</v>
      </c>
      <c r="E204" s="234">
        <v>3000</v>
      </c>
      <c r="F204" s="233"/>
      <c r="G204" s="234">
        <f t="shared" si="20"/>
        <v>0</v>
      </c>
      <c r="H204" s="235" t="s">
        <v>243</v>
      </c>
      <c r="I204" s="236">
        <f t="shared" si="21"/>
        <v>0</v>
      </c>
    </row>
    <row r="205" spans="3:9" ht="14">
      <c r="C205" s="645"/>
      <c r="D205" s="225" t="s">
        <v>240</v>
      </c>
      <c r="E205" s="226">
        <v>11000</v>
      </c>
      <c r="F205" s="225"/>
      <c r="G205" s="226">
        <f t="shared" si="20"/>
        <v>0</v>
      </c>
      <c r="H205" s="227" t="s">
        <v>243</v>
      </c>
      <c r="I205" s="228">
        <f t="shared" si="21"/>
        <v>0</v>
      </c>
    </row>
    <row r="206" spans="3:9" ht="14">
      <c r="C206" s="645"/>
      <c r="D206" s="225" t="s">
        <v>244</v>
      </c>
      <c r="E206" s="226">
        <v>19000</v>
      </c>
      <c r="F206" s="225"/>
      <c r="G206" s="226">
        <f t="shared" si="20"/>
        <v>0</v>
      </c>
      <c r="H206" s="227" t="s">
        <v>243</v>
      </c>
      <c r="I206" s="228">
        <f t="shared" si="21"/>
        <v>0</v>
      </c>
    </row>
    <row r="207" spans="3:9" ht="14">
      <c r="C207" s="646"/>
      <c r="D207" s="229" t="s">
        <v>245</v>
      </c>
      <c r="E207" s="230">
        <v>27000</v>
      </c>
      <c r="F207" s="229"/>
      <c r="G207" s="230">
        <f t="shared" si="20"/>
        <v>0</v>
      </c>
      <c r="H207" s="231" t="s">
        <v>243</v>
      </c>
      <c r="I207" s="232">
        <f t="shared" si="21"/>
        <v>0</v>
      </c>
    </row>
    <row r="208" spans="3:9" ht="14">
      <c r="C208" s="653" t="s">
        <v>246</v>
      </c>
      <c r="D208" s="233" t="s">
        <v>240</v>
      </c>
      <c r="E208" s="234">
        <v>3000</v>
      </c>
      <c r="F208" s="233"/>
      <c r="G208" s="234">
        <f t="shared" si="20"/>
        <v>0</v>
      </c>
      <c r="H208" s="235" t="s">
        <v>243</v>
      </c>
      <c r="I208" s="236">
        <f t="shared" si="21"/>
        <v>0</v>
      </c>
    </row>
    <row r="209" spans="3:9" ht="14">
      <c r="C209" s="645"/>
      <c r="D209" s="225" t="s">
        <v>244</v>
      </c>
      <c r="E209" s="226">
        <v>11000</v>
      </c>
      <c r="F209" s="225"/>
      <c r="G209" s="226">
        <f t="shared" si="20"/>
        <v>0</v>
      </c>
      <c r="H209" s="227" t="s">
        <v>243</v>
      </c>
      <c r="I209" s="228">
        <f t="shared" si="21"/>
        <v>0</v>
      </c>
    </row>
    <row r="210" spans="3:9" ht="14">
      <c r="C210" s="645"/>
      <c r="D210" s="225" t="s">
        <v>247</v>
      </c>
      <c r="E210" s="226">
        <v>19000</v>
      </c>
      <c r="F210" s="225"/>
      <c r="G210" s="226">
        <f t="shared" si="20"/>
        <v>0</v>
      </c>
      <c r="H210" s="227" t="s">
        <v>243</v>
      </c>
      <c r="I210" s="228">
        <f t="shared" si="21"/>
        <v>0</v>
      </c>
    </row>
    <row r="211" spans="3:9" ht="14.5" thickBot="1">
      <c r="C211" s="659"/>
      <c r="D211" s="237" t="s">
        <v>248</v>
      </c>
      <c r="E211" s="238">
        <v>28000</v>
      </c>
      <c r="F211" s="237"/>
      <c r="G211" s="238">
        <f t="shared" si="20"/>
        <v>0</v>
      </c>
      <c r="H211" s="239" t="s">
        <v>239</v>
      </c>
      <c r="I211" s="240">
        <f t="shared" si="21"/>
        <v>0</v>
      </c>
    </row>
    <row r="212" spans="3:9" ht="15" thickTop="1" thickBot="1">
      <c r="C212" s="660" t="s">
        <v>249</v>
      </c>
      <c r="D212" s="661"/>
      <c r="E212" s="662"/>
      <c r="F212" s="241">
        <f>SUM(F201:F211)</f>
        <v>0</v>
      </c>
      <c r="G212" s="242">
        <f>SUM(G201:G211)</f>
        <v>0</v>
      </c>
      <c r="H212" s="243" t="s">
        <v>250</v>
      </c>
      <c r="I212" s="244">
        <f>SUM(I201:I211)</f>
        <v>0</v>
      </c>
    </row>
  </sheetData>
  <mergeCells count="137">
    <mergeCell ref="C201:C203"/>
    <mergeCell ref="C204:C207"/>
    <mergeCell ref="C208:C211"/>
    <mergeCell ref="C212:E212"/>
    <mergeCell ref="C195:E195"/>
    <mergeCell ref="C199:D199"/>
    <mergeCell ref="F199:F200"/>
    <mergeCell ref="G199:G200"/>
    <mergeCell ref="H199:H200"/>
    <mergeCell ref="I199:I200"/>
    <mergeCell ref="G182:G183"/>
    <mergeCell ref="H182:H183"/>
    <mergeCell ref="I182:I183"/>
    <mergeCell ref="C184:C186"/>
    <mergeCell ref="C187:C190"/>
    <mergeCell ref="C191:C194"/>
    <mergeCell ref="C167:C169"/>
    <mergeCell ref="C170:C173"/>
    <mergeCell ref="C174:C177"/>
    <mergeCell ref="C178:E178"/>
    <mergeCell ref="C182:D182"/>
    <mergeCell ref="F182:F183"/>
    <mergeCell ref="C161:E161"/>
    <mergeCell ref="C165:D165"/>
    <mergeCell ref="F165:F166"/>
    <mergeCell ref="G165:G166"/>
    <mergeCell ref="H165:H166"/>
    <mergeCell ref="I165:I166"/>
    <mergeCell ref="G148:G149"/>
    <mergeCell ref="H148:H149"/>
    <mergeCell ref="I148:I149"/>
    <mergeCell ref="C150:C152"/>
    <mergeCell ref="C153:C156"/>
    <mergeCell ref="C157:C160"/>
    <mergeCell ref="C133:C135"/>
    <mergeCell ref="C136:C139"/>
    <mergeCell ref="C140:C143"/>
    <mergeCell ref="C144:E144"/>
    <mergeCell ref="C148:D148"/>
    <mergeCell ref="F148:F149"/>
    <mergeCell ref="C127:E127"/>
    <mergeCell ref="C131:D131"/>
    <mergeCell ref="F131:F132"/>
    <mergeCell ref="G131:G132"/>
    <mergeCell ref="H131:H132"/>
    <mergeCell ref="I131:I132"/>
    <mergeCell ref="G114:G115"/>
    <mergeCell ref="H114:H115"/>
    <mergeCell ref="I114:I115"/>
    <mergeCell ref="C116:C118"/>
    <mergeCell ref="C119:C122"/>
    <mergeCell ref="C123:C126"/>
    <mergeCell ref="C99:C101"/>
    <mergeCell ref="C102:C105"/>
    <mergeCell ref="C106:C109"/>
    <mergeCell ref="C110:E110"/>
    <mergeCell ref="C114:D114"/>
    <mergeCell ref="F114:F115"/>
    <mergeCell ref="C93:E93"/>
    <mergeCell ref="C97:D97"/>
    <mergeCell ref="F97:F98"/>
    <mergeCell ref="G97:G98"/>
    <mergeCell ref="H97:H98"/>
    <mergeCell ref="I97:I98"/>
    <mergeCell ref="G80:G81"/>
    <mergeCell ref="H80:H81"/>
    <mergeCell ref="I80:I81"/>
    <mergeCell ref="C82:C84"/>
    <mergeCell ref="C85:C88"/>
    <mergeCell ref="C89:C92"/>
    <mergeCell ref="C65:C67"/>
    <mergeCell ref="C68:C71"/>
    <mergeCell ref="C72:C75"/>
    <mergeCell ref="C76:E76"/>
    <mergeCell ref="C80:D80"/>
    <mergeCell ref="F80:F81"/>
    <mergeCell ref="C59:E59"/>
    <mergeCell ref="C63:D63"/>
    <mergeCell ref="F63:F64"/>
    <mergeCell ref="G63:G64"/>
    <mergeCell ref="H63:H64"/>
    <mergeCell ref="I63:I64"/>
    <mergeCell ref="G46:G47"/>
    <mergeCell ref="H46:H47"/>
    <mergeCell ref="I46:I47"/>
    <mergeCell ref="C48:C50"/>
    <mergeCell ref="C51:C54"/>
    <mergeCell ref="C55:C58"/>
    <mergeCell ref="B28:C30"/>
    <mergeCell ref="B31:C34"/>
    <mergeCell ref="B35:C38"/>
    <mergeCell ref="B39:E39"/>
    <mergeCell ref="C46:D46"/>
    <mergeCell ref="F46:F47"/>
    <mergeCell ref="B26:D26"/>
    <mergeCell ref="E26:E27"/>
    <mergeCell ref="F26:F27"/>
    <mergeCell ref="G26:G27"/>
    <mergeCell ref="H26:H27"/>
    <mergeCell ref="I26:I27"/>
    <mergeCell ref="B27:C27"/>
    <mergeCell ref="B18:C18"/>
    <mergeCell ref="D18:E18"/>
    <mergeCell ref="G18:H18"/>
    <mergeCell ref="B21:C21"/>
    <mergeCell ref="D21:E21"/>
    <mergeCell ref="B22:C22"/>
    <mergeCell ref="D22:H22"/>
    <mergeCell ref="B15:C15"/>
    <mergeCell ref="D15:H15"/>
    <mergeCell ref="B16:C16"/>
    <mergeCell ref="D16:E16"/>
    <mergeCell ref="G16:H16"/>
    <mergeCell ref="B17:C17"/>
    <mergeCell ref="D17:E17"/>
    <mergeCell ref="G17:H17"/>
    <mergeCell ref="B11:C11"/>
    <mergeCell ref="D11:E11"/>
    <mergeCell ref="G11:H11"/>
    <mergeCell ref="B13:I13"/>
    <mergeCell ref="B14:C14"/>
    <mergeCell ref="D14:E14"/>
    <mergeCell ref="G14:H14"/>
    <mergeCell ref="B8:C8"/>
    <mergeCell ref="D8:H8"/>
    <mergeCell ref="B9:C9"/>
    <mergeCell ref="D9:E9"/>
    <mergeCell ref="G9:H9"/>
    <mergeCell ref="B10:C10"/>
    <mergeCell ref="D10:E10"/>
    <mergeCell ref="G10:H10"/>
    <mergeCell ref="A1:F1"/>
    <mergeCell ref="B2:I2"/>
    <mergeCell ref="B6:I6"/>
    <mergeCell ref="B7:C7"/>
    <mergeCell ref="D7:E7"/>
    <mergeCell ref="G7:H7"/>
  </mergeCells>
  <phoneticPr fontId="4"/>
  <dataValidations count="1">
    <dataValidation type="whole" allowBlank="1" showInputMessage="1" showErrorMessage="1" sqref="F48:F58 F65:F75 F82:F92 F99:F109 F116:F126 F133:F143 F150:F160 F167:F177 F184:F194 F201:F211" xr:uid="{26471DA2-50A5-47AB-9759-D8A94EC8F5FC}">
      <formula1>0</formula1>
      <formula2>999</formula2>
    </dataValidation>
  </dataValidations>
  <pageMargins left="0.43" right="0.16" top="0.57999999999999996" bottom="0.28000000000000003" header="0.3" footer="0.16"/>
  <pageSetup paperSize="9" scale="68" orientation="portrait" r:id="rId1"/>
  <headerFooter>
    <oddFooter>&amp;C&amp;P</oddFooter>
  </headerFooter>
  <rowBreaks count="3" manualBreakCount="3">
    <brk id="60" max="9" man="1"/>
    <brk id="128" max="9" man="1"/>
    <brk id="196"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F0D2E-7488-4032-B8DC-22DA88E8D628}">
  <sheetPr>
    <tabColor theme="1"/>
    <pageSetUpPr fitToPage="1"/>
  </sheetPr>
  <dimension ref="A1:K17"/>
  <sheetViews>
    <sheetView view="pageBreakPreview" zoomScale="115" zoomScaleNormal="100" zoomScaleSheetLayoutView="115" workbookViewId="0">
      <selection activeCell="D7" sqref="D7"/>
    </sheetView>
  </sheetViews>
  <sheetFormatPr defaultColWidth="9" defaultRowHeight="13"/>
  <cols>
    <col min="1" max="1" width="1.6328125" style="4" customWidth="1"/>
    <col min="2" max="2" width="4.90625" style="4" customWidth="1"/>
    <col min="3" max="3" width="30.6328125" style="4" customWidth="1"/>
    <col min="4" max="4" width="54.90625" style="4" customWidth="1"/>
    <col min="5" max="5" width="1.7265625" style="70" customWidth="1"/>
    <col min="6" max="6" width="34" style="4" customWidth="1"/>
    <col min="7" max="7" width="65.26953125" style="4" customWidth="1"/>
    <col min="8" max="16384" width="9" style="4"/>
  </cols>
  <sheetData>
    <row r="1" spans="1:11" ht="225" customHeight="1"/>
    <row r="2" spans="1:11" ht="25.5" customHeight="1">
      <c r="A2" s="90"/>
      <c r="B2" s="686" t="s">
        <v>389</v>
      </c>
      <c r="C2" s="686"/>
      <c r="D2" s="686"/>
      <c r="E2" s="68"/>
      <c r="F2" s="42"/>
    </row>
    <row r="3" spans="1:11" ht="25.5" customHeight="1" thickBot="1">
      <c r="A3" s="90"/>
      <c r="B3" s="96"/>
      <c r="C3" s="96"/>
      <c r="D3" s="96"/>
      <c r="E3" s="68"/>
      <c r="F3" s="42"/>
    </row>
    <row r="4" spans="1:11" ht="30" customHeight="1" thickBot="1">
      <c r="B4" s="408" t="s">
        <v>1</v>
      </c>
      <c r="C4" s="409"/>
      <c r="D4" s="97" t="s">
        <v>2</v>
      </c>
      <c r="E4" s="68"/>
      <c r="J4" s="3"/>
      <c r="K4" s="3"/>
    </row>
    <row r="5" spans="1:11" ht="30" customHeight="1" thickBot="1">
      <c r="B5" s="687" t="s">
        <v>125</v>
      </c>
      <c r="C5" s="688"/>
      <c r="D5" s="400">
        <v>45715</v>
      </c>
      <c r="E5" s="68"/>
      <c r="J5" s="3"/>
      <c r="K5" s="3"/>
    </row>
    <row r="6" spans="1:11" ht="30" customHeight="1" thickBot="1">
      <c r="B6" s="689" t="s">
        <v>126</v>
      </c>
      <c r="C6" s="690"/>
      <c r="D6" s="401" t="s">
        <v>399</v>
      </c>
      <c r="F6" s="68"/>
      <c r="G6" s="399" t="s">
        <v>3</v>
      </c>
      <c r="J6" s="3"/>
      <c r="K6" s="3"/>
    </row>
    <row r="7" spans="1:11" ht="58.5" customHeight="1" thickBot="1">
      <c r="B7" s="356" t="s">
        <v>347</v>
      </c>
      <c r="C7" s="355" t="s">
        <v>349</v>
      </c>
      <c r="D7" s="357"/>
      <c r="F7" s="354" t="s">
        <v>348</v>
      </c>
      <c r="G7" s="398" t="s">
        <v>364</v>
      </c>
      <c r="J7" s="3"/>
      <c r="K7" s="3"/>
    </row>
    <row r="8" spans="1:11" ht="33" customHeight="1">
      <c r="F8" s="5"/>
    </row>
    <row r="9" spans="1:11">
      <c r="F9" s="41"/>
    </row>
    <row r="10" spans="1:11">
      <c r="F10" s="6"/>
    </row>
    <row r="11" spans="1:11">
      <c r="F11" s="3"/>
    </row>
    <row r="12" spans="1:11">
      <c r="F12" s="3"/>
    </row>
    <row r="13" spans="1:11">
      <c r="F13" s="3"/>
    </row>
    <row r="14" spans="1:11">
      <c r="F14" s="3"/>
    </row>
    <row r="15" spans="1:11">
      <c r="F15" s="3"/>
    </row>
    <row r="16" spans="1:11">
      <c r="F16" s="3"/>
    </row>
    <row r="17" spans="6:6">
      <c r="F17" s="3"/>
    </row>
  </sheetData>
  <mergeCells count="4">
    <mergeCell ref="B2:D2"/>
    <mergeCell ref="B4:C4"/>
    <mergeCell ref="B5:C5"/>
    <mergeCell ref="B6:C6"/>
  </mergeCells>
  <phoneticPr fontId="4"/>
  <dataValidations count="1">
    <dataValidation type="list" allowBlank="1" showInputMessage="1" showErrorMessage="1" sqref="D7" xr:uid="{DBCD60C0-02C8-42E9-A276-0471E6F5ECE8}">
      <formula1>"○"</formula1>
    </dataValidation>
  </dataValidations>
  <printOptions horizontalCentered="1"/>
  <pageMargins left="0" right="0" top="0.35433070866141736"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19</vt:i4>
      </vt:variant>
    </vt:vector>
  </HeadingPairs>
  <TitlesOfParts>
    <vt:vector size="45" baseType="lpstr">
      <vt:lpstr>交付申請基本情報</vt:lpstr>
      <vt:lpstr>１.一覧【交付申請】 </vt:lpstr>
      <vt:lpstr>２.交付申請書</vt:lpstr>
      <vt:lpstr>３.収支予算書</vt:lpstr>
      <vt:lpstr>４.誓約書</vt:lpstr>
      <vt:lpstr>５.債権者登録</vt:lpstr>
      <vt:lpstr>６．様式１（計画書）</vt:lpstr>
      <vt:lpstr>〔記載例〕様式１（計画書）</vt:lpstr>
      <vt:lpstr>実績報告基本情報</vt:lpstr>
      <vt:lpstr>７．一覧【実績報告】</vt:lpstr>
      <vt:lpstr>８.実績報告書</vt:lpstr>
      <vt:lpstr>９.収支決算書</vt:lpstr>
      <vt:lpstr>10.補助金請求書</vt:lpstr>
      <vt:lpstr>11.委任状</vt:lpstr>
      <vt:lpstr>12．様式２（実績報告）</vt:lpstr>
      <vt:lpstr>保険者１</vt:lpstr>
      <vt:lpstr>保険者２</vt:lpstr>
      <vt:lpstr>保険者３</vt:lpstr>
      <vt:lpstr>保険者４</vt:lpstr>
      <vt:lpstr>保険者５</vt:lpstr>
      <vt:lpstr>保険者６</vt:lpstr>
      <vt:lpstr>保険者７</vt:lpstr>
      <vt:lpstr>保険者８</vt:lpstr>
      <vt:lpstr>保険者９</vt:lpstr>
      <vt:lpstr>保険者10</vt:lpstr>
      <vt:lpstr>補助要綱別表</vt:lpstr>
      <vt:lpstr>'〔記載例〕様式１（計画書）'!Print_Area</vt:lpstr>
      <vt:lpstr>'１.一覧【交付申請】 '!Print_Area</vt:lpstr>
      <vt:lpstr>'10.補助金請求書'!Print_Area</vt:lpstr>
      <vt:lpstr>'11.委任状'!Print_Area</vt:lpstr>
      <vt:lpstr>'12．様式２（実績報告）'!Print_Area</vt:lpstr>
      <vt:lpstr>'２.交付申請書'!Print_Area</vt:lpstr>
      <vt:lpstr>'３.収支予算書'!Print_Area</vt:lpstr>
      <vt:lpstr>'４.誓約書'!Print_Area</vt:lpstr>
      <vt:lpstr>'５.債権者登録'!Print_Area</vt:lpstr>
      <vt:lpstr>'６．様式１（計画書）'!Print_Area</vt:lpstr>
      <vt:lpstr>'７．一覧【実績報告】'!Print_Area</vt:lpstr>
      <vt:lpstr>'８.実績報告書'!Print_Area</vt:lpstr>
      <vt:lpstr>'９.収支決算書'!Print_Area</vt:lpstr>
      <vt:lpstr>交付申請基本情報!Print_Area</vt:lpstr>
      <vt:lpstr>実績報告基本情報!Print_Area</vt:lpstr>
      <vt:lpstr>保険者１!Print_Area</vt:lpstr>
      <vt:lpstr>補助要綱別表!Print_Area</vt:lpstr>
      <vt:lpstr>'１.一覧【交付申請】 '!Print_Titles</vt:lpstr>
      <vt:lpstr>'７．一覧【実績報告】'!Print_Titles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根来　ゆうこ</cp:lastModifiedBy>
  <cp:lastPrinted>2025-02-27T06:17:21Z</cp:lastPrinted>
  <dcterms:created xsi:type="dcterms:W3CDTF">2010-03-24T06:31:20Z</dcterms:created>
  <dcterms:modified xsi:type="dcterms:W3CDTF">2025-02-27T06:42:15Z</dcterms:modified>
</cp:coreProperties>
</file>