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EA95CCCB-6231-4B1E-B922-4213C65EBB4F}" xr6:coauthVersionLast="47" xr6:coauthVersionMax="47" xr10:uidLastSave="{00000000-0000-0000-0000-000000000000}"/>
  <bookViews>
    <workbookView xWindow="-120" yWindow="-120" windowWidth="29040" windowHeight="15720" tabRatio="870" firstSheet="1" activeTab="1" xr2:uid="{00000000-000D-0000-FFFF-FFFF00000000}"/>
  </bookViews>
  <sheets>
    <sheet name="【参考】集計用シート（賃上げ支援事業）" sheetId="98" state="hidden" r:id="rId1"/>
    <sheet name="【医科】賃金改善報告（複数・法人）" sheetId="122" r:id="rId2"/>
    <sheet name="基準額計算シート" sheetId="136" r:id="rId3"/>
    <sheet name="【医科】対象施設（複数・法人）" sheetId="125" r:id="rId4"/>
    <sheet name="【医科】別紙（2％超部分）（複数・法人）" sheetId="123" r:id="rId5"/>
    <sheet name="都道府県リスト" sheetId="62" state="hidden" r:id="rId6"/>
  </sheets>
  <definedNames>
    <definedName name="_xlnm._FilterDatabase" localSheetId="1" hidden="1">'【医科】賃金改善報告（複数・法人）'!$A$10:$R$46</definedName>
    <definedName name="_xlnm._FilterDatabase" localSheetId="4" hidden="1">'【医科】別紙（2％超部分）（複数・法人）'!$A$3:$L$4</definedName>
    <definedName name="_xlnm.Print_Area" localSheetId="3">'【医科】対象施設（複数・法人）'!$A$1:$Q$22</definedName>
    <definedName name="_xlnm.Print_Area" localSheetId="1">'【医科】賃金改善報告（複数・法人）'!$A$1:$W$46</definedName>
    <definedName name="_xlnm.Print_Area" localSheetId="4">'【医科】別紙（2％超部分）（複数・法人）'!$A$1:$S$22</definedName>
    <definedName name="_xlnm.Print_Area" localSheetId="2">基準額計算シート!$A$1:$K$53</definedName>
    <definedName name="_xlnm.Print_Area">#REF!</definedName>
    <definedName name="_xlnm.Print_Titles" localSheetId="1">'【医科】賃金改善報告（複数・法人）'!$1:$9</definedName>
    <definedName name="_xlnm.Print_Titles" localSheetId="4">'【医科】別紙（2％超部分）（複数・法人）'!$1:$2</definedName>
    <definedName name="ブロック" localSheetId="2">#REF!</definedName>
    <definedName name="ブロック">#REF!</definedName>
    <definedName name="医療提供体制施設整備交付金" localSheetId="2">#REF!</definedName>
    <definedName name="医療提供体制施設整備交付金">#REF!</definedName>
    <definedName name="医療提供体制施設整備補助金" localSheetId="2">#REF!</definedName>
    <definedName name="医療提供体制施設整備補助金">#REF!</definedName>
    <definedName name="地域医療介護総合確保基金" localSheetId="2">#REF!</definedName>
    <definedName name="地域医療介護総合確保基金">#REF!</definedName>
    <definedName name="鉄筋コンクリート" localSheetId="2">#REF!</definedName>
    <definedName name="鉄筋コンクリート">#REF!</definedName>
    <definedName name="病床確保料" localSheetId="2">#REF!</definedName>
    <definedName name="病床確保料">#REF!</definedName>
    <definedName name="木造" localSheetId="2">#REF!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23" l="1"/>
  <c r="N35" i="123" s="1"/>
  <c r="M34" i="123"/>
  <c r="M35" i="123" s="1"/>
  <c r="N33" i="123"/>
  <c r="M33" i="123"/>
  <c r="O33" i="123" s="1"/>
  <c r="O32" i="123"/>
  <c r="O31" i="123"/>
  <c r="S5" i="123"/>
  <c r="N5" i="123"/>
  <c r="O5" i="123" s="1"/>
  <c r="S4" i="123"/>
  <c r="O4" i="123"/>
  <c r="N4" i="123"/>
  <c r="C52" i="136"/>
  <c r="W4" i="122"/>
  <c r="W6" i="122" s="1"/>
  <c r="R7" i="122" s="1"/>
  <c r="W7" i="122"/>
  <c r="R6" i="122"/>
  <c r="W46" i="122"/>
  <c r="W45" i="122"/>
  <c r="W44" i="122"/>
  <c r="W43" i="122"/>
  <c r="W41" i="122"/>
  <c r="W40" i="122"/>
  <c r="W39" i="122"/>
  <c r="W38" i="122"/>
  <c r="W36" i="122"/>
  <c r="W35" i="122"/>
  <c r="W34" i="122"/>
  <c r="W33" i="122"/>
  <c r="W31" i="122"/>
  <c r="W30" i="122"/>
  <c r="W29" i="122"/>
  <c r="W28" i="122"/>
  <c r="W26" i="122"/>
  <c r="W25" i="122"/>
  <c r="W24" i="122"/>
  <c r="W23" i="122"/>
  <c r="W21" i="122"/>
  <c r="W20" i="122"/>
  <c r="W19" i="122"/>
  <c r="W18" i="122"/>
  <c r="W15" i="122"/>
  <c r="W14" i="122"/>
  <c r="W13" i="122"/>
  <c r="W12" i="122"/>
  <c r="W11" i="122"/>
  <c r="O34" i="123" l="1"/>
  <c r="O35" i="123" s="1"/>
  <c r="J5" i="125" l="1"/>
  <c r="A5" i="125"/>
  <c r="O4" i="125"/>
  <c r="I5" i="123"/>
  <c r="D5" i="123"/>
  <c r="E5" i="123" s="1"/>
  <c r="I4" i="123"/>
  <c r="D4" i="123"/>
  <c r="E4" i="123" s="1"/>
  <c r="K46" i="122" l="1"/>
  <c r="K45" i="122"/>
  <c r="K44" i="122"/>
  <c r="K43" i="122"/>
  <c r="K41" i="122"/>
  <c r="K40" i="122"/>
  <c r="K39" i="122"/>
  <c r="K38" i="122"/>
  <c r="K36" i="122"/>
  <c r="K35" i="122"/>
  <c r="K34" i="122"/>
  <c r="K33" i="122"/>
  <c r="K31" i="122"/>
  <c r="K30" i="122"/>
  <c r="K29" i="122"/>
  <c r="K28" i="122"/>
  <c r="K26" i="122"/>
  <c r="K25" i="122"/>
  <c r="K24" i="122"/>
  <c r="K23" i="122"/>
  <c r="K21" i="122"/>
  <c r="K20" i="122"/>
  <c r="K19" i="122"/>
  <c r="K18" i="122"/>
  <c r="K14" i="122"/>
  <c r="K13" i="122"/>
  <c r="K12" i="122"/>
  <c r="K11" i="122"/>
  <c r="C27" i="136" l="1"/>
  <c r="G30" i="136" s="1"/>
  <c r="I39" i="136"/>
  <c r="I7" i="136"/>
  <c r="I51" i="136"/>
  <c r="I48" i="136"/>
  <c r="I45" i="136"/>
  <c r="C14" i="136"/>
  <c r="G17" i="136" s="1"/>
  <c r="G27" i="136" l="1"/>
  <c r="G14" i="136"/>
  <c r="F4" i="125" l="1"/>
  <c r="K7" i="122" s="1"/>
  <c r="F6" i="122" l="1"/>
  <c r="K15" i="122" l="1"/>
  <c r="K4" i="122" l="1"/>
  <c r="K6" i="122" s="1"/>
  <c r="F7"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D57B5679-DAF7-4CCE-82ED-086DE9D0E9A1}">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EF2B643D-E029-425F-98FB-BFE3E11DAB42}">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<sst xmlns="http://schemas.openxmlformats.org/spreadsheetml/2006/main" count="797" uniqueCount="200">
  <si>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</si>
  <si>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</si>
  <si>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</si>
  <si>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</si>
  <si>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</si>
  <si>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</si>
  <si>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</si>
  <si>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</si>
  <si>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</si>
  <si>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</si>
  <si>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</si>
  <si>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</si>
  <si>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</si>
  <si>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</si>
  <si>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</si>
  <si>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</si>
  <si>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</si>
  <si>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</si>
  <si>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</si>
  <si>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</si>
  <si>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</si>
  <si>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</si>
  <si>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</si>
  <si>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</si>
  <si>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</si>
  <si>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</si>
  <si>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</si>
  <si>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</si>
  <si>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</si>
  <si>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</si>
  <si>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</si>
  <si>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</si>
  <si>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</si>
  <si>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</si>
  <si>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</si>
  <si>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</si>
  <si>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</si>
  <si>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</si>
  <si>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</si>
  <si>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</si>
  <si>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</si>
  <si>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</si>
  <si>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</si>
  <si>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</si>
  <si>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</si>
  <si>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</si>
  <si>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</si>
  <si>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</si>
  <si>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</si>
  <si>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</si>
  <si>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</si>
  <si>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</si>
  <si>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</si>
  <si>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</si>
  <si>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</si>
  <si>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</si>
  <si>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</si>
  <si>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</si>
  <si>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</si>
  <si>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</si>
  <si>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</si>
  <si>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</si>
  <si>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</si>
  <si>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</si>
  <si>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</si>
  <si>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</si>
  <si>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</si>
  <si>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</si>
  <si>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</si>
  <si>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</si>
  <si>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</si>
  <si>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</si>
  <si>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</si>
  <si>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</si>
  <si>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</si>
  <si>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</si>
  <si>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</si>
  <si>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</si>
  <si>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</si>
  <si>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</si>
  <si>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</si>
  <si>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</si>
  <si>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</si>
  <si>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</si>
  <si>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</si>
  <si>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</si>
  <si>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</si>
  <si>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</si>
  <si>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</si>
  <si>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</si>
  <si>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</si>
  <si>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</si>
  <si>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</si>
  <si>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</si>
  <si>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</si>
  <si>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</si>
  <si>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</si>
  <si>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</si>
  <si>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</si>
  <si>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</si>
  <si>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</si>
  <si>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</si>
  <si>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</si>
  <si>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</si>
  <si>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</si>
  <si>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</si>
  <si>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</si>
  <si>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</si>
  <si>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</si>
  <si>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</si>
  <si>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</si>
  <si>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</si>
  <si>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総額</t>
    <rPh sb="0" eb="2">
      <t>ソウガク</t>
    </rPh>
    <phoneticPr fontId="31"/>
  </si>
  <si>
    <t>❷：補助対象経費（自動計算）（千円未満切り捨て）</t>
    <phoneticPr fontId="31"/>
  </si>
  <si>
    <t>施設数（自動計算）</t>
    <rPh sb="0" eb="3">
      <t>シセツスウ</t>
    </rPh>
    <rPh sb="4" eb="6">
      <t>ジドウ</t>
    </rPh>
    <rPh sb="6" eb="8">
      <t>ケイサン</t>
    </rPh>
    <phoneticPr fontId="31"/>
  </si>
  <si>
    <t>○○医院</t>
    <rPh sb="2" eb="4">
      <t>イイン</t>
    </rPh>
    <phoneticPr fontId="31"/>
  </si>
  <si>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</si>
  <si>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</si>
  <si>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</si>
  <si>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令和８年３月１日時点のベースアップ評価料の届出</t>
  </si>
  <si>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
  </si>
  <si>
    <t>申請する施設名
（同一都道府県内の有床診・無床診・訪看ＳＴ・薬局が記載可能）※病院不可</t>
    <rPh sb="0" eb="2">
      <t>シンセイ</t>
    </rPh>
    <rPh sb="4" eb="6">
      <t>シセツ</t>
    </rPh>
    <rPh sb="6" eb="7">
      <t>メイ</t>
    </rPh>
    <rPh sb="7" eb="8">
      <t>ビョウメイ</t>
    </rPh>
    <rPh sb="9" eb="11">
      <t>ドウイツ</t>
    </rPh>
    <rPh sb="11" eb="15">
      <t>トドウフケン</t>
    </rPh>
    <rPh sb="15" eb="16">
      <t>ナイ</t>
    </rPh>
    <rPh sb="17" eb="19">
      <t>ユウショウ</t>
    </rPh>
    <rPh sb="19" eb="20">
      <t>シン</t>
    </rPh>
    <rPh sb="21" eb="23">
      <t>ムショウ</t>
    </rPh>
    <rPh sb="23" eb="24">
      <t>シン</t>
    </rPh>
    <rPh sb="25" eb="27">
      <t>ホウカン</t>
    </rPh>
    <rPh sb="30" eb="32">
      <t>ヤッキョク</t>
    </rPh>
    <rPh sb="33" eb="35">
      <t>キサイ</t>
    </rPh>
    <rPh sb="35" eb="37">
      <t>カノウ</t>
    </rPh>
    <rPh sb="37" eb="38">
      <t>ビョウメイ</t>
    </rPh>
    <rPh sb="39" eb="41">
      <t>ビョウイン</t>
    </rPh>
    <rPh sb="41" eb="43">
      <t>フカ</t>
    </rPh>
    <phoneticPr fontId="31"/>
  </si>
  <si>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1"/>
  </si>
  <si>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</si>
  <si>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申請額（千円未満切り捨て）</t>
    <rPh sb="0" eb="2">
      <t>シンセイ</t>
    </rPh>
    <rPh sb="2" eb="3">
      <t>ガク</t>
    </rPh>
    <phoneticPr fontId="31"/>
  </si>
  <si>
    <t>施設区分</t>
    <rPh sb="0" eb="4">
      <t>シセツクブン</t>
    </rPh>
    <phoneticPr fontId="31"/>
  </si>
  <si>
    <t>リスト</t>
    <phoneticPr fontId="31"/>
  </si>
  <si>
    <t>医科（無床）</t>
    <rPh sb="0" eb="2">
      <t>イカ</t>
    </rPh>
    <rPh sb="3" eb="5">
      <t>ムショウ</t>
    </rPh>
    <phoneticPr fontId="31"/>
  </si>
  <si>
    <t>医科（有床）</t>
    <rPh sb="0" eb="2">
      <t>イカ</t>
    </rPh>
    <rPh sb="3" eb="5">
      <t>ユウショウ</t>
    </rPh>
    <phoneticPr fontId="31"/>
  </si>
  <si>
    <t>歯科（無床）</t>
    <rPh sb="0" eb="2">
      <t>シカ</t>
    </rPh>
    <rPh sb="3" eb="5">
      <t>ムショウ</t>
    </rPh>
    <phoneticPr fontId="31"/>
  </si>
  <si>
    <t>歯科（有床）</t>
    <rPh sb="0" eb="2">
      <t>シカ</t>
    </rPh>
    <rPh sb="3" eb="5">
      <t>ユウショウ</t>
    </rPh>
    <phoneticPr fontId="31"/>
  </si>
  <si>
    <t>訪看ST</t>
    <rPh sb="0" eb="2">
      <t>ホウカン</t>
    </rPh>
    <phoneticPr fontId="31"/>
  </si>
  <si>
    <t>薬局</t>
    <rPh sb="0" eb="2">
      <t>ヤッキョク</t>
    </rPh>
    <phoneticPr fontId="31"/>
  </si>
  <si>
    <t>有床数（削減反映後）</t>
    <rPh sb="0" eb="3">
      <t>ユウショウスウ</t>
    </rPh>
    <rPh sb="4" eb="6">
      <t>サクゲン</t>
    </rPh>
    <rPh sb="6" eb="9">
      <t>ハンエイゴ</t>
    </rPh>
    <phoneticPr fontId="31"/>
  </si>
  <si>
    <t>対象施設報告シート</t>
    <rPh sb="0" eb="4">
      <t>タイショウシセツ</t>
    </rPh>
    <rPh sb="4" eb="6">
      <t>ホウコク</t>
    </rPh>
    <phoneticPr fontId="31"/>
  </si>
  <si>
    <t>基準額</t>
    <rPh sb="0" eb="3">
      <t>キジュンガク</t>
    </rPh>
    <phoneticPr fontId="32"/>
  </si>
  <si>
    <t>×</t>
    <phoneticPr fontId="32"/>
  </si>
  <si>
    <t>＝</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</si>
  <si>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</si>
  <si>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</si>
  <si>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</si>
  <si>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</si>
  <si>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</si>
  <si>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</si>
  <si>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①無床診療所（医科・歯科） 基準額　　150,000円×施設数</t>
    <rPh sb="1" eb="3">
      <t>ムショウ</t>
    </rPh>
    <rPh sb="3" eb="6">
      <t>シンリョウジョ</t>
    </rPh>
    <rPh sb="7" eb="9">
      <t>イカ</t>
    </rPh>
    <rPh sb="10" eb="12">
      <t>シカ</t>
    </rPh>
    <rPh sb="14" eb="17">
      <t>キジュンガク</t>
    </rPh>
    <rPh sb="26" eb="27">
      <t>エン</t>
    </rPh>
    <rPh sb="28" eb="31">
      <t>シセツスウ</t>
    </rPh>
    <phoneticPr fontId="39"/>
  </si>
  <si>
    <t>②有床診療所（医科・歯科） 基準額　施設ごとに、下記のとおり計算</t>
    <rPh sb="1" eb="3">
      <t>ユウショウ</t>
    </rPh>
    <rPh sb="3" eb="6">
      <t>シンリョウジョ</t>
    </rPh>
    <rPh sb="7" eb="9">
      <t>イカ</t>
    </rPh>
    <rPh sb="10" eb="12">
      <t>シカ</t>
    </rPh>
    <rPh sb="14" eb="17">
      <t>キジュンガク</t>
    </rPh>
    <rPh sb="18" eb="20">
      <t>シセツ</t>
    </rPh>
    <rPh sb="24" eb="26">
      <t>カキ</t>
    </rPh>
    <rPh sb="30" eb="32">
      <t>ケイサン</t>
    </rPh>
    <phoneticPr fontId="39"/>
  </si>
  <si>
    <t>③訪問看護ステーション　基準額　228,000円×施設数</t>
    <rPh sb="1" eb="5">
      <t>ホウモンカンゴ</t>
    </rPh>
    <rPh sb="12" eb="15">
      <t>キジュンガク</t>
    </rPh>
    <rPh sb="23" eb="24">
      <t>エン</t>
    </rPh>
    <rPh sb="25" eb="28">
      <t>シセツスウ</t>
    </rPh>
    <phoneticPr fontId="39"/>
  </si>
  <si>
    <t>申請施設数</t>
    <rPh sb="0" eb="2">
      <t>シンセイ</t>
    </rPh>
    <rPh sb="2" eb="5">
      <t>シセツスウ</t>
    </rPh>
    <phoneticPr fontId="32"/>
  </si>
  <si>
    <t>診療所等賃上げ支援事業　基準額計算シート（複数施設・法人単位）</t>
    <rPh sb="12" eb="15">
      <t>キジュンガク</t>
    </rPh>
    <rPh sb="15" eb="17">
      <t>ケイサン</t>
    </rPh>
    <rPh sb="21" eb="25">
      <t>フクスウシセツ</t>
    </rPh>
    <rPh sb="26" eb="28">
      <t>ホウジン</t>
    </rPh>
    <rPh sb="28" eb="30">
      <t>タンイ</t>
    </rPh>
    <phoneticPr fontId="31"/>
  </si>
  <si>
    <t>対象病床数(自動計算)</t>
    <rPh sb="0" eb="2">
      <t>タイショウ</t>
    </rPh>
    <rPh sb="2" eb="5">
      <t>ビョウショウスウ</t>
    </rPh>
    <rPh sb="6" eb="8">
      <t>ジドウ</t>
    </rPh>
    <rPh sb="8" eb="10">
      <t>ケイサン</t>
    </rPh>
    <phoneticPr fontId="32"/>
  </si>
  <si>
    <t>使用許可病床数（R7.8.1時点）</t>
    <phoneticPr fontId="32"/>
  </si>
  <si>
    <t>単価（３床以上の場合）</t>
    <rPh sb="0" eb="2">
      <t>タンカ</t>
    </rPh>
    <rPh sb="4" eb="5">
      <t>ユカ</t>
    </rPh>
    <rPh sb="5" eb="7">
      <t>イジョウ</t>
    </rPh>
    <rPh sb="8" eb="10">
      <t>バアイ</t>
    </rPh>
    <phoneticPr fontId="32"/>
  </si>
  <si>
    <t>単価（２床以下の場合）</t>
    <rPh sb="0" eb="2">
      <t>タンカ</t>
    </rPh>
    <rPh sb="4" eb="5">
      <t>ユカ</t>
    </rPh>
    <rPh sb="5" eb="7">
      <t>イカ</t>
    </rPh>
    <rPh sb="8" eb="10">
      <t>バアイ</t>
    </rPh>
    <phoneticPr fontId="32"/>
  </si>
  <si>
    <t>❷補助対象経費（自動計算）≧❸申請額の判定（×は〇になるように基準額から減額が必要）</t>
    <rPh sb="15" eb="18">
      <t>シンセイガク</t>
    </rPh>
    <rPh sb="19" eb="21">
      <t>ハンテイ</t>
    </rPh>
    <rPh sb="31" eb="34">
      <t>キジュンガク</t>
    </rPh>
    <rPh sb="36" eb="38">
      <t>ゲンガク</t>
    </rPh>
    <rPh sb="39" eb="41">
      <t>ヒツヨウ</t>
    </rPh>
    <phoneticPr fontId="31"/>
  </si>
  <si>
    <t>保険医療機関コード
（28＋点数表番号＋7桁の医療機関番号）</t>
    <rPh sb="0" eb="2">
      <t>ホケン</t>
    </rPh>
    <rPh sb="2" eb="6">
      <t>イリョウキカン</t>
    </rPh>
    <rPh sb="14" eb="19">
      <t>テンスウヒョウバンゴウ</t>
    </rPh>
    <rPh sb="21" eb="22">
      <t>ケタ</t>
    </rPh>
    <rPh sb="23" eb="29">
      <t>イリョウキカンバンゴウ</t>
    </rPh>
    <phoneticPr fontId="31"/>
  </si>
  <si>
    <t>入力欄</t>
    <rPh sb="0" eb="2">
      <t>ニュウリョク</t>
    </rPh>
    <rPh sb="2" eb="3">
      <t>ラン</t>
    </rPh>
    <phoneticPr fontId="31"/>
  </si>
  <si>
    <t>入力・自動計算欄</t>
    <rPh sb="0" eb="2">
      <t>ニュウリョク</t>
    </rPh>
    <rPh sb="3" eb="7">
      <t>ジドウケイサン</t>
    </rPh>
    <rPh sb="7" eb="8">
      <t>ラン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</si>
  <si>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</si>
  <si>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賃金改善（全体）の内容</t>
    <rPh sb="0" eb="2">
      <t>チンギン</t>
    </rPh>
    <rPh sb="2" eb="4">
      <t>カイゼン</t>
    </rPh>
    <rPh sb="5" eb="7">
      <t>ゼンタイ</t>
    </rPh>
    <rPh sb="9" eb="11">
      <t>ナイヨウ</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</si>
  <si>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</si>
  <si>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賃金改善の総額（自動計算）</t>
    <rPh sb="8" eb="12">
      <t>ジドウケイサン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</si>
  <si>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</si>
  <si>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</si>
  <si>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</si>
  <si>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</si>
  <si>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〇</t>
  </si>
  <si>
    <t>開設者（法人等の名称）：</t>
    <rPh sb="0" eb="3">
      <t>カイセツシャ</t>
    </rPh>
    <rPh sb="4" eb="7">
      <t>ホウジントウ</t>
    </rPh>
    <rPh sb="8" eb="10">
      <t>メイショウ</t>
    </rPh>
    <phoneticPr fontId="32"/>
  </si>
  <si>
    <t>↓入力内容</t>
    <rPh sb="1" eb="3">
      <t>ニュウリョク</t>
    </rPh>
    <rPh sb="3" eb="5">
      <t>ナイヨウ</t>
    </rPh>
    <phoneticPr fontId="31"/>
  </si>
  <si>
    <t>具体例</t>
    <rPh sb="0" eb="3">
      <t>グタイレイ</t>
    </rPh>
    <phoneticPr fontId="31"/>
  </si>
  <si>
    <t>看護職員
（２名）</t>
    <rPh sb="0" eb="4">
      <t>カンゴショクイン</t>
    </rPh>
    <rPh sb="7" eb="8">
      <t>メイ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</si>
  <si>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</si>
  <si>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</si>
  <si>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</si>
  <si>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</si>
  <si>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｛（36万×2人）＋（24万×1人）｝÷3人</t>
    <rPh sb="4" eb="5">
      <t>マン</t>
    </rPh>
    <rPh sb="7" eb="8">
      <t>ニン</t>
    </rPh>
    <rPh sb="13" eb="14">
      <t>ヨロズ</t>
    </rPh>
    <rPh sb="16" eb="17">
      <t>ニン</t>
    </rPh>
    <rPh sb="21" eb="22">
      <t>ニン</t>
    </rPh>
    <phoneticPr fontId="31"/>
  </si>
  <si>
    <t>引上げ額</t>
    <rPh sb="0" eb="1">
      <t>ヒ</t>
    </rPh>
    <rPh sb="1" eb="2">
      <t>ア</t>
    </rPh>
    <rPh sb="3" eb="4">
      <t>ガク</t>
    </rPh>
    <phoneticPr fontId="31"/>
  </si>
  <si>
    <t>｛（1.8万×2人）＋（1.2万×1人）｝÷3人</t>
    <rPh sb="5" eb="6">
      <t>マン</t>
    </rPh>
    <rPh sb="8" eb="9">
      <t>ニン</t>
    </rPh>
    <rPh sb="15" eb="16">
      <t>ヨロズ</t>
    </rPh>
    <rPh sb="18" eb="19">
      <t>ニン</t>
    </rPh>
    <rPh sb="23" eb="24">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</si>
  <si>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</si>
  <si>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</si>
  <si>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｛（10,800×2）＋（7,200×1）｝÷3人</t>
    <rPh sb="24" eb="25">
      <t>ニン</t>
    </rPh>
    <phoneticPr fontId="31"/>
  </si>
  <si>
    <t>引上げ割合（2％超）</t>
    <rPh sb="0" eb="2">
      <t>ヒキア</t>
    </rPh>
    <rPh sb="3" eb="5">
      <t>ワリアイ</t>
    </rPh>
    <rPh sb="8" eb="9">
      <t>チョウ</t>
    </rPh>
    <phoneticPr fontId="31"/>
  </si>
  <si>
    <r>
      <t>（別紙２－２）</t>
    </r>
    <r>
      <rPr>
        <b/>
        <sz val="14"/>
        <color rgb="FFFF0000"/>
        <rFont val="BIZ UDゴシック"/>
        <family val="3"/>
        <charset val="128"/>
      </rPr>
      <t>※医科診療所（複数施設・法人単位）の報告（有床・無床も同じ様式）</t>
    </r>
    <rPh sb="14" eb="18">
      <t>フクスウシセツ</t>
    </rPh>
    <rPh sb="19" eb="21">
      <t>ホウジン</t>
    </rPh>
    <rPh sb="21" eb="23">
      <t>タンイ</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</si>
  <si>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</si>
  <si>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</si>
  <si>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</si>
  <si>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看護職員等（保健師、助産師、看護師及び准看護師）の賃金改善の内容</t>
    </r>
    <r>
      <rPr>
        <b/>
        <sz val="16"/>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rPh sb="33" eb="35">
      <t>サンコウ</t>
    </rPh>
    <phoneticPr fontId="31"/>
  </si>
  <si>
    <r>
      <t>40歳未満の勤務医師、勤務歯科医師の賃金改善の内容</t>
    </r>
    <r>
      <rPr>
        <b/>
        <sz val="16"/>
        <color rgb="FFFF0000"/>
        <rFont val="BIZ UDゴシック"/>
        <family val="3"/>
        <charset val="128"/>
      </rPr>
      <t>（参考）</t>
    </r>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</si>
  <si>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</si>
  <si>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看護補助者の賃金改善の内容</t>
    </r>
    <r>
      <rPr>
        <b/>
        <sz val="18"/>
        <color rgb="FFFF0000"/>
        <rFont val="BIZ UDゴシック"/>
        <family val="3"/>
        <charset val="128"/>
      </rPr>
      <t>（参考）</t>
    </r>
    <rPh sb="0" eb="2">
      <t>カンゴ</t>
    </rPh>
    <rPh sb="2" eb="5">
      <t>ホジョシャ</t>
    </rPh>
    <rPh sb="6" eb="8">
      <t>チンギン</t>
    </rPh>
    <rPh sb="8" eb="10">
      <t>カイゼン</t>
    </rPh>
    <rPh sb="11" eb="13">
      <t>ナイヨウ</t>
    </rPh>
    <phoneticPr fontId="31"/>
  </si>
  <si>
    <r>
      <t>薬剤師の賃金改善の内容</t>
    </r>
    <r>
      <rPr>
        <b/>
        <sz val="18"/>
        <color rgb="FFFF0000"/>
        <rFont val="BIZ UDゴシック"/>
        <family val="3"/>
        <charset val="128"/>
      </rPr>
      <t>（参考）</t>
    </r>
    <rPh sb="0" eb="3">
      <t>ヤクザイシ</t>
    </rPh>
    <rPh sb="4" eb="6">
      <t>チンギン</t>
    </rPh>
    <rPh sb="6" eb="8">
      <t>カイゼン</t>
    </rPh>
    <rPh sb="9" eb="11">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</si>
  <si>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</si>
  <si>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t>：</t>
    <phoneticPr fontId="31"/>
  </si>
  <si>
    <t>（１施設目</t>
    <rPh sb="2" eb="5">
      <t>シセツメ</t>
    </rPh>
    <phoneticPr fontId="31"/>
  </si>
  <si>
    <t>）</t>
    <phoneticPr fontId="31"/>
  </si>
  <si>
    <t>（２施設目</t>
    <rPh sb="2" eb="5">
      <t>シセツメ</t>
    </rPh>
    <phoneticPr fontId="31"/>
  </si>
  <si>
    <r>
      <t xml:space="preserve">（別紙）
</t>
    </r>
    <r>
      <rPr>
        <b/>
        <sz val="14"/>
        <color rgb="FFFF0000"/>
        <rFont val="BIZ UDゴシック"/>
        <family val="3"/>
        <charset val="128"/>
      </rPr>
      <t>※医科診療所（複数施設・法人単位）の報告（有床・無床も同じ様式）</t>
    </r>
    <rPh sb="1" eb="3">
      <t>ベッシ</t>
    </rPh>
    <rPh sb="6" eb="8">
      <t>イカ</t>
    </rPh>
    <rPh sb="8" eb="11">
      <t>シンリョウジョ</t>
    </rPh>
    <rPh sb="12" eb="14">
      <t>フクスウ</t>
    </rPh>
    <rPh sb="14" eb="16">
      <t>シセツ</t>
    </rPh>
    <rPh sb="17" eb="19">
      <t>ホウジン</t>
    </rPh>
    <rPh sb="19" eb="21">
      <t>タンイ</t>
    </rPh>
    <rPh sb="23" eb="25">
      <t>ホウコク</t>
    </rPh>
    <rPh sb="26" eb="28">
      <t>ユウショウ</t>
    </rPh>
    <rPh sb="29" eb="31">
      <t>ムショウ</t>
    </rPh>
    <rPh sb="32" eb="33">
      <t>オナ</t>
    </rPh>
    <rPh sb="34" eb="36">
      <t>ヨウシキ</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</si>
  <si>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</si>
  <si>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</si>
  <si>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</si>
  <si>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t>医療法人社団○○○○</t>
    <rPh sb="0" eb="8">
      <t>イリョウホウジンシャダンマルマル</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</si>
</sst>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quot;床&quot;"/>
    <numFmt numFmtId="182" formatCode="#,##0&quot;施設&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theme="1"/>
      <name val="BIZ UDゴシック"/>
      <family val="3"/>
      <charset val="128"/>
    </font>
    <font>
      <b/>
      <sz val="11"/>
      <color rgb="FFFF0000"/>
      <name val="BIZ UDゴシック"/>
      <family val="3"/>
      <charset val="128"/>
    </font>
    <font>
      <b/>
      <sz val="16"/>
      <color theme="1"/>
      <name val="BIZ UDゴシック"/>
      <family val="3"/>
      <charset val="128"/>
    </font>
    <font>
      <b/>
      <sz val="16"/>
      <color rgb="FFFF0000"/>
      <name val="BIZ UDゴシック"/>
      <family val="3"/>
      <charset val="128"/>
    </font>
    <font>
      <b/>
      <sz val="18"/>
      <color rgb="FFFF0000"/>
      <name val="BIZ UDゴシック"/>
      <family val="3"/>
      <charset val="128"/>
    </font>
    <font>
      <b/>
      <sz val="12"/>
      <color rgb="FFFF0000"/>
      <name val="BIZ UDゴシック"/>
      <family val="3"/>
      <charset val="128"/>
    </font>
    <font>
      <sz val="12"/>
      <color theme="1"/>
      <name val="BIZ UDゴシック"/>
      <family val="3"/>
      <charset val="128"/>
    </font>
    <font>
      <b/>
      <u/>
      <sz val="16"/>
      <color theme="1"/>
      <name val="BIZ UDゴシック"/>
      <family val="3"/>
      <charset val="128"/>
    </font>
    <font>
      <sz val="14"/>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7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66">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69" applyFont="1" applyFill="1">
      <alignment vertical="center"/>
    </xf>
    <xf numFmtId="0" fontId="40" fillId="39" borderId="0" xfId="69" applyFont="1" applyFill="1" applyAlignment="1">
      <alignment horizontal="center" vertical="center"/>
    </xf>
    <xf numFmtId="0" fontId="42" fillId="39" borderId="0" xfId="69" applyFont="1" applyFill="1">
      <alignment vertical="center"/>
    </xf>
    <xf numFmtId="0" fontId="42" fillId="39" borderId="0" xfId="69" applyFont="1" applyFill="1" applyAlignment="1">
      <alignment horizontal="center" vertical="center"/>
    </xf>
    <xf numFmtId="0" fontId="43" fillId="39" borderId="0" xfId="69" applyFont="1" applyFill="1" applyProtection="1">
      <alignment vertical="center"/>
      <protection locked="0"/>
    </xf>
    <xf numFmtId="0" fontId="43" fillId="39" borderId="0" xfId="69" applyFont="1" applyFill="1" applyAlignment="1" applyProtection="1">
      <alignment horizontal="right" vertical="center"/>
      <protection locked="0"/>
    </xf>
    <xf numFmtId="0" fontId="43" fillId="37" borderId="0" xfId="75" applyFont="1" applyFill="1" applyAlignment="1">
      <alignment horizontal="right" vertical="center"/>
    </xf>
    <xf numFmtId="0" fontId="42" fillId="0" borderId="0" xfId="69" applyFont="1">
      <alignment vertical="center"/>
    </xf>
    <xf numFmtId="0" fontId="44" fillId="37" borderId="0" xfId="75" applyFont="1" applyFill="1" applyAlignment="1">
      <alignment horizontal="center" vertical="center"/>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5" fillId="36" borderId="39" xfId="75" applyFont="1" applyFill="1" applyBorder="1" applyAlignment="1">
      <alignment horizontal="center" vertical="center"/>
    </xf>
    <xf numFmtId="0" fontId="45" fillId="37" borderId="0" xfId="75" applyFont="1" applyFill="1" applyAlignment="1">
      <alignment horizontal="center" vertical="center"/>
    </xf>
    <xf numFmtId="0" fontId="42" fillId="0" borderId="0" xfId="75" applyFont="1">
      <alignment vertical="center"/>
    </xf>
    <xf numFmtId="0" fontId="46" fillId="39" borderId="0" xfId="69" applyFont="1" applyFill="1" applyProtection="1">
      <alignment vertical="center"/>
      <protection locked="0"/>
    </xf>
    <xf numFmtId="0" fontId="47" fillId="39" borderId="0" xfId="69" applyFont="1" applyFill="1" applyAlignment="1" applyProtection="1">
      <alignment horizontal="center" vertical="center"/>
      <protection locked="0"/>
    </xf>
    <xf numFmtId="176" fontId="47" fillId="36" borderId="0" xfId="68" applyNumberFormat="1" applyFont="1" applyFill="1" applyAlignment="1" applyProtection="1">
      <alignment horizontal="right" vertical="center"/>
    </xf>
    <xf numFmtId="176" fontId="48" fillId="37" borderId="0" xfId="68" applyNumberFormat="1" applyFont="1" applyFill="1" applyBorder="1" applyAlignment="1" applyProtection="1">
      <alignment horizontal="right" vertical="center" shrinkToFit="1"/>
    </xf>
    <xf numFmtId="176" fontId="47" fillId="36" borderId="0" xfId="68" applyNumberFormat="1" applyFont="1" applyFill="1" applyAlignment="1" applyProtection="1">
      <alignment horizontal="right" vertical="center"/>
      <protection locked="0"/>
    </xf>
    <xf numFmtId="0" fontId="46" fillId="39" borderId="0" xfId="69" applyFont="1" applyFill="1">
      <alignment vertical="center"/>
    </xf>
    <xf numFmtId="0" fontId="46" fillId="39" borderId="0" xfId="75" applyFont="1" applyFill="1" applyProtection="1">
      <alignment vertical="center"/>
      <protection locked="0"/>
    </xf>
    <xf numFmtId="0" fontId="47" fillId="39" borderId="0" xfId="69" applyFont="1" applyFill="1" applyProtection="1">
      <alignment vertical="center"/>
      <protection locked="0"/>
    </xf>
    <xf numFmtId="0" fontId="47" fillId="0" borderId="0" xfId="69" applyFont="1" applyAlignment="1" applyProtection="1">
      <alignment horizontal="center" vertical="center"/>
      <protection locked="0"/>
    </xf>
    <xf numFmtId="176" fontId="47" fillId="36" borderId="0" xfId="69" applyNumberFormat="1" applyFont="1" applyFill="1" applyAlignment="1" applyProtection="1">
      <alignment horizontal="right" vertical="center"/>
      <protection locked="0"/>
    </xf>
    <xf numFmtId="0" fontId="47" fillId="0" borderId="0" xfId="69" applyFont="1" applyProtection="1">
      <alignment vertical="center"/>
      <protection locked="0"/>
    </xf>
    <xf numFmtId="176" fontId="47" fillId="37" borderId="0" xfId="68" applyNumberFormat="1" applyFont="1" applyFill="1" applyBorder="1" applyAlignment="1" applyProtection="1">
      <alignment horizontal="right" vertical="center"/>
    </xf>
    <xf numFmtId="0" fontId="49" fillId="38" borderId="5" xfId="75" applyFont="1" applyFill="1" applyBorder="1" applyAlignment="1">
      <alignment horizontal="center" vertical="center" wrapText="1"/>
    </xf>
    <xf numFmtId="0" fontId="44" fillId="37" borderId="5" xfId="75" applyFont="1" applyFill="1" applyBorder="1" applyAlignment="1">
      <alignment horizontal="center" vertical="top" wrapText="1"/>
    </xf>
    <xf numFmtId="0" fontId="49" fillId="37" borderId="5" xfId="75" applyFont="1" applyFill="1" applyBorder="1" applyAlignment="1">
      <alignment horizontal="center" vertical="top" wrapText="1"/>
    </xf>
    <xf numFmtId="0" fontId="44" fillId="37" borderId="43" xfId="75" applyFont="1" applyFill="1" applyBorder="1" applyAlignment="1">
      <alignment horizontal="center" vertical="center" wrapText="1"/>
    </xf>
    <xf numFmtId="0" fontId="42" fillId="0" borderId="0" xfId="72" applyFont="1">
      <alignment vertical="center"/>
    </xf>
    <xf numFmtId="0" fontId="49" fillId="0" borderId="5" xfId="75" applyFont="1" applyBorder="1" applyAlignment="1">
      <alignment vertical="center" wrapText="1"/>
    </xf>
    <xf numFmtId="177" fontId="40" fillId="35" borderId="5" xfId="75" applyNumberFormat="1" applyFont="1" applyFill="1" applyBorder="1" applyAlignment="1" applyProtection="1">
      <alignment horizontal="center" vertical="center" wrapText="1"/>
      <protection locked="0"/>
    </xf>
    <xf numFmtId="176" fontId="40" fillId="35" borderId="5" xfId="75" applyNumberFormat="1" applyFont="1" applyFill="1" applyBorder="1" applyAlignment="1" applyProtection="1">
      <alignment horizontal="center" vertical="center" wrapText="1"/>
      <protection locked="0"/>
    </xf>
    <xf numFmtId="180" fontId="40" fillId="35" borderId="5" xfId="75" applyNumberFormat="1" applyFont="1" applyFill="1" applyBorder="1" applyAlignment="1" applyProtection="1">
      <alignment horizontal="center" vertical="center" wrapText="1"/>
      <protection locked="0"/>
    </xf>
    <xf numFmtId="0" fontId="49" fillId="39" borderId="3" xfId="75" applyFont="1" applyFill="1" applyBorder="1" applyAlignment="1">
      <alignment vertical="center" wrapText="1"/>
    </xf>
    <xf numFmtId="177" fontId="49" fillId="39" borderId="1" xfId="75" applyNumberFormat="1" applyFont="1" applyFill="1" applyBorder="1" applyAlignment="1">
      <alignment horizontal="center" vertical="center" wrapText="1"/>
    </xf>
    <xf numFmtId="176" fontId="49" fillId="39" borderId="1" xfId="75" applyNumberFormat="1" applyFont="1" applyFill="1" applyBorder="1" applyAlignment="1">
      <alignment horizontal="center" vertical="center" wrapText="1"/>
    </xf>
    <xf numFmtId="180" fontId="49" fillId="39" borderId="2" xfId="75" applyNumberFormat="1" applyFont="1" applyFill="1" applyBorder="1" applyAlignment="1">
      <alignment horizontal="center" vertical="center" wrapText="1"/>
    </xf>
    <xf numFmtId="176" fontId="40" fillId="0" borderId="5" xfId="75" applyNumberFormat="1" applyFont="1" applyBorder="1" applyAlignment="1">
      <alignment horizontal="center" vertical="center" wrapText="1"/>
    </xf>
    <xf numFmtId="0" fontId="44" fillId="37" borderId="44" xfId="75" applyFont="1" applyFill="1" applyBorder="1" applyAlignment="1">
      <alignment horizontal="center" vertical="top" wrapText="1"/>
    </xf>
    <xf numFmtId="176" fontId="40" fillId="37" borderId="43" xfId="75" applyNumberFormat="1" applyFont="1" applyFill="1" applyBorder="1" applyAlignment="1">
      <alignment horizontal="center"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75" applyNumberFormat="1" applyFont="1" applyFill="1" applyBorder="1" applyAlignment="1">
      <alignment horizontal="center" vertical="center" wrapText="1"/>
    </xf>
    <xf numFmtId="176" fontId="40" fillId="0" borderId="5" xfId="69" applyNumberFormat="1" applyFont="1" applyBorder="1" applyAlignment="1">
      <alignment horizontal="center" vertical="center" wrapText="1"/>
    </xf>
    <xf numFmtId="176" fontId="40" fillId="37" borderId="45" xfId="75" applyNumberFormat="1" applyFont="1" applyFill="1" applyBorder="1" applyAlignment="1">
      <alignment horizontal="center" vertical="center" wrapText="1"/>
    </xf>
    <xf numFmtId="0" fontId="51" fillId="37" borderId="5" xfId="75" applyFont="1" applyFill="1" applyBorder="1" applyAlignment="1">
      <alignment vertical="center" wrapText="1"/>
    </xf>
    <xf numFmtId="0" fontId="49" fillId="37" borderId="5" xfId="75" applyFont="1" applyFill="1" applyBorder="1" applyAlignment="1">
      <alignment horizontal="center" vertical="center" wrapText="1"/>
    </xf>
    <xf numFmtId="0" fontId="41" fillId="37" borderId="0" xfId="75" applyFont="1" applyFill="1" applyAlignment="1">
      <alignment horizontal="center" vertical="center" wrapText="1"/>
    </xf>
    <xf numFmtId="0" fontId="44" fillId="37" borderId="44" xfId="75" applyFont="1" applyFill="1" applyBorder="1" applyAlignment="1">
      <alignment horizontal="center" vertical="center" wrapText="1"/>
    </xf>
    <xf numFmtId="0" fontId="44" fillId="37" borderId="5" xfId="75" applyFont="1" applyFill="1" applyBorder="1" applyAlignment="1">
      <alignment vertical="center" wrapText="1"/>
    </xf>
    <xf numFmtId="0" fontId="42" fillId="0" borderId="0" xfId="69" applyFont="1" applyAlignment="1">
      <alignment horizontal="center" vertical="center"/>
    </xf>
    <xf numFmtId="0" fontId="42" fillId="37" borderId="0" xfId="75" applyFont="1" applyFill="1">
      <alignment vertical="center"/>
    </xf>
    <xf numFmtId="176" fontId="47" fillId="42" borderId="0" xfId="68" applyNumberFormat="1" applyFont="1" applyFill="1" applyAlignment="1" applyProtection="1">
      <alignment horizontal="right" vertical="center"/>
      <protection locked="0"/>
    </xf>
    <xf numFmtId="181" fontId="57" fillId="35" borderId="5" xfId="75" applyNumberFormat="1" applyFont="1" applyFill="1" applyBorder="1" applyProtection="1">
      <alignment vertical="center"/>
      <protection locked="0"/>
    </xf>
    <xf numFmtId="0" fontId="55" fillId="0" borderId="39" xfId="75" applyFont="1" applyBorder="1" applyAlignment="1" applyProtection="1">
      <alignment horizontal="center" vertical="center"/>
      <protection locked="0"/>
    </xf>
    <xf numFmtId="181" fontId="41" fillId="0" borderId="37" xfId="75" applyNumberFormat="1" applyFont="1" applyBorder="1" applyAlignment="1" applyProtection="1">
      <alignment horizontal="left" vertical="center"/>
      <protection hidden="1"/>
    </xf>
    <xf numFmtId="0" fontId="55" fillId="0" borderId="0" xfId="75" applyFont="1">
      <alignment vertical="center"/>
    </xf>
    <xf numFmtId="0" fontId="56" fillId="0" borderId="0" xfId="75" applyFont="1">
      <alignment vertical="center"/>
    </xf>
    <xf numFmtId="0" fontId="55" fillId="0" borderId="5" xfId="75" applyFont="1" applyBorder="1" applyAlignment="1">
      <alignment horizontal="center" vertical="center" wrapText="1"/>
    </xf>
    <xf numFmtId="0" fontId="55" fillId="0" borderId="0" xfId="75" applyFont="1" applyAlignment="1">
      <alignment horizontal="center" vertical="center" wrapText="1"/>
    </xf>
    <xf numFmtId="0" fontId="55" fillId="0" borderId="0" xfId="75" applyFont="1" applyAlignment="1">
      <alignment horizontal="center" vertical="center"/>
    </xf>
    <xf numFmtId="0" fontId="55" fillId="0" borderId="5" xfId="75" applyFont="1" applyBorder="1" applyAlignment="1">
      <alignment horizontal="center" vertical="center"/>
    </xf>
    <xf numFmtId="176" fontId="57" fillId="0" borderId="5" xfId="75" applyNumberFormat="1" applyFont="1" applyBorder="1">
      <alignment vertical="center"/>
    </xf>
    <xf numFmtId="176" fontId="57" fillId="35" borderId="5" xfId="75" applyNumberFormat="1" applyFont="1" applyFill="1" applyBorder="1">
      <alignment vertical="center"/>
    </xf>
    <xf numFmtId="0" fontId="51" fillId="0" borderId="0" xfId="75" applyFont="1">
      <alignment vertical="center"/>
    </xf>
    <xf numFmtId="0" fontId="55" fillId="0" borderId="31" xfId="75" applyFont="1" applyBorder="1">
      <alignment vertical="center"/>
    </xf>
    <xf numFmtId="0" fontId="55" fillId="0" borderId="32" xfId="75" applyFont="1" applyBorder="1">
      <alignment vertical="center"/>
    </xf>
    <xf numFmtId="0" fontId="55" fillId="0" borderId="33" xfId="75" applyFont="1" applyBorder="1">
      <alignment vertical="center"/>
    </xf>
    <xf numFmtId="0" fontId="55" fillId="0" borderId="34" xfId="75" applyFont="1" applyBorder="1">
      <alignment vertical="center"/>
    </xf>
    <xf numFmtId="0" fontId="55" fillId="0" borderId="35" xfId="75" applyFont="1" applyBorder="1">
      <alignment vertical="center"/>
    </xf>
    <xf numFmtId="181" fontId="57" fillId="0" borderId="5" xfId="75" applyNumberFormat="1" applyFont="1" applyBorder="1">
      <alignment vertical="center"/>
    </xf>
    <xf numFmtId="181" fontId="55" fillId="0" borderId="0" xfId="75" applyNumberFormat="1" applyFont="1">
      <alignment vertical="center"/>
    </xf>
    <xf numFmtId="176" fontId="55" fillId="0" borderId="0" xfId="75" applyNumberFormat="1" applyFont="1">
      <alignment vertical="center"/>
    </xf>
    <xf numFmtId="176" fontId="55" fillId="0" borderId="0" xfId="76" applyNumberFormat="1" applyFont="1" applyFill="1" applyBorder="1" applyProtection="1">
      <alignment vertical="center"/>
    </xf>
    <xf numFmtId="0" fontId="55" fillId="0" borderId="36" xfId="75" applyFont="1" applyBorder="1">
      <alignment vertical="center"/>
    </xf>
    <xf numFmtId="181" fontId="55" fillId="0" borderId="37" xfId="75" applyNumberFormat="1" applyFont="1" applyBorder="1">
      <alignment vertical="center"/>
    </xf>
    <xf numFmtId="0" fontId="55" fillId="0" borderId="37" xfId="75" applyFont="1" applyBorder="1">
      <alignment vertical="center"/>
    </xf>
    <xf numFmtId="176" fontId="55" fillId="0" borderId="37" xfId="76" applyNumberFormat="1" applyFont="1" applyFill="1" applyBorder="1" applyProtection="1">
      <alignment vertical="center"/>
    </xf>
    <xf numFmtId="0" fontId="55" fillId="0" borderId="38" xfId="75" applyFont="1" applyBorder="1">
      <alignment vertical="center"/>
    </xf>
    <xf numFmtId="0" fontId="45" fillId="0" borderId="31" xfId="75" applyFont="1" applyBorder="1">
      <alignment vertical="center"/>
    </xf>
    <xf numFmtId="0" fontId="55" fillId="0" borderId="5" xfId="75" applyFont="1" applyBorder="1" applyAlignment="1">
      <alignment horizontal="left" vertical="center" wrapText="1"/>
    </xf>
    <xf numFmtId="0" fontId="51" fillId="0" borderId="37" xfId="75" applyFont="1" applyBorder="1" applyAlignment="1">
      <alignment horizontal="center" vertical="center"/>
    </xf>
    <xf numFmtId="182" fontId="57" fillId="35" borderId="5" xfId="75" applyNumberFormat="1" applyFont="1" applyFill="1" applyBorder="1" applyProtection="1">
      <alignment vertical="center"/>
      <protection locked="0"/>
    </xf>
    <xf numFmtId="0" fontId="45" fillId="0" borderId="0" xfId="75" applyFont="1" applyAlignment="1" applyProtection="1">
      <alignment horizontal="left" vertical="center"/>
      <protection locked="0"/>
    </xf>
    <xf numFmtId="0" fontId="45" fillId="0" borderId="0" xfId="75" applyFont="1" applyAlignment="1" applyProtection="1">
      <alignment horizontal="right" vertical="center"/>
      <protection locked="0"/>
    </xf>
    <xf numFmtId="0" fontId="45" fillId="42" borderId="0" xfId="75" applyFont="1" applyFill="1" applyAlignment="1" applyProtection="1">
      <alignment horizontal="left" vertical="center" shrinkToFit="1"/>
      <protection locked="0"/>
    </xf>
    <xf numFmtId="0" fontId="57" fillId="0" borderId="0" xfId="0" applyFont="1" applyAlignment="1">
      <alignment horizontal="centerContinuous" vertical="center"/>
    </xf>
    <xf numFmtId="0" fontId="55" fillId="0" borderId="0" xfId="0" applyFont="1" applyAlignment="1">
      <alignment horizontal="centerContinuous" vertical="center"/>
    </xf>
    <xf numFmtId="0" fontId="55" fillId="40" borderId="0" xfId="0" applyFont="1" applyFill="1" applyAlignment="1">
      <alignment horizontal="centerContinuous" vertical="center"/>
    </xf>
    <xf numFmtId="0" fontId="55" fillId="0" borderId="0" xfId="0" applyFont="1">
      <alignment vertical="center"/>
    </xf>
    <xf numFmtId="0" fontId="55" fillId="0" borderId="5" xfId="0" applyFont="1" applyBorder="1" applyAlignment="1">
      <alignment horizontal="center" vertical="center" wrapText="1"/>
    </xf>
    <xf numFmtId="0" fontId="55" fillId="38" borderId="5" xfId="0" applyFont="1" applyFill="1" applyBorder="1" applyAlignment="1">
      <alignment vertical="center" wrapText="1"/>
    </xf>
    <xf numFmtId="0" fontId="55" fillId="40" borderId="5" xfId="0" applyFont="1" applyFill="1" applyBorder="1" applyAlignment="1">
      <alignment vertical="center" wrapText="1"/>
    </xf>
    <xf numFmtId="0" fontId="55" fillId="0" borderId="3" xfId="0" applyFont="1" applyBorder="1" applyAlignment="1">
      <alignment horizontal="center" vertical="center" wrapText="1"/>
    </xf>
    <xf numFmtId="176" fontId="55" fillId="0" borderId="4" xfId="0" applyNumberFormat="1" applyFont="1" applyBorder="1" applyAlignment="1">
      <alignment horizontal="center" vertical="center" wrapText="1"/>
    </xf>
    <xf numFmtId="0" fontId="55" fillId="38" borderId="4" xfId="0" applyFont="1" applyFill="1" applyBorder="1" applyAlignment="1">
      <alignment vertical="center" wrapText="1"/>
    </xf>
    <xf numFmtId="0" fontId="55" fillId="40" borderId="40" xfId="0" applyFont="1" applyFill="1" applyBorder="1" applyAlignment="1">
      <alignment vertical="center" wrapText="1"/>
    </xf>
    <xf numFmtId="0" fontId="55" fillId="0" borderId="3" xfId="0" applyFont="1" applyBorder="1">
      <alignment vertical="center"/>
    </xf>
    <xf numFmtId="0" fontId="55" fillId="42" borderId="28" xfId="0" applyFont="1" applyFill="1" applyBorder="1" applyAlignment="1" applyProtection="1">
      <alignment horizontal="right" vertical="center"/>
      <protection locked="0"/>
    </xf>
    <xf numFmtId="38" fontId="55" fillId="42" borderId="28" xfId="68" applyFont="1" applyFill="1" applyBorder="1" applyAlignment="1" applyProtection="1">
      <alignment horizontal="right" vertical="center"/>
      <protection locked="0"/>
    </xf>
    <xf numFmtId="176" fontId="55" fillId="42" borderId="28" xfId="0" applyNumberFormat="1" applyFont="1" applyFill="1" applyBorder="1" applyAlignment="1" applyProtection="1">
      <alignment horizontal="right" vertical="center"/>
      <protection locked="0"/>
    </xf>
    <xf numFmtId="176" fontId="47" fillId="42" borderId="28" xfId="69" applyNumberFormat="1" applyFont="1" applyFill="1" applyBorder="1" applyAlignment="1" applyProtection="1">
      <alignment horizontal="center" vertical="center"/>
      <protection locked="0"/>
    </xf>
    <xf numFmtId="176" fontId="47" fillId="40" borderId="40" xfId="69" applyNumberFormat="1" applyFont="1" applyFill="1" applyBorder="1" applyAlignment="1">
      <alignment horizontal="right" vertical="center"/>
    </xf>
    <xf numFmtId="0" fontId="55" fillId="42" borderId="29" xfId="0" applyFont="1" applyFill="1" applyBorder="1" applyAlignment="1" applyProtection="1">
      <alignment horizontal="right" vertical="center"/>
      <protection locked="0"/>
    </xf>
    <xf numFmtId="38" fontId="55" fillId="42" borderId="29" xfId="68" applyFont="1" applyFill="1" applyBorder="1" applyAlignment="1" applyProtection="1">
      <alignment horizontal="right" vertical="center"/>
      <protection locked="0"/>
    </xf>
    <xf numFmtId="176" fontId="55" fillId="42" borderId="29" xfId="0" applyNumberFormat="1" applyFont="1" applyFill="1" applyBorder="1" applyAlignment="1" applyProtection="1">
      <alignment horizontal="right" vertical="center"/>
      <protection locked="0"/>
    </xf>
    <xf numFmtId="176" fontId="47" fillId="42" borderId="29" xfId="69" applyNumberFormat="1" applyFont="1" applyFill="1" applyBorder="1" applyAlignment="1" applyProtection="1">
      <alignment horizontal="center" vertical="center"/>
      <protection locked="0"/>
    </xf>
    <xf numFmtId="176" fontId="47" fillId="40" borderId="0" xfId="69" applyNumberFormat="1" applyFont="1" applyFill="1" applyAlignment="1">
      <alignment horizontal="right" vertical="center"/>
    </xf>
    <xf numFmtId="0" fontId="55" fillId="42" borderId="42" xfId="0" applyFont="1" applyFill="1" applyBorder="1" applyAlignment="1" applyProtection="1">
      <alignment horizontal="right" vertical="center"/>
      <protection locked="0"/>
    </xf>
    <xf numFmtId="38" fontId="55" fillId="42" borderId="42" xfId="68" applyFont="1" applyFill="1" applyBorder="1" applyAlignment="1" applyProtection="1">
      <alignment horizontal="right" vertical="center"/>
      <protection locked="0"/>
    </xf>
    <xf numFmtId="176" fontId="55" fillId="42" borderId="42" xfId="0" applyNumberFormat="1" applyFont="1" applyFill="1" applyBorder="1" applyAlignment="1" applyProtection="1">
      <alignment horizontal="right" vertical="center"/>
      <protection locked="0"/>
    </xf>
    <xf numFmtId="176" fontId="47" fillId="42" borderId="42" xfId="69" applyNumberFormat="1" applyFont="1" applyFill="1" applyBorder="1" applyAlignment="1" applyProtection="1">
      <alignment horizontal="center" vertical="center"/>
      <protection locked="0"/>
    </xf>
    <xf numFmtId="0" fontId="55" fillId="42" borderId="30" xfId="0" applyFont="1" applyFill="1" applyBorder="1" applyAlignment="1" applyProtection="1">
      <alignment horizontal="right" vertical="center"/>
      <protection locked="0"/>
    </xf>
    <xf numFmtId="38" fontId="55" fillId="42" borderId="30" xfId="68" applyFont="1" applyFill="1" applyBorder="1" applyAlignment="1" applyProtection="1">
      <alignment horizontal="right" vertical="center"/>
      <protection locked="0"/>
    </xf>
    <xf numFmtId="176" fontId="55" fillId="42" borderId="30" xfId="0" applyNumberFormat="1" applyFont="1" applyFill="1" applyBorder="1" applyAlignment="1" applyProtection="1">
      <alignment horizontal="right" vertical="center"/>
      <protection locked="0"/>
    </xf>
    <xf numFmtId="176" fontId="47" fillId="42" borderId="30" xfId="69" applyNumberFormat="1" applyFont="1" applyFill="1" applyBorder="1" applyAlignment="1" applyProtection="1">
      <alignment horizontal="center" vertical="center"/>
      <protection locked="0"/>
    </xf>
    <xf numFmtId="0" fontId="55" fillId="0" borderId="26" xfId="0" applyFont="1" applyBorder="1" applyAlignment="1">
      <alignment horizontal="right" vertical="center"/>
    </xf>
    <xf numFmtId="0" fontId="55" fillId="0" borderId="41" xfId="0" applyFont="1" applyBorder="1" applyAlignment="1">
      <alignment horizontal="right" vertical="center"/>
    </xf>
    <xf numFmtId="176" fontId="55" fillId="0" borderId="0" xfId="0" applyNumberFormat="1" applyFont="1" applyAlignment="1" applyProtection="1">
      <alignment horizontal="right" vertical="center"/>
      <protection locked="0"/>
    </xf>
    <xf numFmtId="0" fontId="55" fillId="40" borderId="0" xfId="0" applyFont="1" applyFill="1">
      <alignment vertical="center"/>
    </xf>
    <xf numFmtId="176" fontId="55" fillId="0" borderId="26" xfId="0" applyNumberFormat="1" applyFont="1" applyBorder="1" applyAlignment="1">
      <alignment horizontal="right" vertical="center"/>
    </xf>
    <xf numFmtId="0" fontId="57" fillId="0" borderId="3" xfId="0" applyFont="1" applyBorder="1">
      <alignment vertical="center"/>
    </xf>
    <xf numFmtId="0" fontId="55" fillId="42" borderId="28" xfId="0" applyFont="1" applyFill="1" applyBorder="1" applyAlignment="1">
      <alignment horizontal="right" vertical="center"/>
    </xf>
    <xf numFmtId="38" fontId="55" fillId="42" borderId="28" xfId="68" applyFont="1" applyFill="1" applyBorder="1" applyAlignment="1">
      <alignment horizontal="right" vertical="center"/>
    </xf>
    <xf numFmtId="176" fontId="55" fillId="42" borderId="28" xfId="0" applyNumberFormat="1" applyFont="1" applyFill="1" applyBorder="1" applyAlignment="1">
      <alignment horizontal="right" vertical="center"/>
    </xf>
    <xf numFmtId="0" fontId="55" fillId="42" borderId="29" xfId="0" applyFont="1" applyFill="1" applyBorder="1" applyAlignment="1">
      <alignment horizontal="right" vertical="center"/>
    </xf>
    <xf numFmtId="38" fontId="55" fillId="42" borderId="29" xfId="68" applyFont="1" applyFill="1" applyBorder="1" applyAlignment="1">
      <alignment horizontal="right" vertical="center"/>
    </xf>
    <xf numFmtId="176" fontId="55" fillId="42" borderId="29" xfId="0" applyNumberFormat="1" applyFont="1" applyFill="1" applyBorder="1" applyAlignment="1">
      <alignment horizontal="right" vertical="center"/>
    </xf>
    <xf numFmtId="0" fontId="55" fillId="42" borderId="30" xfId="0" applyFont="1" applyFill="1" applyBorder="1" applyAlignment="1">
      <alignment horizontal="right" vertical="center"/>
    </xf>
    <xf numFmtId="38" fontId="55" fillId="42" borderId="30" xfId="68" applyFont="1" applyFill="1" applyBorder="1" applyAlignment="1">
      <alignment horizontal="right" vertical="center"/>
    </xf>
    <xf numFmtId="176" fontId="55" fillId="42" borderId="30" xfId="0" applyNumberFormat="1" applyFont="1" applyFill="1" applyBorder="1" applyAlignment="1">
      <alignment horizontal="right" vertical="center"/>
    </xf>
    <xf numFmtId="0" fontId="40" fillId="0" borderId="0" xfId="69" applyFont="1" applyAlignment="1">
      <alignment vertical="center" wrapText="1"/>
    </xf>
    <xf numFmtId="0" fontId="43" fillId="0" borderId="0" xfId="69" applyFont="1" applyAlignment="1" applyProtection="1">
      <alignment horizontal="right" vertical="center"/>
      <protection locked="0"/>
    </xf>
    <xf numFmtId="0" fontId="43" fillId="40" borderId="0" xfId="75" applyFont="1" applyFill="1" applyAlignment="1">
      <alignment horizontal="right" vertical="center"/>
    </xf>
    <xf numFmtId="0" fontId="43" fillId="0" borderId="0" xfId="75" applyFont="1" applyAlignment="1" applyProtection="1">
      <alignment horizontal="right" vertical="center"/>
      <protection locked="0"/>
    </xf>
    <xf numFmtId="0" fontId="49" fillId="40" borderId="40" xfId="75" applyFont="1" applyFill="1" applyBorder="1" applyAlignment="1">
      <alignment horizontal="center" vertical="center" wrapText="1"/>
    </xf>
    <xf numFmtId="0" fontId="49" fillId="37" borderId="5" xfId="69" applyFont="1" applyFill="1" applyBorder="1" applyAlignment="1">
      <alignment vertical="center" wrapText="1"/>
    </xf>
    <xf numFmtId="0" fontId="49" fillId="37" borderId="5" xfId="69" applyFont="1" applyFill="1" applyBorder="1" applyAlignment="1">
      <alignment horizontal="center" vertical="center" wrapText="1"/>
    </xf>
    <xf numFmtId="0" fontId="49" fillId="40" borderId="26" xfId="75" applyFont="1" applyFill="1" applyBorder="1" applyAlignment="1">
      <alignment horizontal="center" vertical="center" wrapText="1"/>
    </xf>
    <xf numFmtId="0" fontId="49" fillId="37" borderId="5" xfId="75" applyFont="1" applyFill="1" applyBorder="1" applyAlignment="1">
      <alignment vertical="center" wrapText="1"/>
    </xf>
    <xf numFmtId="0" fontId="49" fillId="0" borderId="5" xfId="69" applyFont="1" applyBorder="1" applyAlignment="1">
      <alignment vertical="center" wrapText="1"/>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40" borderId="5" xfId="75" applyNumberFormat="1" applyFont="1" applyFill="1" applyBorder="1" applyAlignment="1">
      <alignment horizontal="center" vertical="center" wrapText="1"/>
    </xf>
    <xf numFmtId="176" fontId="40" fillId="0" borderId="5" xfId="75" applyNumberFormat="1" applyFont="1" applyBorder="1" applyAlignment="1" applyProtection="1">
      <alignment horizontal="center" vertical="center" wrapText="1"/>
      <protection locked="0"/>
    </xf>
    <xf numFmtId="0" fontId="42" fillId="40" borderId="27" xfId="75" applyFont="1" applyFill="1" applyBorder="1" applyAlignment="1">
      <alignment horizontal="left" vertical="center"/>
    </xf>
    <xf numFmtId="0" fontId="42" fillId="40" borderId="0" xfId="75" applyFont="1" applyFill="1">
      <alignment vertical="center"/>
    </xf>
    <xf numFmtId="0" fontId="42" fillId="39" borderId="0" xfId="75" applyFont="1" applyFill="1">
      <alignment vertical="center"/>
    </xf>
    <xf numFmtId="0" fontId="42" fillId="39" borderId="0" xfId="75" applyFont="1" applyFill="1" applyAlignment="1">
      <alignment horizontal="center" vertical="center"/>
    </xf>
    <xf numFmtId="0" fontId="49" fillId="39" borderId="0" xfId="75" applyFont="1" applyFill="1" applyAlignment="1">
      <alignment horizontal="right" vertical="center"/>
    </xf>
    <xf numFmtId="0" fontId="42" fillId="39" borderId="0" xfId="69" applyFont="1" applyFill="1" applyAlignment="1">
      <alignment vertical="center" wrapText="1"/>
    </xf>
    <xf numFmtId="0" fontId="49" fillId="39" borderId="0" xfId="75" applyFont="1" applyFill="1" applyAlignment="1">
      <alignment vertical="center" wrapText="1"/>
    </xf>
    <xf numFmtId="0" fontId="42" fillId="0" borderId="0" xfId="75" applyFont="1" applyAlignment="1">
      <alignment horizontal="center" vertical="center"/>
    </xf>
    <xf numFmtId="0" fontId="41" fillId="39" borderId="0" xfId="75" applyFont="1" applyFill="1" applyAlignment="1">
      <alignment horizontal="center" vertical="center"/>
    </xf>
    <xf numFmtId="0" fontId="41" fillId="41" borderId="46" xfId="75" applyFont="1" applyFill="1" applyBorder="1">
      <alignment vertical="center"/>
    </xf>
    <xf numFmtId="0" fontId="57" fillId="41" borderId="47" xfId="75" applyFont="1" applyFill="1" applyBorder="1" applyAlignment="1">
      <alignment horizontal="center" vertical="center" wrapText="1"/>
    </xf>
    <xf numFmtId="0" fontId="57" fillId="41" borderId="48" xfId="75" applyFont="1" applyFill="1" applyBorder="1" applyAlignment="1">
      <alignment horizontal="center" vertical="center" wrapText="1"/>
    </xf>
    <xf numFmtId="0" fontId="40" fillId="41" borderId="49" xfId="75" applyFont="1" applyFill="1" applyBorder="1" applyAlignment="1">
      <alignment horizontal="center" vertical="center"/>
    </xf>
    <xf numFmtId="0" fontId="42" fillId="0" borderId="52" xfId="75" applyFont="1" applyBorder="1" applyAlignment="1">
      <alignment vertical="center" shrinkToFit="1"/>
    </xf>
    <xf numFmtId="38" fontId="57" fillId="0" borderId="53" xfId="68" applyFont="1" applyBorder="1" applyAlignment="1">
      <alignment horizontal="center" vertical="center"/>
    </xf>
    <xf numFmtId="38" fontId="57" fillId="0" borderId="54" xfId="68" applyFont="1" applyBorder="1" applyAlignment="1">
      <alignment horizontal="center" vertical="center"/>
    </xf>
    <xf numFmtId="38" fontId="40" fillId="0" borderId="55" xfId="68" applyFont="1" applyBorder="1" applyAlignment="1">
      <alignment horizontal="center" vertical="center"/>
    </xf>
    <xf numFmtId="0" fontId="42" fillId="0" borderId="58" xfId="75" applyFont="1" applyBorder="1" applyAlignment="1">
      <alignment vertical="center" shrinkToFit="1"/>
    </xf>
    <xf numFmtId="38" fontId="57" fillId="0" borderId="59" xfId="68" applyFont="1" applyBorder="1" applyAlignment="1">
      <alignment horizontal="center" vertical="center"/>
    </xf>
    <xf numFmtId="38" fontId="57" fillId="0" borderId="60" xfId="68" applyFont="1" applyBorder="1" applyAlignment="1">
      <alignment horizontal="center" vertical="center"/>
    </xf>
    <xf numFmtId="38" fontId="40" fillId="0" borderId="61" xfId="68" applyFont="1" applyBorder="1" applyAlignment="1">
      <alignment horizontal="center" vertical="center"/>
    </xf>
    <xf numFmtId="178" fontId="57" fillId="0" borderId="59" xfId="71" applyNumberFormat="1" applyFont="1" applyBorder="1" applyAlignment="1">
      <alignment horizontal="center" vertical="center"/>
    </xf>
    <xf numFmtId="178" fontId="57" fillId="0" borderId="60" xfId="71" applyNumberFormat="1" applyFont="1" applyBorder="1" applyAlignment="1">
      <alignment horizontal="center" vertical="center"/>
    </xf>
    <xf numFmtId="178" fontId="40" fillId="0" borderId="61" xfId="71" applyNumberFormat="1" applyFont="1" applyBorder="1" applyAlignment="1">
      <alignment horizontal="center" vertical="center"/>
    </xf>
    <xf numFmtId="0" fontId="42" fillId="0" borderId="66" xfId="75" applyFont="1" applyBorder="1" applyAlignment="1">
      <alignment vertical="center" shrinkToFit="1"/>
    </xf>
    <xf numFmtId="178" fontId="57" fillId="0" borderId="67" xfId="71" applyNumberFormat="1" applyFont="1" applyBorder="1" applyAlignment="1">
      <alignment horizontal="center" vertical="center"/>
    </xf>
    <xf numFmtId="178" fontId="57" fillId="0" borderId="68" xfId="71" applyNumberFormat="1" applyFont="1" applyBorder="1" applyAlignment="1">
      <alignment horizontal="center" vertical="center"/>
    </xf>
    <xf numFmtId="178" fontId="40" fillId="0" borderId="69" xfId="71" applyNumberFormat="1" applyFont="1" applyBorder="1" applyAlignment="1">
      <alignment horizontal="center" vertical="center"/>
    </xf>
    <xf numFmtId="0" fontId="46" fillId="39" borderId="0" xfId="69" applyFont="1" applyFill="1" applyAlignment="1" applyProtection="1">
      <alignment horizontal="right" vertical="center"/>
      <protection locked="0"/>
    </xf>
    <xf numFmtId="0" fontId="40" fillId="42" borderId="0" xfId="69" applyFont="1" applyFill="1" applyAlignment="1" applyProtection="1">
      <alignment horizontal="right" vertical="center"/>
      <protection locked="0"/>
    </xf>
    <xf numFmtId="0" fontId="40" fillId="36" borderId="0" xfId="69" applyFont="1" applyFill="1" applyAlignment="1" applyProtection="1">
      <alignment horizontal="right" vertical="center"/>
      <protection locked="0"/>
    </xf>
    <xf numFmtId="0" fontId="51" fillId="36" borderId="0" xfId="69" applyFont="1" applyFill="1" applyAlignment="1" applyProtection="1">
      <alignment horizontal="right" vertical="center"/>
      <protection locked="0"/>
    </xf>
    <xf numFmtId="0" fontId="51" fillId="36" borderId="0" xfId="69" applyFont="1" applyFill="1" applyAlignment="1" applyProtection="1">
      <alignment horizontal="center" vertical="center"/>
      <protection locked="0"/>
    </xf>
    <xf numFmtId="176" fontId="51" fillId="36" borderId="0" xfId="68" applyNumberFormat="1" applyFont="1" applyFill="1" applyAlignment="1" applyProtection="1">
      <alignment horizontal="center" vertical="center"/>
      <protection locked="0"/>
    </xf>
    <xf numFmtId="0" fontId="51" fillId="42" borderId="0" xfId="69" applyFont="1" applyFill="1" applyAlignment="1" applyProtection="1">
      <alignment horizontal="right" vertical="center"/>
      <protection locked="0"/>
    </xf>
    <xf numFmtId="0" fontId="51" fillId="36" borderId="0" xfId="69" applyFont="1" applyFill="1" applyAlignment="1">
      <alignment horizontal="center" vertical="center"/>
    </xf>
    <xf numFmtId="176" fontId="51" fillId="36" borderId="0" xfId="68" applyNumberFormat="1" applyFont="1" applyFill="1" applyAlignment="1" applyProtection="1">
      <alignment horizontal="center" vertical="center"/>
    </xf>
    <xf numFmtId="0" fontId="8" fillId="0" borderId="19" xfId="58" applyBorder="1" applyAlignment="1">
      <alignment horizontal="center" vertical="center"/>
    </xf>
    <xf numFmtId="0" fontId="8" fillId="0" borderId="16" xfId="58" applyBorder="1" applyAlignment="1">
      <alignment horizontal="center" vertical="center"/>
    </xf>
    <xf numFmtId="176" fontId="40" fillId="35" borderId="3" xfId="75" applyNumberFormat="1" applyFont="1" applyFill="1" applyBorder="1" applyAlignment="1" applyProtection="1">
      <alignment horizontal="center" vertical="center" wrapText="1"/>
      <protection locked="0"/>
    </xf>
    <xf numFmtId="176" fontId="40" fillId="35" borderId="2" xfId="75" applyNumberFormat="1" applyFont="1" applyFill="1" applyBorder="1" applyAlignment="1" applyProtection="1">
      <alignment horizontal="center" vertical="center" wrapText="1"/>
      <protection locked="0"/>
    </xf>
    <xf numFmtId="0" fontId="40" fillId="0" borderId="23" xfId="75" applyFont="1" applyBorder="1" applyAlignment="1" applyProtection="1">
      <alignment horizontal="center" vertical="center" wrapText="1"/>
      <protection locked="0"/>
    </xf>
    <xf numFmtId="0" fontId="40" fillId="0" borderId="25" xfId="75" applyFont="1" applyBorder="1" applyAlignment="1" applyProtection="1">
      <alignment horizontal="center" vertical="center" wrapText="1"/>
      <protection locked="0"/>
    </xf>
    <xf numFmtId="176" fontId="40" fillId="0" borderId="23" xfId="75" applyNumberFormat="1" applyFont="1" applyBorder="1" applyAlignment="1" applyProtection="1">
      <alignment horizontal="center" vertical="center" wrapText="1"/>
      <protection locked="0"/>
    </xf>
    <xf numFmtId="176" fontId="40" fillId="0" borderId="25" xfId="75" applyNumberFormat="1" applyFont="1" applyBorder="1" applyAlignment="1" applyProtection="1">
      <alignment horizontal="center" vertical="center" wrapText="1"/>
      <protection locked="0"/>
    </xf>
    <xf numFmtId="0" fontId="49" fillId="37" borderId="3" xfId="75" applyFont="1" applyFill="1" applyBorder="1" applyAlignment="1">
      <alignment horizontal="center" vertical="center" wrapText="1"/>
    </xf>
    <xf numFmtId="0" fontId="49" fillId="37" borderId="2" xfId="75" applyFont="1" applyFill="1" applyBorder="1" applyAlignment="1">
      <alignment horizontal="center" vertical="center" wrapText="1"/>
    </xf>
    <xf numFmtId="0" fontId="44" fillId="37" borderId="3" xfId="75" applyFont="1" applyFill="1" applyBorder="1" applyAlignment="1">
      <alignment horizontal="center" vertical="center" wrapText="1"/>
    </xf>
    <xf numFmtId="0" fontId="44" fillId="37" borderId="1" xfId="75" applyFont="1" applyFill="1" applyBorder="1" applyAlignment="1">
      <alignment horizontal="center" vertical="center" wrapText="1"/>
    </xf>
    <xf numFmtId="0" fontId="44" fillId="37" borderId="2" xfId="75" applyFont="1" applyFill="1" applyBorder="1" applyAlignment="1">
      <alignment horizontal="center" vertical="center" wrapText="1"/>
    </xf>
    <xf numFmtId="0" fontId="49" fillId="0" borderId="3" xfId="75" applyFont="1" applyBorder="1" applyAlignment="1">
      <alignment horizontal="left" vertical="center" wrapText="1"/>
    </xf>
    <xf numFmtId="0" fontId="49" fillId="0" borderId="1" xfId="75" applyFont="1" applyBorder="1" applyAlignment="1">
      <alignment horizontal="left" vertical="center" wrapText="1"/>
    </xf>
    <xf numFmtId="0" fontId="41" fillId="38" borderId="3" xfId="75" applyFont="1" applyFill="1" applyBorder="1" applyAlignment="1">
      <alignment horizontal="center" vertical="center" wrapText="1"/>
    </xf>
    <xf numFmtId="0" fontId="41" fillId="38" borderId="1" xfId="75" applyFont="1" applyFill="1" applyBorder="1" applyAlignment="1">
      <alignment horizontal="center" vertical="center" wrapText="1"/>
    </xf>
    <xf numFmtId="0" fontId="41" fillId="38" borderId="2" xfId="75" applyFont="1" applyFill="1" applyBorder="1" applyAlignment="1">
      <alignment horizontal="center" vertical="center" wrapText="1"/>
    </xf>
    <xf numFmtId="0" fontId="49" fillId="0" borderId="23" xfId="69" applyFont="1" applyBorder="1" applyAlignment="1">
      <alignment horizontal="center" vertical="center" wrapText="1"/>
    </xf>
    <xf numFmtId="0" fontId="49" fillId="0" borderId="24" xfId="69" applyFont="1" applyBorder="1" applyAlignment="1">
      <alignment horizontal="center" vertical="center" wrapText="1"/>
    </xf>
    <xf numFmtId="0" fontId="49" fillId="0" borderId="25" xfId="69" applyFont="1" applyBorder="1" applyAlignment="1">
      <alignment horizontal="center" vertical="center" wrapText="1"/>
    </xf>
    <xf numFmtId="0" fontId="44" fillId="39" borderId="0" xfId="69" applyFont="1" applyFill="1" applyAlignment="1">
      <alignment horizontal="center" vertical="center" wrapText="1"/>
    </xf>
    <xf numFmtId="0" fontId="44" fillId="39" borderId="0" xfId="69" applyFont="1" applyFill="1" applyAlignment="1">
      <alignment horizontal="center" vertical="center"/>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4" fillId="38" borderId="5" xfId="75" applyFont="1" applyFill="1" applyBorder="1" applyAlignment="1">
      <alignment horizontal="center" vertical="center" wrapText="1"/>
    </xf>
    <xf numFmtId="0" fontId="44" fillId="38" borderId="26" xfId="75" applyFont="1" applyFill="1" applyBorder="1" applyAlignment="1">
      <alignment horizontal="center" vertical="center" wrapText="1"/>
    </xf>
    <xf numFmtId="0" fontId="49" fillId="37" borderId="3" xfId="75" applyFont="1" applyFill="1" applyBorder="1" applyAlignment="1">
      <alignment horizontal="center" vertical="top" wrapText="1"/>
    </xf>
    <xf numFmtId="0" fontId="49" fillId="37" borderId="2" xfId="75" applyFont="1" applyFill="1" applyBorder="1" applyAlignment="1">
      <alignment horizontal="center" vertical="top" wrapText="1"/>
    </xf>
    <xf numFmtId="0" fontId="44" fillId="37" borderId="3" xfId="75" applyFont="1" applyFill="1" applyBorder="1" applyAlignment="1">
      <alignment horizontal="center" vertical="top" wrapText="1"/>
    </xf>
    <xf numFmtId="0" fontId="44" fillId="37" borderId="1" xfId="75" applyFont="1" applyFill="1" applyBorder="1" applyAlignment="1">
      <alignment horizontal="center" vertical="top" wrapText="1"/>
    </xf>
    <xf numFmtId="0" fontId="44" fillId="37" borderId="2" xfId="75" applyFont="1" applyFill="1" applyBorder="1" applyAlignment="1">
      <alignment horizontal="center" vertical="top" wrapText="1"/>
    </xf>
    <xf numFmtId="0" fontId="44" fillId="0" borderId="0" xfId="75" applyFont="1" applyAlignment="1">
      <alignment horizontal="center" vertical="center"/>
    </xf>
    <xf numFmtId="0" fontId="55" fillId="0" borderId="3"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178" fontId="57" fillId="0" borderId="70" xfId="71" applyNumberFormat="1" applyFont="1" applyBorder="1" applyAlignment="1">
      <alignment horizontal="center" vertical="center"/>
    </xf>
    <xf numFmtId="178" fontId="57" fillId="0" borderId="71" xfId="71" applyNumberFormat="1" applyFont="1" applyBorder="1" applyAlignment="1">
      <alignment horizontal="center" vertical="center"/>
    </xf>
    <xf numFmtId="0" fontId="57" fillId="41" borderId="50" xfId="75" applyFont="1" applyFill="1" applyBorder="1" applyAlignment="1">
      <alignment horizontal="center" vertical="center"/>
    </xf>
    <xf numFmtId="0" fontId="57" fillId="41" borderId="51" xfId="75" applyFont="1" applyFill="1" applyBorder="1" applyAlignment="1">
      <alignment horizontal="center" vertical="center"/>
    </xf>
    <xf numFmtId="38" fontId="57" fillId="0" borderId="56" xfId="68" applyFont="1" applyBorder="1" applyAlignment="1">
      <alignment horizontal="center" vertical="center" shrinkToFit="1"/>
    </xf>
    <xf numFmtId="38" fontId="57" fillId="0" borderId="57" xfId="68" applyFont="1" applyBorder="1" applyAlignment="1">
      <alignment horizontal="center" vertical="center" shrinkToFit="1"/>
    </xf>
    <xf numFmtId="38" fontId="57" fillId="0" borderId="62" xfId="68" applyFont="1" applyBorder="1" applyAlignment="1">
      <alignment horizontal="center" vertical="center"/>
    </xf>
    <xf numFmtId="38" fontId="57" fillId="0" borderId="63" xfId="68" applyFont="1" applyBorder="1" applyAlignment="1">
      <alignment horizontal="center" vertical="center"/>
    </xf>
    <xf numFmtId="0" fontId="57" fillId="0" borderId="64" xfId="75" applyFont="1" applyBorder="1" applyAlignment="1">
      <alignment horizontal="center" vertical="center"/>
    </xf>
    <xf numFmtId="0" fontId="57" fillId="0" borderId="65" xfId="75" applyFont="1" applyBorder="1" applyAlignment="1">
      <alignment horizontal="center" vertical="center"/>
    </xf>
    <xf numFmtId="0" fontId="44" fillId="0" borderId="6" xfId="75" applyFont="1" applyBorder="1" applyAlignment="1">
      <alignment horizontal="left" vertical="center" wrapText="1"/>
    </xf>
    <xf numFmtId="0" fontId="44" fillId="0" borderId="6" xfId="75" applyFont="1" applyBorder="1" applyAlignment="1">
      <alignment horizontal="left" vertical="center"/>
    </xf>
    <xf numFmtId="0" fontId="45" fillId="0" borderId="3" xfId="75" applyFont="1" applyBorder="1" applyAlignment="1">
      <alignment horizontal="center" vertical="center" wrapText="1"/>
    </xf>
    <xf numFmtId="0" fontId="45" fillId="0" borderId="1" xfId="75" applyFont="1" applyBorder="1" applyAlignment="1">
      <alignment horizontal="center" vertical="center" wrapText="1"/>
    </xf>
    <xf numFmtId="0" fontId="49" fillId="37" borderId="4" xfId="75" applyFont="1" applyFill="1" applyBorder="1" applyAlignment="1">
      <alignment horizontal="center" vertical="center" wrapText="1"/>
    </xf>
    <xf numFmtId="0" fontId="49" fillId="37" borderId="26" xfId="75" applyFont="1" applyFill="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0" fontId="42" fillId="0" borderId="27" xfId="75" applyFont="1" applyBorder="1" applyAlignment="1">
      <alignment horizontal="left" vertical="center" wrapText="1"/>
    </xf>
    <xf numFmtId="0" fontId="42" fillId="0" borderId="27" xfId="75" applyFont="1" applyBorder="1" applyAlignment="1">
      <alignment horizontal="left" vertical="center"/>
    </xf>
    <xf numFmtId="0" fontId="44" fillId="0" borderId="6" xfId="69" applyFont="1" applyBorder="1" applyAlignment="1">
      <alignment horizontal="left" vertical="center" wrapText="1"/>
    </xf>
    <xf numFmtId="0" fontId="44" fillId="0" borderId="6" xfId="69" applyFont="1" applyBorder="1" applyAlignment="1">
      <alignment horizontal="left" vertical="center"/>
    </xf>
    <xf numFmtId="0" fontId="49" fillId="0" borderId="3" xfId="69" applyFont="1" applyBorder="1" applyAlignment="1">
      <alignment horizontal="center" vertical="center" wrapText="1"/>
    </xf>
    <xf numFmtId="0" fontId="49" fillId="0" borderId="1" xfId="69" applyFont="1" applyBorder="1" applyAlignment="1">
      <alignment horizontal="center" vertical="center" wrapText="1"/>
    </xf>
    <xf numFmtId="0" fontId="49" fillId="37" borderId="4" xfId="69" applyFont="1" applyFill="1" applyBorder="1" applyAlignment="1">
      <alignment horizontal="center" vertical="center" wrapText="1"/>
    </xf>
    <xf numFmtId="0" fontId="49" fillId="37" borderId="26" xfId="69" applyFont="1" applyFill="1" applyBorder="1" applyAlignment="1">
      <alignment horizontal="center" vertical="center" wrapText="1"/>
    </xf>
    <xf numFmtId="178" fontId="40" fillId="0" borderId="23" xfId="71" applyNumberFormat="1" applyFont="1" applyBorder="1" applyAlignment="1">
      <alignment horizontal="center" vertical="center" wrapText="1"/>
    </xf>
    <xf numFmtId="178" fontId="40" fillId="0" borderId="24" xfId="71" applyNumberFormat="1" applyFont="1" applyBorder="1" applyAlignment="1">
      <alignment horizontal="center" vertical="center" wrapText="1"/>
    </xf>
    <xf numFmtId="0" fontId="42" fillId="0" borderId="27" xfId="69" applyFont="1" applyBorder="1" applyAlignment="1">
      <alignment horizontal="left" vertical="center" wrapText="1"/>
    </xf>
    <xf numFmtId="0" fontId="42" fillId="0" borderId="27" xfId="69" applyFont="1" applyBorder="1" applyAlignment="1">
      <alignment horizontal="left"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4E1AFE72-4C95-4886-BBE9-8E4AAB1468A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184005F4-17A8-43A9-8700-CC421039CDF4}"/>
    <cellStyle name="標準 14 4" xfId="74" xr:uid="{A60A3A54-AADE-440A-A04F-F175C58E9E6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517071</xdr:colOff>
      <xdr:row>14</xdr:row>
      <xdr:rowOff>108857</xdr:rowOff>
    </xdr:from>
    <xdr:to>
      <xdr:col>5</xdr:col>
      <xdr:colOff>449035</xdr:colOff>
      <xdr:row>14</xdr:row>
      <xdr:rowOff>816429</xdr:rowOff>
    </xdr:to>
    <xdr:sp macro="" textlink="">
      <xdr:nvSpPr>
        <xdr:cNvPr id="2" name="テキスト ボックス 1">
          <a:extLst>
            <a:ext uri="{FF2B5EF4-FFF2-40B4-BE49-F238E27FC236}">
              <a16:creationId xmlns:a16="http://schemas.microsoft.com/office/drawing/2014/main" id="{AD9A1EF8-B003-4D72-8D2C-01225F79760B}"/>
            </a:ext>
          </a:extLst>
        </xdr:cNvPr>
        <xdr:cNvSpPr txBox="1"/>
      </xdr:nvSpPr>
      <xdr:spPr>
        <a:xfrm>
          <a:off x="517071" y="8041821"/>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0</xdr:col>
      <xdr:colOff>68036</xdr:colOff>
      <xdr:row>7</xdr:row>
      <xdr:rowOff>254452</xdr:rowOff>
    </xdr:from>
    <xdr:to>
      <xdr:col>5</xdr:col>
      <xdr:colOff>0</xdr:colOff>
      <xdr:row>7</xdr:row>
      <xdr:rowOff>748392</xdr:rowOff>
    </xdr:to>
    <xdr:sp macro="" textlink="">
      <xdr:nvSpPr>
        <xdr:cNvPr id="3" name="テキスト ボックス 2">
          <a:extLst>
            <a:ext uri="{FF2B5EF4-FFF2-40B4-BE49-F238E27FC236}">
              <a16:creationId xmlns:a16="http://schemas.microsoft.com/office/drawing/2014/main" id="{28C0DFA5-1A89-4EC3-A80A-D387D537E1DD}"/>
            </a:ext>
          </a:extLst>
        </xdr:cNvPr>
        <xdr:cNvSpPr txBox="1"/>
      </xdr:nvSpPr>
      <xdr:spPr>
        <a:xfrm>
          <a:off x="68036" y="2703738"/>
          <a:ext cx="8749393"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6</xdr:col>
      <xdr:colOff>299357</xdr:colOff>
      <xdr:row>7</xdr:row>
      <xdr:rowOff>13608</xdr:rowOff>
    </xdr:from>
    <xdr:to>
      <xdr:col>10</xdr:col>
      <xdr:colOff>1156607</xdr:colOff>
      <xdr:row>8</xdr:row>
      <xdr:rowOff>367393</xdr:rowOff>
    </xdr:to>
    <xdr:sp macro="" textlink="">
      <xdr:nvSpPr>
        <xdr:cNvPr id="4" name="テキスト ボックス 3">
          <a:extLst>
            <a:ext uri="{FF2B5EF4-FFF2-40B4-BE49-F238E27FC236}">
              <a16:creationId xmlns:a16="http://schemas.microsoft.com/office/drawing/2014/main" id="{59FFE1E9-C151-4A44-926B-E39162527027}"/>
            </a:ext>
          </a:extLst>
        </xdr:cNvPr>
        <xdr:cNvSpPr txBox="1"/>
      </xdr:nvSpPr>
      <xdr:spPr>
        <a:xfrm>
          <a:off x="9497786" y="2462894"/>
          <a:ext cx="7905750" cy="13062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517071</xdr:colOff>
      <xdr:row>14</xdr:row>
      <xdr:rowOff>108857</xdr:rowOff>
    </xdr:from>
    <xdr:to>
      <xdr:col>17</xdr:col>
      <xdr:colOff>449035</xdr:colOff>
      <xdr:row>14</xdr:row>
      <xdr:rowOff>816429</xdr:rowOff>
    </xdr:to>
    <xdr:sp macro="" textlink="">
      <xdr:nvSpPr>
        <xdr:cNvPr id="5" name="テキスト ボックス 4">
          <a:extLst>
            <a:ext uri="{FF2B5EF4-FFF2-40B4-BE49-F238E27FC236}">
              <a16:creationId xmlns:a16="http://schemas.microsoft.com/office/drawing/2014/main" id="{55FC7D26-59F8-4534-93FE-EC07FDF16E9D}"/>
            </a:ext>
          </a:extLst>
        </xdr:cNvPr>
        <xdr:cNvSpPr txBox="1"/>
      </xdr:nvSpPr>
      <xdr:spPr>
        <a:xfrm>
          <a:off x="517071" y="7747907"/>
          <a:ext cx="7456714"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12</xdr:col>
      <xdr:colOff>68036</xdr:colOff>
      <xdr:row>7</xdr:row>
      <xdr:rowOff>254452</xdr:rowOff>
    </xdr:from>
    <xdr:to>
      <xdr:col>17</xdr:col>
      <xdr:colOff>0</xdr:colOff>
      <xdr:row>7</xdr:row>
      <xdr:rowOff>748392</xdr:rowOff>
    </xdr:to>
    <xdr:sp macro="" textlink="">
      <xdr:nvSpPr>
        <xdr:cNvPr id="6" name="テキスト ボックス 5">
          <a:extLst>
            <a:ext uri="{FF2B5EF4-FFF2-40B4-BE49-F238E27FC236}">
              <a16:creationId xmlns:a16="http://schemas.microsoft.com/office/drawing/2014/main" id="{48A09175-DFE5-4BC4-BE20-F0762DF52ED1}"/>
            </a:ext>
          </a:extLst>
        </xdr:cNvPr>
        <xdr:cNvSpPr txBox="1"/>
      </xdr:nvSpPr>
      <xdr:spPr>
        <a:xfrm>
          <a:off x="68036" y="2730952"/>
          <a:ext cx="7456714"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18</xdr:col>
      <xdr:colOff>299357</xdr:colOff>
      <xdr:row>7</xdr:row>
      <xdr:rowOff>13608</xdr:rowOff>
    </xdr:from>
    <xdr:to>
      <xdr:col>22</xdr:col>
      <xdr:colOff>1156607</xdr:colOff>
      <xdr:row>8</xdr:row>
      <xdr:rowOff>421821</xdr:rowOff>
    </xdr:to>
    <xdr:sp macro="" textlink="">
      <xdr:nvSpPr>
        <xdr:cNvPr id="7" name="テキスト ボックス 6">
          <a:extLst>
            <a:ext uri="{FF2B5EF4-FFF2-40B4-BE49-F238E27FC236}">
              <a16:creationId xmlns:a16="http://schemas.microsoft.com/office/drawing/2014/main" id="{F1C462C6-F593-459B-966C-FA05EC703A06}"/>
            </a:ext>
          </a:extLst>
        </xdr:cNvPr>
        <xdr:cNvSpPr txBox="1"/>
      </xdr:nvSpPr>
      <xdr:spPr>
        <a:xfrm>
          <a:off x="27500036" y="2462894"/>
          <a:ext cx="7905750" cy="13607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17</xdr:col>
      <xdr:colOff>1129393</xdr:colOff>
      <xdr:row>9</xdr:row>
      <xdr:rowOff>802822</xdr:rowOff>
    </xdr:from>
    <xdr:to>
      <xdr:col>22</xdr:col>
      <xdr:colOff>258534</xdr:colOff>
      <xdr:row>13</xdr:row>
      <xdr:rowOff>421822</xdr:rowOff>
    </xdr:to>
    <xdr:sp macro="" textlink="">
      <xdr:nvSpPr>
        <xdr:cNvPr id="8" name="テキスト ボックス 7">
          <a:extLst>
            <a:ext uri="{FF2B5EF4-FFF2-40B4-BE49-F238E27FC236}">
              <a16:creationId xmlns:a16="http://schemas.microsoft.com/office/drawing/2014/main" id="{83B18936-F328-46E2-BA09-058B37620D63}"/>
            </a:ext>
          </a:extLst>
        </xdr:cNvPr>
        <xdr:cNvSpPr txBox="1"/>
      </xdr:nvSpPr>
      <xdr:spPr>
        <a:xfrm>
          <a:off x="8654143" y="4755697"/>
          <a:ext cx="7825466" cy="2838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具体例：看護職員（８名）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15,000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事務職員（４名）</a:t>
          </a:r>
          <a:endParaRPr kumimoji="1" lang="en-US" altLang="ja-JP" sz="1300" b="1"/>
        </a:p>
        <a:p>
          <a:pPr algn="l"/>
          <a:r>
            <a:rPr kumimoji="1" lang="ja-JP" altLang="en-US" sz="1300" b="1"/>
            <a:t>　　　　　・毎月の手当　</a:t>
          </a:r>
          <a:r>
            <a:rPr kumimoji="1" lang="en-US" altLang="ja-JP" sz="1300" b="1"/>
            <a:t>2,000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4,000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a:p>
          <a:pPr algn="l"/>
          <a:r>
            <a:rPr kumimoji="1" lang="ja-JP" altLang="en-US" sz="1300" b="1"/>
            <a:t>　　　⇒「賃金改善（全体）の内容」の入力は、</a:t>
          </a:r>
          <a:endParaRPr kumimoji="1" lang="en-US" altLang="ja-JP" sz="1300" b="1"/>
        </a:p>
        <a:p>
          <a:pPr algn="l"/>
          <a:r>
            <a:rPr kumimoji="1" lang="ja-JP" altLang="en-US" sz="1300" b="1"/>
            <a:t>　　　　　・毎月の手当　｛（</a:t>
          </a:r>
          <a:r>
            <a:rPr kumimoji="1" lang="en-US" altLang="ja-JP" sz="1300" b="1"/>
            <a:t>5,000×8</a:t>
          </a:r>
          <a:r>
            <a:rPr kumimoji="1" lang="ja-JP" altLang="en-US" sz="1300" b="1"/>
            <a:t>人）＋（</a:t>
          </a:r>
          <a:r>
            <a:rPr kumimoji="1" lang="en-US" altLang="ja-JP" sz="1300" b="1"/>
            <a:t>2,000×4</a:t>
          </a:r>
          <a:r>
            <a:rPr kumimoji="1" lang="ja-JP" altLang="en-US" sz="1300" b="1"/>
            <a:t>人）｝</a:t>
          </a:r>
          <a:r>
            <a:rPr kumimoji="1" lang="en-US" altLang="ja-JP" sz="1300" b="1"/>
            <a:t>÷12</a:t>
          </a:r>
          <a:r>
            <a:rPr kumimoji="1" lang="ja-JP" altLang="en-US" sz="1300" b="1"/>
            <a:t>人＝</a:t>
          </a:r>
          <a:r>
            <a:rPr kumimoji="1" lang="en-US" altLang="ja-JP" sz="1300" b="1"/>
            <a:t>4,000</a:t>
          </a:r>
          <a:r>
            <a:rPr kumimoji="1" lang="ja-JP" altLang="en-US" sz="1300" b="1"/>
            <a:t>円／人（１か月あたり）</a:t>
          </a:r>
          <a:endParaRPr kumimoji="1" lang="en-US" altLang="ja-JP" sz="1300" b="1"/>
        </a:p>
        <a:p>
          <a:pPr algn="l"/>
          <a:endParaRPr kumimoji="1" lang="en-US" altLang="ja-JP" sz="1300" b="1"/>
        </a:p>
        <a:p>
          <a:pPr algn="l"/>
          <a:r>
            <a:rPr kumimoji="1" lang="ja-JP" altLang="en-US" sz="1300" b="1"/>
            <a:t>　　　　　・特別手当　　｛（</a:t>
          </a:r>
          <a:r>
            <a:rPr kumimoji="1" lang="en-US" altLang="ja-JP" sz="1300" b="1"/>
            <a:t>15,000×8</a:t>
          </a:r>
          <a:r>
            <a:rPr kumimoji="1" lang="ja-JP" altLang="en-US" sz="1300" b="1"/>
            <a:t>人）＋（</a:t>
          </a:r>
          <a:r>
            <a:rPr kumimoji="1" lang="en-US" altLang="ja-JP" sz="1300" b="1"/>
            <a:t>4,000×4</a:t>
          </a:r>
          <a:r>
            <a:rPr kumimoji="1" lang="ja-JP" altLang="en-US" sz="1300" b="1"/>
            <a:t>人）｝</a:t>
          </a:r>
          <a:r>
            <a:rPr kumimoji="1" lang="en-US" altLang="ja-JP" sz="1300" b="1"/>
            <a:t>÷12</a:t>
          </a:r>
          <a:r>
            <a:rPr kumimoji="1" lang="ja-JP" altLang="en-US" sz="1300" b="1"/>
            <a:t>人＝</a:t>
          </a:r>
          <a:r>
            <a:rPr kumimoji="1" lang="en-US" altLang="ja-JP" sz="1300" b="1"/>
            <a:t>11,333.333</a:t>
          </a:r>
          <a:r>
            <a:rPr kumimoji="1" lang="ja-JP" altLang="en-US" sz="1300" b="1"/>
            <a:t>円／人（１か月あたり）</a:t>
          </a:r>
        </a:p>
      </xdr:txBody>
    </xdr:sp>
    <xdr:clientData/>
  </xdr:twoCellAnchor>
  <xdr:twoCellAnchor>
    <xdr:from>
      <xdr:col>18</xdr:col>
      <xdr:colOff>0</xdr:colOff>
      <xdr:row>18</xdr:row>
      <xdr:rowOff>1</xdr:rowOff>
    </xdr:from>
    <xdr:to>
      <xdr:col>22</xdr:col>
      <xdr:colOff>258535</xdr:colOff>
      <xdr:row>19</xdr:row>
      <xdr:rowOff>680359</xdr:rowOff>
    </xdr:to>
    <xdr:sp macro="" textlink="">
      <xdr:nvSpPr>
        <xdr:cNvPr id="9" name="テキスト ボックス 8">
          <a:extLst>
            <a:ext uri="{FF2B5EF4-FFF2-40B4-BE49-F238E27FC236}">
              <a16:creationId xmlns:a16="http://schemas.microsoft.com/office/drawing/2014/main" id="{2EDE27CD-E795-49AA-B613-8F21D0A44312}"/>
            </a:ext>
          </a:extLst>
        </xdr:cNvPr>
        <xdr:cNvSpPr txBox="1"/>
      </xdr:nvSpPr>
      <xdr:spPr>
        <a:xfrm>
          <a:off x="9182100" y="10668001"/>
          <a:ext cx="7297510" cy="140425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具体例：看護職員（８名）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15,000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xdr:txBody>
    </xdr:sp>
    <xdr:clientData/>
  </xdr:twoCellAnchor>
  <xdr:twoCellAnchor>
    <xdr:from>
      <xdr:col>18</xdr:col>
      <xdr:colOff>0</xdr:colOff>
      <xdr:row>28</xdr:row>
      <xdr:rowOff>1</xdr:rowOff>
    </xdr:from>
    <xdr:to>
      <xdr:col>22</xdr:col>
      <xdr:colOff>258535</xdr:colOff>
      <xdr:row>29</xdr:row>
      <xdr:rowOff>653144</xdr:rowOff>
    </xdr:to>
    <xdr:sp macro="" textlink="">
      <xdr:nvSpPr>
        <xdr:cNvPr id="10" name="テキスト ボックス 9">
          <a:extLst>
            <a:ext uri="{FF2B5EF4-FFF2-40B4-BE49-F238E27FC236}">
              <a16:creationId xmlns:a16="http://schemas.microsoft.com/office/drawing/2014/main" id="{BFB5258F-1AB5-496B-8A2A-A1A16CCDC9ED}"/>
            </a:ext>
          </a:extLst>
        </xdr:cNvPr>
        <xdr:cNvSpPr txBox="1"/>
      </xdr:nvSpPr>
      <xdr:spPr>
        <a:xfrm>
          <a:off x="9182100" y="17945101"/>
          <a:ext cx="7297510" cy="137704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具体例：事務職員（４名）</a:t>
          </a:r>
          <a:endParaRPr kumimoji="1" lang="en-US" altLang="ja-JP" sz="1300" b="1"/>
        </a:p>
        <a:p>
          <a:pPr algn="l"/>
          <a:r>
            <a:rPr kumimoji="1" lang="ja-JP" altLang="en-US" sz="1300" b="1"/>
            <a:t>　　　　　・毎月の手当　</a:t>
          </a:r>
          <a:r>
            <a:rPr kumimoji="1" lang="en-US" altLang="ja-JP" sz="1300" b="1"/>
            <a:t>2,000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4,000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xdr:txBody>
    </xdr:sp>
    <xdr:clientData/>
  </xdr:twoCellAnchor>
  <xdr:twoCellAnchor>
    <xdr:from>
      <xdr:col>12</xdr:col>
      <xdr:colOff>2245179</xdr:colOff>
      <xdr:row>2</xdr:row>
      <xdr:rowOff>81643</xdr:rowOff>
    </xdr:from>
    <xdr:to>
      <xdr:col>13</xdr:col>
      <xdr:colOff>1087335</xdr:colOff>
      <xdr:row>4</xdr:row>
      <xdr:rowOff>265957</xdr:rowOff>
    </xdr:to>
    <xdr:sp macro="" textlink="">
      <xdr:nvSpPr>
        <xdr:cNvPr id="11" name="テキスト ボックス 10">
          <a:extLst>
            <a:ext uri="{FF2B5EF4-FFF2-40B4-BE49-F238E27FC236}">
              <a16:creationId xmlns:a16="http://schemas.microsoft.com/office/drawing/2014/main" id="{C9A8CD2E-4DFB-43DC-8F2E-EC6CBAD4161F}"/>
            </a:ext>
          </a:extLst>
        </xdr:cNvPr>
        <xdr:cNvSpPr txBox="1"/>
      </xdr:nvSpPr>
      <xdr:spPr>
        <a:xfrm>
          <a:off x="20247429" y="680357"/>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1442358</xdr:colOff>
      <xdr:row>16</xdr:row>
      <xdr:rowOff>680357</xdr:rowOff>
    </xdr:from>
    <xdr:to>
      <xdr:col>13</xdr:col>
      <xdr:colOff>284514</xdr:colOff>
      <xdr:row>18</xdr:row>
      <xdr:rowOff>143492</xdr:rowOff>
    </xdr:to>
    <xdr:sp macro="" textlink="">
      <xdr:nvSpPr>
        <xdr:cNvPr id="12" name="テキスト ボックス 11">
          <a:extLst>
            <a:ext uri="{FF2B5EF4-FFF2-40B4-BE49-F238E27FC236}">
              <a16:creationId xmlns:a16="http://schemas.microsoft.com/office/drawing/2014/main" id="{F0E48A72-6E84-42F7-A6C6-D433068B907A}"/>
            </a:ext>
          </a:extLst>
        </xdr:cNvPr>
        <xdr:cNvSpPr txBox="1"/>
      </xdr:nvSpPr>
      <xdr:spPr>
        <a:xfrm>
          <a:off x="19444608" y="9946821"/>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1469572</xdr:colOff>
      <xdr:row>26</xdr:row>
      <xdr:rowOff>612321</xdr:rowOff>
    </xdr:from>
    <xdr:to>
      <xdr:col>13</xdr:col>
      <xdr:colOff>311728</xdr:colOff>
      <xdr:row>28</xdr:row>
      <xdr:rowOff>75457</xdr:rowOff>
    </xdr:to>
    <xdr:sp macro="" textlink="">
      <xdr:nvSpPr>
        <xdr:cNvPr id="13" name="テキスト ボックス 12">
          <a:extLst>
            <a:ext uri="{FF2B5EF4-FFF2-40B4-BE49-F238E27FC236}">
              <a16:creationId xmlns:a16="http://schemas.microsoft.com/office/drawing/2014/main" id="{51A4197D-6AEC-42C2-9B2B-76955C492B3E}"/>
            </a:ext>
          </a:extLst>
        </xdr:cNvPr>
        <xdr:cNvSpPr txBox="1"/>
      </xdr:nvSpPr>
      <xdr:spPr>
        <a:xfrm>
          <a:off x="19471822" y="17145000"/>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1279072</xdr:colOff>
      <xdr:row>36</xdr:row>
      <xdr:rowOff>707572</xdr:rowOff>
    </xdr:from>
    <xdr:to>
      <xdr:col>13</xdr:col>
      <xdr:colOff>121228</xdr:colOff>
      <xdr:row>38</xdr:row>
      <xdr:rowOff>170707</xdr:rowOff>
    </xdr:to>
    <xdr:sp macro="" textlink="">
      <xdr:nvSpPr>
        <xdr:cNvPr id="14" name="テキスト ボックス 13">
          <a:extLst>
            <a:ext uri="{FF2B5EF4-FFF2-40B4-BE49-F238E27FC236}">
              <a16:creationId xmlns:a16="http://schemas.microsoft.com/office/drawing/2014/main" id="{BEF1948D-43EA-416D-AAB4-A9CA733B55EF}"/>
            </a:ext>
          </a:extLst>
        </xdr:cNvPr>
        <xdr:cNvSpPr txBox="1"/>
      </xdr:nvSpPr>
      <xdr:spPr>
        <a:xfrm>
          <a:off x="19281322" y="24424822"/>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15</xdr:col>
      <xdr:colOff>1143000</xdr:colOff>
      <xdr:row>3</xdr:row>
      <xdr:rowOff>27215</xdr:rowOff>
    </xdr:from>
    <xdr:to>
      <xdr:col>18</xdr:col>
      <xdr:colOff>40821</xdr:colOff>
      <xdr:row>4</xdr:row>
      <xdr:rowOff>40820</xdr:rowOff>
    </xdr:to>
    <xdr:sp macro="" textlink="">
      <xdr:nvSpPr>
        <xdr:cNvPr id="16" name="正方形/長方形 15">
          <a:extLst>
            <a:ext uri="{FF2B5EF4-FFF2-40B4-BE49-F238E27FC236}">
              <a16:creationId xmlns:a16="http://schemas.microsoft.com/office/drawing/2014/main" id="{6A2375F3-7108-EA36-99A0-0B7D8137CAF7}"/>
            </a:ext>
          </a:extLst>
        </xdr:cNvPr>
        <xdr:cNvSpPr/>
      </xdr:nvSpPr>
      <xdr:spPr bwMode="auto">
        <a:xfrm>
          <a:off x="25037143" y="898072"/>
          <a:ext cx="2204357" cy="408212"/>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1047755</xdr:colOff>
      <xdr:row>4</xdr:row>
      <xdr:rowOff>95246</xdr:rowOff>
    </xdr:from>
    <xdr:to>
      <xdr:col>23</xdr:col>
      <xdr:colOff>4</xdr:colOff>
      <xdr:row>5</xdr:row>
      <xdr:rowOff>40818</xdr:rowOff>
    </xdr:to>
    <xdr:sp macro="" textlink="">
      <xdr:nvSpPr>
        <xdr:cNvPr id="23" name="正方形/長方形 22">
          <a:extLst>
            <a:ext uri="{FF2B5EF4-FFF2-40B4-BE49-F238E27FC236}">
              <a16:creationId xmlns:a16="http://schemas.microsoft.com/office/drawing/2014/main" id="{D5968614-A052-6640-834A-ED14B8F3037D}"/>
            </a:ext>
          </a:extLst>
        </xdr:cNvPr>
        <xdr:cNvSpPr/>
      </xdr:nvSpPr>
      <xdr:spPr bwMode="auto">
        <a:xfrm>
          <a:off x="34140326" y="1360710"/>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517070</xdr:colOff>
      <xdr:row>14</xdr:row>
      <xdr:rowOff>108854</xdr:rowOff>
    </xdr:from>
    <xdr:to>
      <xdr:col>22</xdr:col>
      <xdr:colOff>1170216</xdr:colOff>
      <xdr:row>14</xdr:row>
      <xdr:rowOff>834113</xdr:rowOff>
    </xdr:to>
    <xdr:grpSp>
      <xdr:nvGrpSpPr>
        <xdr:cNvPr id="24" name="グループ化 23">
          <a:extLst>
            <a:ext uri="{FF2B5EF4-FFF2-40B4-BE49-F238E27FC236}">
              <a16:creationId xmlns:a16="http://schemas.microsoft.com/office/drawing/2014/main" id="{0F4249E5-068C-4E24-BE45-467FBC124D29}"/>
            </a:ext>
          </a:extLst>
        </xdr:cNvPr>
        <xdr:cNvGrpSpPr/>
      </xdr:nvGrpSpPr>
      <xdr:grpSpPr>
        <a:xfrm>
          <a:off x="31296427" y="7728854"/>
          <a:ext cx="4122968" cy="725259"/>
          <a:chOff x="31078712" y="7674429"/>
          <a:chExt cx="4122968" cy="725259"/>
        </a:xfrm>
      </xdr:grpSpPr>
      <xdr:sp macro="" textlink="">
        <xdr:nvSpPr>
          <xdr:cNvPr id="25" name="正方形/長方形 24">
            <a:extLst>
              <a:ext uri="{FF2B5EF4-FFF2-40B4-BE49-F238E27FC236}">
                <a16:creationId xmlns:a16="http://schemas.microsoft.com/office/drawing/2014/main" id="{EF3D9CB7-62B1-C617-BE5D-7A642E350917}"/>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78C68DC4-23E5-5CFB-1B8A-0682961BF5CE}"/>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27" name="直線矢印コネクタ 26">
            <a:extLst>
              <a:ext uri="{FF2B5EF4-FFF2-40B4-BE49-F238E27FC236}">
                <a16:creationId xmlns:a16="http://schemas.microsoft.com/office/drawing/2014/main" id="{E2016096-51D4-9336-7136-FBBE077AD371}"/>
              </a:ext>
            </a:extLst>
          </xdr:cNvPr>
          <xdr:cNvCxnSpPr>
            <a:stCxn id="26" idx="3"/>
            <a:endCxn id="25"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383401</xdr:colOff>
      <xdr:row>8</xdr:row>
      <xdr:rowOff>265740</xdr:rowOff>
    </xdr:from>
    <xdr:to>
      <xdr:col>15</xdr:col>
      <xdr:colOff>1134196</xdr:colOff>
      <xdr:row>19</xdr:row>
      <xdr:rowOff>209710</xdr:rowOff>
    </xdr:to>
    <xdr:sp macro="" textlink="">
      <xdr:nvSpPr>
        <xdr:cNvPr id="3" name="テキスト ボックス 2">
          <a:extLst>
            <a:ext uri="{FF2B5EF4-FFF2-40B4-BE49-F238E27FC236}">
              <a16:creationId xmlns:a16="http://schemas.microsoft.com/office/drawing/2014/main" id="{538C4613-3A8D-4A67-861E-AAB7A39C121B}"/>
            </a:ext>
          </a:extLst>
        </xdr:cNvPr>
        <xdr:cNvSpPr txBox="1"/>
      </xdr:nvSpPr>
      <xdr:spPr>
        <a:xfrm>
          <a:off x="10915330" y="3014383"/>
          <a:ext cx="7976187" cy="323689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＜記入箇所＞</a:t>
          </a:r>
          <a:endParaRPr kumimoji="1" lang="en-US" altLang="ja-JP" sz="1400" b="1"/>
        </a:p>
        <a:p>
          <a:pPr algn="l"/>
          <a:r>
            <a:rPr kumimoji="1" lang="ja-JP" altLang="en-US" sz="1400" b="1"/>
            <a:t>・施設名、保険医療機関コード、施設区分、有床数（無床の場合、空欄）を入力</a:t>
          </a:r>
          <a:endParaRPr kumimoji="1" lang="en-US" altLang="ja-JP" sz="1400" b="1"/>
        </a:p>
        <a:p>
          <a:pPr algn="l"/>
          <a:r>
            <a:rPr kumimoji="1" lang="ja-JP" altLang="en-US" sz="1400" b="1"/>
            <a:t>・施設ごとに、３月１日時点のベースアップ評価料の届出（〇、</a:t>
          </a:r>
          <a:r>
            <a:rPr kumimoji="1" lang="en-US" altLang="ja-JP" sz="1400" b="1"/>
            <a:t>×</a:t>
          </a:r>
          <a:r>
            <a:rPr kumimoji="1" lang="ja-JP" altLang="en-US" sz="1400" b="1"/>
            <a:t>）、</a:t>
          </a:r>
          <a:endParaRPr kumimoji="1" lang="en-US" altLang="ja-JP" sz="1400" b="1"/>
        </a:p>
        <a:p>
          <a:pPr algn="l"/>
          <a:r>
            <a:rPr kumimoji="1" lang="ja-JP" altLang="en-US" sz="1400" b="1"/>
            <a:t>　　　　　　　　　６月１日時点のベースアップ評価料の届出（〇、</a:t>
          </a:r>
          <a:r>
            <a:rPr kumimoji="1" lang="en-US" altLang="ja-JP" sz="1400" b="1"/>
            <a:t>×</a:t>
          </a:r>
          <a:r>
            <a:rPr kumimoji="1" lang="ja-JP" altLang="en-US" sz="1400" b="1"/>
            <a:t>）を入力</a:t>
          </a:r>
          <a:endParaRPr kumimoji="1" lang="en-US" altLang="ja-JP" sz="1400" b="1"/>
        </a:p>
        <a:p>
          <a:pPr algn="l"/>
          <a:r>
            <a:rPr kumimoji="1" lang="ja-JP" altLang="en-US" sz="1400" b="1"/>
            <a:t>・申請額は、基準額計算シートで、基準額を確認し、賃金改善の総額とも比較する</a:t>
          </a:r>
          <a:endParaRPr kumimoji="1" lang="en-US" altLang="ja-JP" sz="1400" b="1"/>
        </a:p>
        <a:p>
          <a:pPr algn="l"/>
          <a:endParaRPr kumimoji="1" lang="en-US" altLang="ja-JP" sz="1400" b="1"/>
        </a:p>
        <a:p>
          <a:pPr algn="l"/>
          <a:r>
            <a:rPr kumimoji="1" lang="ja-JP" altLang="en-US" sz="1400" b="1"/>
            <a:t>　「③：賃上げ支援事業の申請額」は、「基準額」と「賃金改善額」を比較して、低廉な額です。</a:t>
          </a:r>
        </a:p>
        <a:p>
          <a:pPr algn="l"/>
          <a:r>
            <a:rPr kumimoji="1" lang="ja-JP" altLang="en-US" sz="1400" b="1"/>
            <a:t>　「①：賃金改善の総額（自動計算）」　＞　「基準額」　の場合　・・・　申請額　＝　基準額</a:t>
          </a:r>
        </a:p>
        <a:p>
          <a:pPr algn="l"/>
          <a:r>
            <a:rPr kumimoji="1" lang="ja-JP" altLang="en-US" sz="1400" b="1"/>
            <a:t>　「①：賃金改善の総額（自動計算）」　＜　「基準額」　の場合　・・・　申請額　＝　賃金改善の総額</a:t>
          </a:r>
        </a:p>
        <a:p>
          <a:pPr algn="l"/>
          <a:r>
            <a:rPr kumimoji="1" lang="ja-JP" altLang="en-US" sz="1400" b="1"/>
            <a:t>　</a:t>
          </a:r>
          <a:r>
            <a:rPr kumimoji="1" lang="en-US" altLang="ja-JP" sz="1400" b="1"/>
            <a:t>※</a:t>
          </a:r>
          <a:r>
            <a:rPr kumimoji="1" lang="ja-JP" altLang="en-US" sz="1400" b="1"/>
            <a:t>基準額は、基準額計算シートで確認ください。</a:t>
          </a:r>
        </a:p>
        <a:p>
          <a:pPr algn="l"/>
          <a:endParaRPr kumimoji="1" lang="ja-JP" altLang="en-US" sz="1400" b="1"/>
        </a:p>
      </xdr:txBody>
    </xdr:sp>
    <xdr:clientData/>
  </xdr:twoCellAnchor>
  <xdr:twoCellAnchor>
    <xdr:from>
      <xdr:col>10</xdr:col>
      <xdr:colOff>13607</xdr:colOff>
      <xdr:row>3</xdr:row>
      <xdr:rowOff>326571</xdr:rowOff>
    </xdr:from>
    <xdr:to>
      <xdr:col>16</xdr:col>
      <xdr:colOff>1768929</xdr:colOff>
      <xdr:row>8</xdr:row>
      <xdr:rowOff>40820</xdr:rowOff>
    </xdr:to>
    <xdr:sp macro="" textlink="">
      <xdr:nvSpPr>
        <xdr:cNvPr id="5" name="正方形/長方形 4">
          <a:extLst>
            <a:ext uri="{FF2B5EF4-FFF2-40B4-BE49-F238E27FC236}">
              <a16:creationId xmlns:a16="http://schemas.microsoft.com/office/drawing/2014/main" id="{C15CEBE9-DB74-A049-85BE-D02D6D909B57}"/>
            </a:ext>
          </a:extLst>
        </xdr:cNvPr>
        <xdr:cNvSpPr/>
      </xdr:nvSpPr>
      <xdr:spPr bwMode="auto">
        <a:xfrm>
          <a:off x="11225893" y="1510392"/>
          <a:ext cx="9525000" cy="1279071"/>
        </a:xfrm>
        <a:prstGeom prst="rect">
          <a:avLst/>
        </a:prstGeom>
        <a:noFill/>
        <a:ln w="38100"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108858</xdr:colOff>
      <xdr:row>5</xdr:row>
      <xdr:rowOff>68035</xdr:rowOff>
    </xdr:from>
    <xdr:to>
      <xdr:col>10</xdr:col>
      <xdr:colOff>1102179</xdr:colOff>
      <xdr:row>8</xdr:row>
      <xdr:rowOff>21027</xdr:rowOff>
    </xdr:to>
    <xdr:sp macro="" textlink="">
      <xdr:nvSpPr>
        <xdr:cNvPr id="4" name="テキスト ボックス 3">
          <a:extLst>
            <a:ext uri="{FF2B5EF4-FFF2-40B4-BE49-F238E27FC236}">
              <a16:creationId xmlns:a16="http://schemas.microsoft.com/office/drawing/2014/main" id="{DDD6FC88-7EA1-4A4A-8F7E-D8640B875151}"/>
            </a:ext>
          </a:extLst>
        </xdr:cNvPr>
        <xdr:cNvSpPr txBox="1"/>
      </xdr:nvSpPr>
      <xdr:spPr>
        <a:xfrm>
          <a:off x="10640787" y="1918606"/>
          <a:ext cx="1673678"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2326821</xdr:colOff>
      <xdr:row>6</xdr:row>
      <xdr:rowOff>693964</xdr:rowOff>
    </xdr:from>
    <xdr:to>
      <xdr:col>8</xdr:col>
      <xdr:colOff>1990644</xdr:colOff>
      <xdr:row>21</xdr:row>
      <xdr:rowOff>63118</xdr:rowOff>
    </xdr:to>
    <xdr:grpSp>
      <xdr:nvGrpSpPr>
        <xdr:cNvPr id="2" name="グループ化 1">
          <a:extLst>
            <a:ext uri="{FF2B5EF4-FFF2-40B4-BE49-F238E27FC236}">
              <a16:creationId xmlns:a16="http://schemas.microsoft.com/office/drawing/2014/main" id="{EC9BA49B-025D-46E5-AE43-E4573AB257DD}"/>
            </a:ext>
          </a:extLst>
        </xdr:cNvPr>
        <xdr:cNvGrpSpPr/>
      </xdr:nvGrpSpPr>
      <xdr:grpSpPr>
        <a:xfrm>
          <a:off x="2326821" y="6504214"/>
          <a:ext cx="11678930" cy="2621261"/>
          <a:chOff x="2229971" y="6426279"/>
          <a:chExt cx="11665323" cy="2621261"/>
        </a:xfrm>
      </xdr:grpSpPr>
      <xdr:cxnSp macro="">
        <xdr:nvCxnSpPr>
          <xdr:cNvPr id="3" name="直線コネクタ 2">
            <a:extLst>
              <a:ext uri="{FF2B5EF4-FFF2-40B4-BE49-F238E27FC236}">
                <a16:creationId xmlns:a16="http://schemas.microsoft.com/office/drawing/2014/main" id="{35B20E74-6C15-E29A-9D3B-8556D0535D88}"/>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4" name="グループ化 3">
            <a:extLst>
              <a:ext uri="{FF2B5EF4-FFF2-40B4-BE49-F238E27FC236}">
                <a16:creationId xmlns:a16="http://schemas.microsoft.com/office/drawing/2014/main" id="{D2E4D872-F369-ED2D-D83F-34F70BEEBE0C}"/>
              </a:ext>
            </a:extLst>
          </xdr:cNvPr>
          <xdr:cNvGrpSpPr/>
        </xdr:nvGrpSpPr>
        <xdr:grpSpPr>
          <a:xfrm>
            <a:off x="2229971" y="6426279"/>
            <a:ext cx="11665323" cy="2621261"/>
            <a:chOff x="2229971" y="6426279"/>
            <a:chExt cx="11787787" cy="2621261"/>
          </a:xfrm>
        </xdr:grpSpPr>
        <xdr:pic>
          <xdr:nvPicPr>
            <xdr:cNvPr id="5" name="図 4" descr="テーブル&#10;&#10;中程度の精度で自動的に生成された説明">
              <a:extLst>
                <a:ext uri="{FF2B5EF4-FFF2-40B4-BE49-F238E27FC236}">
                  <a16:creationId xmlns:a16="http://schemas.microsoft.com/office/drawing/2014/main" id="{CCBB3181-8BC2-2E78-6DC5-33A926B5E8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6" name="正方形/長方形 5">
              <a:extLst>
                <a:ext uri="{FF2B5EF4-FFF2-40B4-BE49-F238E27FC236}">
                  <a16:creationId xmlns:a16="http://schemas.microsoft.com/office/drawing/2014/main" id="{0B537FF6-EF8A-297F-FA79-B8DE04D7E43C}"/>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645B9BB9-EC9C-0596-410D-AF4E28332113}"/>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矢印: 下 7">
              <a:extLst>
                <a:ext uri="{FF2B5EF4-FFF2-40B4-BE49-F238E27FC236}">
                  <a16:creationId xmlns:a16="http://schemas.microsoft.com/office/drawing/2014/main" id="{5CCC1E42-4A1C-67D7-C602-F582990022B8}"/>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A3E94A-AB21-134B-E848-622B0F021891}"/>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0" name="テキスト ボックス 9">
              <a:extLst>
                <a:ext uri="{FF2B5EF4-FFF2-40B4-BE49-F238E27FC236}">
                  <a16:creationId xmlns:a16="http://schemas.microsoft.com/office/drawing/2014/main" id="{E9908160-E4B8-AC2E-12DE-27A4693790E1}"/>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11" name="テキスト ボックス 10">
              <a:extLst>
                <a:ext uri="{FF2B5EF4-FFF2-40B4-BE49-F238E27FC236}">
                  <a16:creationId xmlns:a16="http://schemas.microsoft.com/office/drawing/2014/main" id="{20559B1E-A5C3-F6AF-DA39-65DBBBC66D88}"/>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12" name="テキスト ボックス 11">
              <a:extLst>
                <a:ext uri="{FF2B5EF4-FFF2-40B4-BE49-F238E27FC236}">
                  <a16:creationId xmlns:a16="http://schemas.microsoft.com/office/drawing/2014/main" id="{EA2997B5-C24A-3AD5-177D-0408752A6FEB}"/>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449036</xdr:colOff>
      <xdr:row>5</xdr:row>
      <xdr:rowOff>40821</xdr:rowOff>
    </xdr:from>
    <xdr:to>
      <xdr:col>7</xdr:col>
      <xdr:colOff>666750</xdr:colOff>
      <xdr:row>5</xdr:row>
      <xdr:rowOff>1061357</xdr:rowOff>
    </xdr:to>
    <xdr:sp macro="" textlink="">
      <xdr:nvSpPr>
        <xdr:cNvPr id="13" name="テキスト ボックス 12">
          <a:extLst>
            <a:ext uri="{FF2B5EF4-FFF2-40B4-BE49-F238E27FC236}">
              <a16:creationId xmlns:a16="http://schemas.microsoft.com/office/drawing/2014/main" id="{6687084F-9669-489E-86CF-E0E6D057B49D}"/>
            </a:ext>
          </a:extLst>
        </xdr:cNvPr>
        <xdr:cNvSpPr txBox="1"/>
      </xdr:nvSpPr>
      <xdr:spPr>
        <a:xfrm>
          <a:off x="3333750" y="4708071"/>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14" name="矢印: 下 13">
          <a:extLst>
            <a:ext uri="{FF2B5EF4-FFF2-40B4-BE49-F238E27FC236}">
              <a16:creationId xmlns:a16="http://schemas.microsoft.com/office/drawing/2014/main" id="{40D7E376-95F2-46F6-B959-AAA6700F1771}"/>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15" name="グループ化 14">
          <a:extLst>
            <a:ext uri="{FF2B5EF4-FFF2-40B4-BE49-F238E27FC236}">
              <a16:creationId xmlns:a16="http://schemas.microsoft.com/office/drawing/2014/main" id="{4708E0C2-317F-42AF-B666-4597A9E3EBF3}"/>
            </a:ext>
          </a:extLst>
        </xdr:cNvPr>
        <xdr:cNvGrpSpPr/>
      </xdr:nvGrpSpPr>
      <xdr:grpSpPr>
        <a:xfrm>
          <a:off x="17173335" y="6426279"/>
          <a:ext cx="11078856" cy="2621261"/>
          <a:chOff x="2229971" y="6426279"/>
          <a:chExt cx="11665323" cy="2621261"/>
        </a:xfrm>
      </xdr:grpSpPr>
      <xdr:cxnSp macro="">
        <xdr:nvCxnSpPr>
          <xdr:cNvPr id="16" name="直線コネクタ 15">
            <a:extLst>
              <a:ext uri="{FF2B5EF4-FFF2-40B4-BE49-F238E27FC236}">
                <a16:creationId xmlns:a16="http://schemas.microsoft.com/office/drawing/2014/main" id="{96E59D26-8B6C-39FF-A786-EBCCBA14E482}"/>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7" name="グループ化 16">
            <a:extLst>
              <a:ext uri="{FF2B5EF4-FFF2-40B4-BE49-F238E27FC236}">
                <a16:creationId xmlns:a16="http://schemas.microsoft.com/office/drawing/2014/main" id="{7FA2DA95-04A0-0D62-99A9-12F7C6776E52}"/>
              </a:ext>
            </a:extLst>
          </xdr:cNvPr>
          <xdr:cNvGrpSpPr/>
        </xdr:nvGrpSpPr>
        <xdr:grpSpPr>
          <a:xfrm>
            <a:off x="2229971" y="6426279"/>
            <a:ext cx="11665323" cy="2621261"/>
            <a:chOff x="2229971" y="6426279"/>
            <a:chExt cx="11787787" cy="2621261"/>
          </a:xfrm>
        </xdr:grpSpPr>
        <xdr:pic>
          <xdr:nvPicPr>
            <xdr:cNvPr id="18" name="図 17" descr="テーブル&#10;&#10;中程度の精度で自動的に生成された説明">
              <a:extLst>
                <a:ext uri="{FF2B5EF4-FFF2-40B4-BE49-F238E27FC236}">
                  <a16:creationId xmlns:a16="http://schemas.microsoft.com/office/drawing/2014/main" id="{CF7583F9-E29B-557D-5DB1-928836A732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9" name="正方形/長方形 18">
              <a:extLst>
                <a:ext uri="{FF2B5EF4-FFF2-40B4-BE49-F238E27FC236}">
                  <a16:creationId xmlns:a16="http://schemas.microsoft.com/office/drawing/2014/main" id="{5EE85AEE-47EC-778A-4430-83AA11096D4A}"/>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6D482D58-6C18-B524-9E97-608C58EE12AA}"/>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矢印: 下 20">
              <a:extLst>
                <a:ext uri="{FF2B5EF4-FFF2-40B4-BE49-F238E27FC236}">
                  <a16:creationId xmlns:a16="http://schemas.microsoft.com/office/drawing/2014/main" id="{6DB98D96-7EDC-AC6C-5983-5E00E7BE7AFA}"/>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D49C4855-57A9-BB52-68FD-8720FD095D2D}"/>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EBD768C6-2C5B-C8E2-713F-E7B1593D595E}"/>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C2D1174A-388C-6380-ED70-41C2615EB14E}"/>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C3E4BC20-1EA8-54E1-E288-A62C44638850}"/>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F83FD048-C885-4E7F-9149-7D4696E5FC8A}"/>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18FC34FE-1B45-49C8-BD6B-04A39A0DA8BC}"/>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1CFD2D6B-0B4D-4CF1-9D64-FB0B1DA9562D}"/>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01271705-254D-48F0-853B-D93B6DD83012}"/>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EBB014DE-8CD3-4CAE-9B19-AE9780D99E1F}"/>
                </a:ext>
              </a:extLst>
            </xdr:cNvPr>
            <xdr:cNvPicPr>
              <a:picLocks noChangeAspect="1" noChangeArrowheads="1"/>
              <a:extLst>
                <a:ext uri="{84589F7E-364E-4C9E-8A38-B11213B215E9}">
                  <a14:cameraTool cellRange="$L$29:$Q$35" spid="_x0000_s6169"/>
                </a:ext>
              </a:extLst>
            </xdr:cNvPicPr>
          </xdr:nvPicPr>
          <xdr:blipFill>
            <a:blip xmlns:r="http://schemas.openxmlformats.org/officeDocument/2006/relationships" r:embed="rId2"/>
            <a:srcRect/>
            <a:stretch>
              <a:fillRect/>
            </a:stretch>
          </xdr:blipFill>
          <xdr:spPr bwMode="auto">
            <a:xfrm>
              <a:off x="18151928"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97EAF478-78D5-4246-88B4-DFA146595415}"/>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04660C07-072A-46B1-AE5D-6FC1B6FF0FFA}"/>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EA22DED6-0A3B-4029-B9FE-543BE357D756}"/>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468568C2-1538-4330-AB35-5F5E1D453B83}"/>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56251F44-F56E-4576-A6FE-E6A2986FD362}"/>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EEC457BD-5044-4BE2-8790-DFB88848E427}"/>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1E689C78-1E6A-4624-909B-0DF676F6227D}"/>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EEBADEA2-B309-4D62-81E4-8AEF5CF263AD}"/>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DFCB5FAE-019C-4BBC-BF3F-F1DCB0F35944}"/>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38A72E0D-3183-46DF-8A79-97B62E04F2E3}"/>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8870FAC4-74D5-4E0C-8D42-A936564AD732}"/>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95</v>
      </c>
      <c r="D1" s="8" t="s">
        <v>60</v>
      </c>
      <c r="E1" s="5" t="s">
        <v>50</v>
      </c>
      <c r="F1" s="7" t="s">
        <v>57</v>
      </c>
      <c r="G1" s="7" t="s">
        <v>56</v>
      </c>
      <c r="H1" s="7" t="s">
        <v>58</v>
      </c>
      <c r="I1" s="7" t="s">
        <v>98</v>
      </c>
      <c r="J1" s="8" t="s">
        <v>61</v>
      </c>
      <c r="K1" s="5" t="s">
        <v>50</v>
      </c>
      <c r="L1" s="7" t="s">
        <v>57</v>
      </c>
      <c r="M1" s="7" t="s">
        <v>56</v>
      </c>
      <c r="N1" s="7" t="s">
        <v>58</v>
      </c>
      <c r="O1" s="7" t="s">
        <v>98</v>
      </c>
      <c r="P1" s="8" t="s">
        <v>62</v>
      </c>
      <c r="Q1" s="5" t="s">
        <v>50</v>
      </c>
      <c r="R1" s="7" t="s">
        <v>57</v>
      </c>
      <c r="S1" s="7" t="s">
        <v>56</v>
      </c>
      <c r="T1" s="7" t="s">
        <v>58</v>
      </c>
      <c r="U1" s="7" t="s">
        <v>98</v>
      </c>
      <c r="V1" s="8" t="s">
        <v>63</v>
      </c>
      <c r="W1" s="5" t="s">
        <v>50</v>
      </c>
      <c r="X1" s="7" t="s">
        <v>57</v>
      </c>
      <c r="Y1" s="7" t="s">
        <v>56</v>
      </c>
      <c r="Z1" s="7" t="s">
        <v>58</v>
      </c>
      <c r="AA1" s="7" t="s">
        <v>98</v>
      </c>
      <c r="AB1" s="8" t="s">
        <v>64</v>
      </c>
      <c r="AC1" s="5" t="s">
        <v>50</v>
      </c>
      <c r="AD1" s="7" t="s">
        <v>57</v>
      </c>
      <c r="AE1" s="7" t="s">
        <v>56</v>
      </c>
      <c r="AF1" s="7" t="s">
        <v>58</v>
      </c>
      <c r="AG1" s="7" t="s">
        <v>98</v>
      </c>
      <c r="AH1" s="8" t="s">
        <v>65</v>
      </c>
      <c r="AI1" s="5" t="s">
        <v>50</v>
      </c>
      <c r="AJ1" s="7" t="s">
        <v>57</v>
      </c>
      <c r="AK1" s="7" t="s">
        <v>56</v>
      </c>
      <c r="AL1" s="7" t="s">
        <v>58</v>
      </c>
      <c r="AM1" s="7" t="s">
        <v>98</v>
      </c>
      <c r="AN1" s="8" t="s">
        <v>66</v>
      </c>
      <c r="AO1" s="5" t="s">
        <v>50</v>
      </c>
      <c r="AP1" s="7" t="s">
        <v>57</v>
      </c>
      <c r="AQ1" s="7" t="s">
        <v>56</v>
      </c>
      <c r="AR1" s="7" t="s">
        <v>58</v>
      </c>
      <c r="AS1" s="7" t="s">
        <v>98</v>
      </c>
      <c r="AT1" s="8" t="s">
        <v>67</v>
      </c>
      <c r="AU1" s="5" t="s">
        <v>50</v>
      </c>
      <c r="AV1" s="7" t="s">
        <v>57</v>
      </c>
      <c r="AW1" s="7" t="s">
        <v>56</v>
      </c>
      <c r="AX1" s="7" t="s">
        <v>58</v>
      </c>
      <c r="AY1" s="7" t="s">
        <v>98</v>
      </c>
      <c r="AZ1" s="8" t="s">
        <v>68</v>
      </c>
      <c r="BA1" s="5" t="s">
        <v>50</v>
      </c>
      <c r="BB1" s="7" t="s">
        <v>57</v>
      </c>
      <c r="BC1" s="7" t="s">
        <v>56</v>
      </c>
      <c r="BD1" s="7" t="s">
        <v>58</v>
      </c>
      <c r="BE1" s="7" t="s">
        <v>98</v>
      </c>
      <c r="BF1" s="8" t="s">
        <v>69</v>
      </c>
      <c r="BG1" s="5" t="s">
        <v>50</v>
      </c>
      <c r="BH1" s="7" t="s">
        <v>57</v>
      </c>
      <c r="BI1" s="7" t="s">
        <v>56</v>
      </c>
      <c r="BJ1" s="7" t="s">
        <v>58</v>
      </c>
      <c r="BK1" s="7" t="s">
        <v>98</v>
      </c>
      <c r="BL1" s="8" t="s">
        <v>70</v>
      </c>
      <c r="BM1" s="5" t="s">
        <v>50</v>
      </c>
      <c r="BN1" s="7" t="s">
        <v>57</v>
      </c>
      <c r="BO1" s="7" t="s">
        <v>56</v>
      </c>
      <c r="BP1" s="7" t="s">
        <v>58</v>
      </c>
      <c r="BQ1" s="7" t="s">
        <v>98</v>
      </c>
      <c r="BR1" s="8" t="s">
        <v>71</v>
      </c>
      <c r="BS1" s="5" t="s">
        <v>50</v>
      </c>
      <c r="BT1" s="7" t="s">
        <v>57</v>
      </c>
      <c r="BU1" s="7" t="s">
        <v>56</v>
      </c>
      <c r="BV1" s="7" t="s">
        <v>58</v>
      </c>
      <c r="BW1" s="7" t="s">
        <v>98</v>
      </c>
      <c r="BX1" s="8" t="s">
        <v>72</v>
      </c>
      <c r="BY1" s="5" t="s">
        <v>50</v>
      </c>
      <c r="BZ1" s="7" t="s">
        <v>57</v>
      </c>
      <c r="CA1" s="7" t="s">
        <v>56</v>
      </c>
      <c r="CB1" s="7" t="s">
        <v>58</v>
      </c>
      <c r="CC1" s="7" t="s">
        <v>98</v>
      </c>
      <c r="CD1" s="8" t="s">
        <v>73</v>
      </c>
      <c r="CE1" s="5" t="s">
        <v>50</v>
      </c>
      <c r="CF1" s="7" t="s">
        <v>57</v>
      </c>
      <c r="CG1" s="7" t="s">
        <v>56</v>
      </c>
      <c r="CH1" s="7" t="s">
        <v>58</v>
      </c>
      <c r="CI1" s="7" t="s">
        <v>98</v>
      </c>
      <c r="CJ1" s="8" t="s">
        <v>74</v>
      </c>
      <c r="CK1" s="5" t="s">
        <v>50</v>
      </c>
      <c r="CL1" s="7" t="s">
        <v>57</v>
      </c>
      <c r="CM1" s="7" t="s">
        <v>56</v>
      </c>
      <c r="CN1" s="7" t="s">
        <v>58</v>
      </c>
      <c r="CO1" s="7" t="s">
        <v>98</v>
      </c>
      <c r="CP1" s="8" t="s">
        <v>75</v>
      </c>
      <c r="CQ1" s="5" t="s">
        <v>50</v>
      </c>
      <c r="CR1" s="7" t="s">
        <v>57</v>
      </c>
      <c r="CS1" s="7" t="s">
        <v>56</v>
      </c>
      <c r="CT1" s="7" t="s">
        <v>58</v>
      </c>
      <c r="CU1" s="7" t="s">
        <v>98</v>
      </c>
      <c r="CV1" s="8" t="s">
        <v>76</v>
      </c>
      <c r="CW1" s="5" t="s">
        <v>50</v>
      </c>
      <c r="CX1" s="7" t="s">
        <v>57</v>
      </c>
      <c r="CY1" s="7" t="s">
        <v>56</v>
      </c>
      <c r="CZ1" s="7" t="s">
        <v>58</v>
      </c>
      <c r="DA1" s="7" t="s">
        <v>98</v>
      </c>
      <c r="DB1" s="8" t="s">
        <v>77</v>
      </c>
      <c r="DC1" s="5" t="s">
        <v>50</v>
      </c>
      <c r="DD1" s="7" t="s">
        <v>57</v>
      </c>
      <c r="DE1" s="7" t="s">
        <v>56</v>
      </c>
      <c r="DF1" s="7" t="s">
        <v>58</v>
      </c>
      <c r="DG1" s="7" t="s">
        <v>98</v>
      </c>
      <c r="DH1" s="8" t="s">
        <v>78</v>
      </c>
      <c r="DI1" s="5" t="s">
        <v>50</v>
      </c>
      <c r="DJ1" s="7" t="s">
        <v>57</v>
      </c>
      <c r="DK1" s="7" t="s">
        <v>56</v>
      </c>
      <c r="DL1" s="7" t="s">
        <v>58</v>
      </c>
      <c r="DM1" s="7" t="s">
        <v>98</v>
      </c>
      <c r="DN1" s="8" t="s">
        <v>79</v>
      </c>
      <c r="DO1" s="5" t="s">
        <v>50</v>
      </c>
      <c r="DP1" s="7" t="s">
        <v>57</v>
      </c>
      <c r="DQ1" s="7" t="s">
        <v>56</v>
      </c>
      <c r="DR1" s="7" t="s">
        <v>58</v>
      </c>
      <c r="DS1" s="7" t="s">
        <v>59</v>
      </c>
      <c r="DT1" s="8" t="s">
        <v>80</v>
      </c>
      <c r="DU1" s="5" t="s">
        <v>50</v>
      </c>
      <c r="DV1" s="7" t="s">
        <v>57</v>
      </c>
      <c r="DW1" s="7" t="s">
        <v>56</v>
      </c>
      <c r="DX1" s="7" t="s">
        <v>58</v>
      </c>
      <c r="DY1" s="7" t="s">
        <v>59</v>
      </c>
      <c r="DZ1" s="8" t="s">
        <v>81</v>
      </c>
      <c r="EA1" s="5" t="s">
        <v>50</v>
      </c>
      <c r="EB1" s="7" t="s">
        <v>57</v>
      </c>
      <c r="EC1" s="7" t="s">
        <v>56</v>
      </c>
      <c r="ED1" s="7" t="s">
        <v>58</v>
      </c>
      <c r="EE1" s="7" t="s">
        <v>59</v>
      </c>
      <c r="EF1" s="8" t="s">
        <v>82</v>
      </c>
      <c r="EG1" s="5" t="s">
        <v>50</v>
      </c>
      <c r="EH1" s="7" t="s">
        <v>57</v>
      </c>
      <c r="EI1" s="7" t="s">
        <v>56</v>
      </c>
      <c r="EJ1" s="7" t="s">
        <v>58</v>
      </c>
      <c r="EK1" s="7" t="s">
        <v>59</v>
      </c>
      <c r="EL1" s="8" t="s">
        <v>83</v>
      </c>
      <c r="EM1" s="5" t="s">
        <v>50</v>
      </c>
      <c r="EN1" s="7" t="s">
        <v>57</v>
      </c>
      <c r="EO1" s="7" t="s">
        <v>56</v>
      </c>
      <c r="EP1" s="7" t="s">
        <v>58</v>
      </c>
      <c r="EQ1" s="7" t="s">
        <v>59</v>
      </c>
      <c r="ER1" s="8" t="s">
        <v>84</v>
      </c>
      <c r="ES1" s="5" t="s">
        <v>50</v>
      </c>
      <c r="ET1" s="7" t="s">
        <v>57</v>
      </c>
      <c r="EU1" s="7" t="s">
        <v>56</v>
      </c>
      <c r="EV1" s="7" t="s">
        <v>58</v>
      </c>
      <c r="EW1" s="7" t="s">
        <v>59</v>
      </c>
      <c r="EX1" s="8" t="s">
        <v>85</v>
      </c>
      <c r="EY1" s="5" t="s">
        <v>50</v>
      </c>
      <c r="EZ1" s="7" t="s">
        <v>57</v>
      </c>
      <c r="FA1" s="7" t="s">
        <v>56</v>
      </c>
      <c r="FB1" s="7" t="s">
        <v>58</v>
      </c>
      <c r="FC1" s="7" t="s">
        <v>59</v>
      </c>
      <c r="FD1" s="8" t="s">
        <v>86</v>
      </c>
      <c r="FE1" s="5" t="s">
        <v>50</v>
      </c>
      <c r="FF1" s="7" t="s">
        <v>57</v>
      </c>
      <c r="FG1" s="7" t="s">
        <v>56</v>
      </c>
      <c r="FH1" s="7" t="s">
        <v>58</v>
      </c>
      <c r="FI1" s="7" t="s">
        <v>59</v>
      </c>
      <c r="FJ1" s="8" t="s">
        <v>87</v>
      </c>
      <c r="FK1" s="5" t="s">
        <v>50</v>
      </c>
      <c r="FL1" s="7" t="s">
        <v>57</v>
      </c>
      <c r="FM1" s="7" t="s">
        <v>56</v>
      </c>
      <c r="FN1" s="7" t="s">
        <v>58</v>
      </c>
      <c r="FO1" s="7" t="s">
        <v>59</v>
      </c>
      <c r="FP1" s="8" t="s">
        <v>88</v>
      </c>
      <c r="FQ1" s="5" t="s">
        <v>50</v>
      </c>
      <c r="FR1" s="7" t="s">
        <v>57</v>
      </c>
      <c r="FS1" s="7" t="s">
        <v>56</v>
      </c>
      <c r="FT1" s="7" t="s">
        <v>58</v>
      </c>
      <c r="FU1" s="7" t="s">
        <v>59</v>
      </c>
      <c r="FV1" s="8" t="s">
        <v>89</v>
      </c>
      <c r="FW1" s="5" t="s">
        <v>50</v>
      </c>
      <c r="FX1" s="7" t="s">
        <v>57</v>
      </c>
      <c r="FY1" s="7" t="s">
        <v>56</v>
      </c>
      <c r="FZ1" s="7" t="s">
        <v>58</v>
      </c>
      <c r="GA1" s="7" t="s">
        <v>59</v>
      </c>
      <c r="GB1" s="8" t="s">
        <v>90</v>
      </c>
      <c r="GC1" s="5" t="s">
        <v>50</v>
      </c>
      <c r="GD1" s="7" t="s">
        <v>57</v>
      </c>
      <c r="GE1" s="7" t="s">
        <v>56</v>
      </c>
      <c r="GF1" s="7" t="s">
        <v>58</v>
      </c>
      <c r="GG1" s="7" t="s">
        <v>59</v>
      </c>
      <c r="GH1" s="8" t="s">
        <v>91</v>
      </c>
      <c r="GI1" s="5" t="s">
        <v>50</v>
      </c>
      <c r="GJ1" s="7" t="s">
        <v>57</v>
      </c>
      <c r="GK1" s="7" t="s">
        <v>56</v>
      </c>
      <c r="GL1" s="7" t="s">
        <v>58</v>
      </c>
      <c r="GM1" s="7" t="s">
        <v>59</v>
      </c>
      <c r="GN1" s="8" t="s">
        <v>92</v>
      </c>
      <c r="GO1" s="5" t="s">
        <v>50</v>
      </c>
      <c r="GP1" s="7" t="s">
        <v>57</v>
      </c>
      <c r="GQ1" s="7" t="s">
        <v>56</v>
      </c>
      <c r="GR1" s="7" t="s">
        <v>58</v>
      </c>
      <c r="GS1" s="7" t="s">
        <v>59</v>
      </c>
      <c r="GT1" s="8" t="s">
        <v>93</v>
      </c>
      <c r="GU1" s="5" t="s">
        <v>50</v>
      </c>
      <c r="GV1" s="7" t="s">
        <v>57</v>
      </c>
      <c r="GW1" s="7" t="s">
        <v>56</v>
      </c>
      <c r="GX1" s="7" t="s">
        <v>58</v>
      </c>
      <c r="GY1" s="7" t="s">
        <v>59</v>
      </c>
      <c r="GZ1" s="8" t="s">
        <v>94</v>
      </c>
      <c r="HA1" s="5" t="s">
        <v>50</v>
      </c>
      <c r="HB1" s="7" t="s">
        <v>57</v>
      </c>
      <c r="HC1" s="7" t="s">
        <v>56</v>
      </c>
      <c r="HD1" s="7" t="s">
        <v>58</v>
      </c>
      <c r="HE1" s="7" t="s">
        <v>59</v>
      </c>
      <c r="HF1" s="9" t="s">
        <v>53</v>
      </c>
      <c r="HG1" s="8" t="s">
        <v>60</v>
      </c>
      <c r="HH1" s="5" t="s">
        <v>50</v>
      </c>
      <c r="HI1" s="7" t="s">
        <v>51</v>
      </c>
      <c r="HJ1" s="7" t="s">
        <v>54</v>
      </c>
      <c r="HK1" s="7" t="s">
        <v>55</v>
      </c>
      <c r="HL1" s="7" t="s">
        <v>52</v>
      </c>
      <c r="HM1" s="8" t="s">
        <v>61</v>
      </c>
      <c r="HN1" s="5" t="s">
        <v>50</v>
      </c>
      <c r="HO1" s="7" t="s">
        <v>51</v>
      </c>
      <c r="HP1" s="7" t="s">
        <v>54</v>
      </c>
      <c r="HQ1" s="7" t="s">
        <v>55</v>
      </c>
      <c r="HR1" s="7" t="s">
        <v>52</v>
      </c>
      <c r="HS1" s="8" t="s">
        <v>62</v>
      </c>
      <c r="HT1" s="5" t="s">
        <v>50</v>
      </c>
      <c r="HU1" s="7" t="s">
        <v>51</v>
      </c>
      <c r="HV1" s="7" t="s">
        <v>54</v>
      </c>
      <c r="HW1" s="7" t="s">
        <v>55</v>
      </c>
      <c r="HX1" s="7" t="s">
        <v>52</v>
      </c>
      <c r="HY1" s="8" t="s">
        <v>63</v>
      </c>
      <c r="HZ1" s="5" t="s">
        <v>50</v>
      </c>
      <c r="IA1" s="7" t="s">
        <v>51</v>
      </c>
      <c r="IB1" s="7" t="s">
        <v>54</v>
      </c>
      <c r="IC1" s="7" t="s">
        <v>55</v>
      </c>
      <c r="ID1" s="7" t="s">
        <v>52</v>
      </c>
      <c r="IE1" s="8" t="s">
        <v>64</v>
      </c>
      <c r="IF1" s="5" t="s">
        <v>50</v>
      </c>
      <c r="IG1" s="7" t="s">
        <v>51</v>
      </c>
      <c r="IH1" s="7" t="s">
        <v>54</v>
      </c>
      <c r="II1" s="7" t="s">
        <v>55</v>
      </c>
      <c r="IJ1" s="7" t="s">
        <v>52</v>
      </c>
      <c r="IK1" s="8" t="s">
        <v>65</v>
      </c>
      <c r="IL1" s="5" t="s">
        <v>50</v>
      </c>
      <c r="IM1" s="7" t="s">
        <v>51</v>
      </c>
      <c r="IN1" s="7" t="s">
        <v>54</v>
      </c>
      <c r="IO1" s="7" t="s">
        <v>55</v>
      </c>
      <c r="IP1" s="7" t="s">
        <v>52</v>
      </c>
      <c r="IQ1" s="8" t="s">
        <v>66</v>
      </c>
      <c r="IR1" s="5" t="s">
        <v>50</v>
      </c>
      <c r="IS1" s="7" t="s">
        <v>51</v>
      </c>
      <c r="IT1" s="7" t="s">
        <v>54</v>
      </c>
      <c r="IU1" s="7" t="s">
        <v>55</v>
      </c>
      <c r="IV1" s="7" t="s">
        <v>52</v>
      </c>
      <c r="IW1" s="8" t="s">
        <v>67</v>
      </c>
      <c r="IX1" s="5" t="s">
        <v>50</v>
      </c>
      <c r="IY1" s="7" t="s">
        <v>51</v>
      </c>
      <c r="IZ1" s="7" t="s">
        <v>54</v>
      </c>
      <c r="JA1" s="7" t="s">
        <v>55</v>
      </c>
      <c r="JB1" s="7" t="s">
        <v>52</v>
      </c>
      <c r="JC1" s="8" t="s">
        <v>68</v>
      </c>
      <c r="JD1" s="5" t="s">
        <v>50</v>
      </c>
      <c r="JE1" s="7" t="s">
        <v>51</v>
      </c>
      <c r="JF1" s="7" t="s">
        <v>54</v>
      </c>
      <c r="JG1" s="7" t="s">
        <v>55</v>
      </c>
      <c r="JH1" s="7" t="s">
        <v>52</v>
      </c>
      <c r="JI1" s="8" t="s">
        <v>69</v>
      </c>
      <c r="JJ1" s="5" t="s">
        <v>50</v>
      </c>
      <c r="JK1" s="7" t="s">
        <v>51</v>
      </c>
      <c r="JL1" s="7" t="s">
        <v>54</v>
      </c>
      <c r="JM1" s="7" t="s">
        <v>55</v>
      </c>
      <c r="JN1" s="7" t="s">
        <v>52</v>
      </c>
      <c r="JO1" s="8" t="s">
        <v>70</v>
      </c>
      <c r="JP1" s="5" t="s">
        <v>50</v>
      </c>
      <c r="JQ1" s="7" t="s">
        <v>51</v>
      </c>
      <c r="JR1" s="7" t="s">
        <v>54</v>
      </c>
      <c r="JS1" s="7" t="s">
        <v>55</v>
      </c>
      <c r="JT1" s="7" t="s">
        <v>52</v>
      </c>
      <c r="JU1" s="8" t="s">
        <v>71</v>
      </c>
      <c r="JV1" s="5" t="s">
        <v>50</v>
      </c>
      <c r="JW1" s="7" t="s">
        <v>51</v>
      </c>
      <c r="JX1" s="7" t="s">
        <v>54</v>
      </c>
      <c r="JY1" s="7" t="s">
        <v>55</v>
      </c>
      <c r="JZ1" s="7" t="s">
        <v>52</v>
      </c>
      <c r="KA1" s="8" t="s">
        <v>72</v>
      </c>
      <c r="KB1" s="5" t="s">
        <v>50</v>
      </c>
      <c r="KC1" s="7" t="s">
        <v>51</v>
      </c>
      <c r="KD1" s="7" t="s">
        <v>54</v>
      </c>
      <c r="KE1" s="7" t="s">
        <v>55</v>
      </c>
      <c r="KF1" s="7" t="s">
        <v>52</v>
      </c>
      <c r="KG1" s="8" t="s">
        <v>73</v>
      </c>
      <c r="KH1" s="5" t="s">
        <v>50</v>
      </c>
      <c r="KI1" s="7" t="s">
        <v>51</v>
      </c>
      <c r="KJ1" s="7" t="s">
        <v>54</v>
      </c>
      <c r="KK1" s="7" t="s">
        <v>55</v>
      </c>
      <c r="KL1" s="7" t="s">
        <v>52</v>
      </c>
      <c r="KM1" s="8" t="s">
        <v>74</v>
      </c>
      <c r="KN1" s="5" t="s">
        <v>50</v>
      </c>
      <c r="KO1" s="7" t="s">
        <v>51</v>
      </c>
      <c r="KP1" s="7" t="s">
        <v>54</v>
      </c>
      <c r="KQ1" s="7" t="s">
        <v>55</v>
      </c>
      <c r="KR1" s="7" t="s">
        <v>52</v>
      </c>
      <c r="KS1" s="8" t="s">
        <v>75</v>
      </c>
      <c r="KT1" s="5" t="s">
        <v>50</v>
      </c>
      <c r="KU1" s="7" t="s">
        <v>51</v>
      </c>
      <c r="KV1" s="7" t="s">
        <v>54</v>
      </c>
      <c r="KW1" s="7" t="s">
        <v>55</v>
      </c>
      <c r="KX1" s="7" t="s">
        <v>52</v>
      </c>
      <c r="KY1" s="8" t="s">
        <v>76</v>
      </c>
      <c r="KZ1" s="5" t="s">
        <v>50</v>
      </c>
      <c r="LA1" s="7" t="s">
        <v>51</v>
      </c>
      <c r="LB1" s="7" t="s">
        <v>54</v>
      </c>
      <c r="LC1" s="7" t="s">
        <v>55</v>
      </c>
      <c r="LD1" s="7" t="s">
        <v>52</v>
      </c>
      <c r="LE1" s="8" t="s">
        <v>77</v>
      </c>
      <c r="LF1" s="5" t="s">
        <v>50</v>
      </c>
      <c r="LG1" s="7" t="s">
        <v>51</v>
      </c>
      <c r="LH1" s="7" t="s">
        <v>54</v>
      </c>
      <c r="LI1" s="7" t="s">
        <v>55</v>
      </c>
      <c r="LJ1" s="7" t="s">
        <v>52</v>
      </c>
      <c r="LK1" s="8" t="s">
        <v>78</v>
      </c>
      <c r="LL1" s="5" t="s">
        <v>50</v>
      </c>
      <c r="LM1" s="7" t="s">
        <v>51</v>
      </c>
      <c r="LN1" s="7" t="s">
        <v>54</v>
      </c>
      <c r="LO1" s="7" t="s">
        <v>55</v>
      </c>
      <c r="LP1" s="7" t="s">
        <v>52</v>
      </c>
      <c r="LQ1" s="8" t="s">
        <v>79</v>
      </c>
      <c r="LR1" s="5" t="s">
        <v>50</v>
      </c>
      <c r="LS1" s="7" t="s">
        <v>51</v>
      </c>
      <c r="LT1" s="7" t="s">
        <v>54</v>
      </c>
      <c r="LU1" s="7" t="s">
        <v>55</v>
      </c>
      <c r="LV1" s="7" t="s">
        <v>52</v>
      </c>
      <c r="LW1" s="8" t="s">
        <v>80</v>
      </c>
      <c r="LX1" s="5" t="s">
        <v>50</v>
      </c>
      <c r="LY1" s="7" t="s">
        <v>51</v>
      </c>
      <c r="LZ1" s="7" t="s">
        <v>54</v>
      </c>
      <c r="MA1" s="7" t="s">
        <v>55</v>
      </c>
      <c r="MB1" s="7" t="s">
        <v>52</v>
      </c>
      <c r="MC1" s="8" t="s">
        <v>81</v>
      </c>
      <c r="MD1" s="5" t="s">
        <v>50</v>
      </c>
      <c r="ME1" s="7" t="s">
        <v>51</v>
      </c>
      <c r="MF1" s="7" t="s">
        <v>54</v>
      </c>
      <c r="MG1" s="7" t="s">
        <v>55</v>
      </c>
      <c r="MH1" s="7" t="s">
        <v>52</v>
      </c>
      <c r="MI1" s="8" t="s">
        <v>82</v>
      </c>
      <c r="MJ1" s="5" t="s">
        <v>50</v>
      </c>
      <c r="MK1" s="7" t="s">
        <v>51</v>
      </c>
      <c r="ML1" s="7" t="s">
        <v>54</v>
      </c>
      <c r="MM1" s="7" t="s">
        <v>55</v>
      </c>
      <c r="MN1" s="7" t="s">
        <v>52</v>
      </c>
      <c r="MO1" s="8" t="s">
        <v>83</v>
      </c>
      <c r="MP1" s="5" t="s">
        <v>50</v>
      </c>
      <c r="MQ1" s="7" t="s">
        <v>51</v>
      </c>
      <c r="MR1" s="7" t="s">
        <v>54</v>
      </c>
      <c r="MS1" s="7" t="s">
        <v>55</v>
      </c>
      <c r="MT1" s="7" t="s">
        <v>52</v>
      </c>
      <c r="MU1" s="8" t="s">
        <v>84</v>
      </c>
      <c r="MV1" s="5" t="s">
        <v>50</v>
      </c>
      <c r="MW1" s="7" t="s">
        <v>51</v>
      </c>
      <c r="MX1" s="7" t="s">
        <v>54</v>
      </c>
      <c r="MY1" s="7" t="s">
        <v>55</v>
      </c>
      <c r="MZ1" s="7" t="s">
        <v>52</v>
      </c>
      <c r="NA1" s="8" t="s">
        <v>85</v>
      </c>
      <c r="NB1" s="5" t="s">
        <v>50</v>
      </c>
      <c r="NC1" s="7" t="s">
        <v>51</v>
      </c>
      <c r="ND1" s="7" t="s">
        <v>54</v>
      </c>
      <c r="NE1" s="7" t="s">
        <v>55</v>
      </c>
      <c r="NF1" s="7" t="s">
        <v>52</v>
      </c>
      <c r="NG1" s="8" t="s">
        <v>86</v>
      </c>
      <c r="NH1" s="5" t="s">
        <v>50</v>
      </c>
      <c r="NI1" s="7" t="s">
        <v>51</v>
      </c>
      <c r="NJ1" s="7" t="s">
        <v>54</v>
      </c>
      <c r="NK1" s="7" t="s">
        <v>55</v>
      </c>
      <c r="NL1" s="7" t="s">
        <v>52</v>
      </c>
      <c r="NM1" s="8" t="s">
        <v>87</v>
      </c>
      <c r="NN1" s="5" t="s">
        <v>50</v>
      </c>
      <c r="NO1" s="7" t="s">
        <v>51</v>
      </c>
      <c r="NP1" s="7" t="s">
        <v>54</v>
      </c>
      <c r="NQ1" s="7" t="s">
        <v>55</v>
      </c>
      <c r="NR1" s="7" t="s">
        <v>52</v>
      </c>
      <c r="NS1" s="8" t="s">
        <v>88</v>
      </c>
      <c r="NT1" s="5" t="s">
        <v>50</v>
      </c>
      <c r="NU1" s="7" t="s">
        <v>51</v>
      </c>
      <c r="NV1" s="7" t="s">
        <v>54</v>
      </c>
      <c r="NW1" s="7" t="s">
        <v>55</v>
      </c>
      <c r="NX1" s="7" t="s">
        <v>52</v>
      </c>
      <c r="NY1" s="8" t="s">
        <v>89</v>
      </c>
      <c r="NZ1" s="5" t="s">
        <v>50</v>
      </c>
      <c r="OA1" s="7" t="s">
        <v>51</v>
      </c>
      <c r="OB1" s="7" t="s">
        <v>54</v>
      </c>
      <c r="OC1" s="7" t="s">
        <v>55</v>
      </c>
      <c r="OD1" s="7" t="s">
        <v>52</v>
      </c>
      <c r="OE1" s="8" t="s">
        <v>90</v>
      </c>
      <c r="OF1" s="5" t="s">
        <v>50</v>
      </c>
      <c r="OG1" s="7" t="s">
        <v>51</v>
      </c>
      <c r="OH1" s="7" t="s">
        <v>54</v>
      </c>
      <c r="OI1" s="7" t="s">
        <v>55</v>
      </c>
      <c r="OJ1" s="7" t="s">
        <v>52</v>
      </c>
      <c r="OK1" s="8" t="s">
        <v>91</v>
      </c>
      <c r="OL1" s="5" t="s">
        <v>50</v>
      </c>
      <c r="OM1" s="7" t="s">
        <v>51</v>
      </c>
      <c r="ON1" s="7" t="s">
        <v>54</v>
      </c>
      <c r="OO1" s="7" t="s">
        <v>55</v>
      </c>
      <c r="OP1" s="7" t="s">
        <v>52</v>
      </c>
      <c r="OQ1" s="8" t="s">
        <v>92</v>
      </c>
      <c r="OR1" s="5" t="s">
        <v>50</v>
      </c>
      <c r="OS1" s="7" t="s">
        <v>51</v>
      </c>
      <c r="OT1" s="7" t="s">
        <v>54</v>
      </c>
      <c r="OU1" s="7" t="s">
        <v>55</v>
      </c>
      <c r="OV1" s="7" t="s">
        <v>52</v>
      </c>
      <c r="OW1" s="8" t="s">
        <v>93</v>
      </c>
      <c r="OX1" s="5" t="s">
        <v>50</v>
      </c>
      <c r="OY1" s="7" t="s">
        <v>51</v>
      </c>
      <c r="OZ1" s="7" t="s">
        <v>54</v>
      </c>
      <c r="PA1" s="7" t="s">
        <v>55</v>
      </c>
      <c r="PB1" s="7" t="s">
        <v>52</v>
      </c>
      <c r="PC1" s="8" t="s">
        <v>94</v>
      </c>
      <c r="PD1" s="5" t="s">
        <v>50</v>
      </c>
      <c r="PE1" s="7" t="s">
        <v>51</v>
      </c>
      <c r="PF1" s="7" t="s">
        <v>54</v>
      </c>
      <c r="PG1" s="7" t="s">
        <v>55</v>
      </c>
      <c r="PH1" s="7" t="s">
        <v>52</v>
      </c>
    </row>
    <row r="2" spans="1:424">
      <c r="A2" s="199" t="e">
        <f>#REF!</f>
        <v>#REF!</v>
      </c>
      <c r="B2" s="199"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200"/>
      <c r="B3" s="200"/>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03" priority="74">
      <formula>#REF!="×"</formula>
    </cfRule>
  </conditionalFormatting>
  <conditionalFormatting sqref="HB1:HE1">
    <cfRule type="expression" dxfId="102" priority="73">
      <formula>#REF!="×"</formula>
    </cfRule>
  </conditionalFormatting>
  <conditionalFormatting sqref="HI1:HL1">
    <cfRule type="expression" dxfId="101" priority="2">
      <formula>#REF!="×"</formula>
    </cfRule>
  </conditionalFormatting>
  <conditionalFormatting sqref="PE1:PH1">
    <cfRule type="expression" dxfId="100"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0070C0"/>
  </sheetPr>
  <dimension ref="A1:W47"/>
  <sheetViews>
    <sheetView tabSelected="1" view="pageBreakPreview" zoomScale="70" zoomScaleNormal="85" zoomScaleSheetLayoutView="70" workbookViewId="0"/>
  </sheetViews>
  <sheetFormatPr defaultColWidth="9" defaultRowHeight="13.5"/>
  <cols>
    <col min="1" max="1" width="46.875" style="20" customWidth="1"/>
    <col min="2" max="4" width="15.125" style="64" customWidth="1"/>
    <col min="5" max="5" width="6.5" style="64" customWidth="1"/>
    <col min="6" max="6" width="21.75" style="20" customWidth="1"/>
    <col min="7" max="7" width="47" style="20" customWidth="1"/>
    <col min="8" max="10" width="15.125" style="64" customWidth="1"/>
    <col min="11" max="11" width="20.375" style="20" customWidth="1"/>
    <col min="12" max="12" width="2.75" style="65" customWidth="1"/>
    <col min="13" max="13" width="46.875" style="20" customWidth="1"/>
    <col min="14" max="16" width="15.125" style="64" customWidth="1"/>
    <col min="17" max="17" width="6.5" style="64" customWidth="1"/>
    <col min="18" max="18" width="21.75" style="20" customWidth="1"/>
    <col min="19" max="19" width="47" style="20" customWidth="1"/>
    <col min="20" max="22" width="15.125" style="64" customWidth="1"/>
    <col min="23" max="23" width="20.375" style="20" customWidth="1"/>
    <col min="24" max="27" width="9" style="20" customWidth="1"/>
    <col min="28" max="16384" width="9" style="20"/>
  </cols>
  <sheetData>
    <row r="1" spans="1:23" ht="25.5" customHeight="1">
      <c r="A1" s="13" t="s">
        <v>181</v>
      </c>
      <c r="B1" s="14"/>
      <c r="C1" s="14"/>
      <c r="D1" s="14"/>
      <c r="E1" s="14"/>
      <c r="F1" s="15"/>
      <c r="G1" s="13"/>
      <c r="H1" s="16"/>
      <c r="I1" s="17"/>
      <c r="J1" s="17"/>
      <c r="K1" s="18"/>
      <c r="L1" s="19"/>
      <c r="M1" s="13" t="s">
        <v>181</v>
      </c>
      <c r="N1" s="14"/>
      <c r="O1" s="14"/>
      <c r="P1" s="14"/>
      <c r="Q1" s="14"/>
      <c r="R1" s="15"/>
      <c r="S1" s="13"/>
      <c r="T1" s="16"/>
      <c r="U1" s="17"/>
      <c r="V1" s="17"/>
      <c r="W1" s="18"/>
    </row>
    <row r="2" spans="1:23" ht="21.75" thickBot="1">
      <c r="A2" s="220" t="s">
        <v>118</v>
      </c>
      <c r="B2" s="221"/>
      <c r="C2" s="221"/>
      <c r="D2" s="221"/>
      <c r="E2" s="221"/>
      <c r="F2" s="221"/>
      <c r="G2" s="221"/>
      <c r="H2" s="221"/>
      <c r="I2" s="221"/>
      <c r="J2" s="221"/>
      <c r="K2" s="221"/>
      <c r="L2" s="21"/>
      <c r="M2" s="220" t="s">
        <v>118</v>
      </c>
      <c r="N2" s="221"/>
      <c r="O2" s="221"/>
      <c r="P2" s="221"/>
      <c r="Q2" s="221"/>
      <c r="R2" s="221"/>
      <c r="S2" s="221"/>
      <c r="T2" s="221"/>
      <c r="U2" s="221"/>
      <c r="V2" s="221"/>
      <c r="W2" s="221"/>
    </row>
    <row r="3" spans="1:23" s="26" customFormat="1" ht="21.75" thickBot="1">
      <c r="A3" s="22"/>
      <c r="B3" s="23"/>
      <c r="C3" s="23"/>
      <c r="D3" s="23"/>
      <c r="E3" s="23"/>
      <c r="F3" s="24" t="s">
        <v>155</v>
      </c>
      <c r="G3" s="23"/>
      <c r="H3" s="23"/>
      <c r="I3" s="23"/>
      <c r="J3" s="23"/>
      <c r="K3" s="24" t="s">
        <v>156</v>
      </c>
      <c r="L3" s="25"/>
      <c r="M3" s="22"/>
      <c r="N3" s="23"/>
      <c r="O3" s="23"/>
      <c r="P3" s="23"/>
      <c r="Q3" s="23"/>
      <c r="R3" s="24" t="s">
        <v>155</v>
      </c>
      <c r="S3" s="23"/>
      <c r="T3" s="23"/>
      <c r="U3" s="23"/>
      <c r="V3" s="23"/>
      <c r="W3" s="24" t="s">
        <v>156</v>
      </c>
    </row>
    <row r="4" spans="1:23" ht="31.5" customHeight="1">
      <c r="A4" s="190" t="s">
        <v>166</v>
      </c>
      <c r="B4" s="28"/>
      <c r="C4" s="28"/>
      <c r="D4" s="28"/>
      <c r="E4" s="28"/>
      <c r="F4" s="191"/>
      <c r="G4" s="27" t="s">
        <v>109</v>
      </c>
      <c r="H4" s="28"/>
      <c r="I4" s="28"/>
      <c r="J4" s="28"/>
      <c r="K4" s="29">
        <f>SUM($K$11:$K$15)</f>
        <v>0</v>
      </c>
      <c r="L4" s="30"/>
      <c r="M4" s="27" t="s">
        <v>166</v>
      </c>
      <c r="N4" s="28"/>
      <c r="O4" s="28"/>
      <c r="P4" s="28"/>
      <c r="Q4" s="28"/>
      <c r="R4" s="196" t="s">
        <v>199</v>
      </c>
      <c r="S4" s="27" t="s">
        <v>109</v>
      </c>
      <c r="T4" s="28"/>
      <c r="U4" s="28"/>
      <c r="V4" s="28"/>
      <c r="W4" s="31">
        <f>SUM($W$11:$W$15)</f>
        <v>639999.98400000005</v>
      </c>
    </row>
    <row r="5" spans="1:23" ht="31.5" customHeight="1">
      <c r="A5" s="27"/>
      <c r="B5" s="28"/>
      <c r="C5" s="28"/>
      <c r="D5" s="28"/>
      <c r="E5" s="28"/>
      <c r="F5" s="192"/>
      <c r="G5" s="32" t="s">
        <v>108</v>
      </c>
      <c r="H5" s="28"/>
      <c r="I5" s="28"/>
      <c r="J5" s="28"/>
      <c r="K5" s="66">
        <v>0</v>
      </c>
      <c r="L5" s="30"/>
      <c r="M5" s="27"/>
      <c r="N5" s="28"/>
      <c r="O5" s="28"/>
      <c r="P5" s="28"/>
      <c r="Q5" s="28"/>
      <c r="R5" s="193"/>
      <c r="S5" s="32" t="s">
        <v>108</v>
      </c>
      <c r="T5" s="28"/>
      <c r="U5" s="28"/>
      <c r="V5" s="28"/>
      <c r="W5" s="66">
        <v>0</v>
      </c>
    </row>
    <row r="6" spans="1:23" ht="31.5" customHeight="1">
      <c r="A6" s="27" t="s">
        <v>116</v>
      </c>
      <c r="B6" s="28"/>
      <c r="C6" s="28"/>
      <c r="D6" s="28"/>
      <c r="E6" s="28"/>
      <c r="F6" s="197">
        <f>'【医科】対象施設（複数・法人）'!A5</f>
        <v>2</v>
      </c>
      <c r="G6" s="32" t="s">
        <v>113</v>
      </c>
      <c r="H6" s="28"/>
      <c r="I6" s="28"/>
      <c r="J6" s="28"/>
      <c r="K6" s="29">
        <f>ROUNDDOWN(K4-K5,-3)</f>
        <v>0</v>
      </c>
      <c r="L6" s="30"/>
      <c r="M6" s="27" t="s">
        <v>116</v>
      </c>
      <c r="N6" s="28"/>
      <c r="O6" s="28"/>
      <c r="P6" s="28"/>
      <c r="Q6" s="28"/>
      <c r="R6" s="194">
        <f>'【医科】対象施設（複数・法人）'!J5</f>
        <v>4</v>
      </c>
      <c r="S6" s="32" t="s">
        <v>113</v>
      </c>
      <c r="T6" s="28"/>
      <c r="U6" s="28"/>
      <c r="V6" s="28"/>
      <c r="W6" s="31">
        <f>ROUNDDOWN(W4-W5,-3)</f>
        <v>639000</v>
      </c>
    </row>
    <row r="7" spans="1:23" ht="31.5" customHeight="1">
      <c r="A7" s="33" t="s">
        <v>153</v>
      </c>
      <c r="B7" s="28"/>
      <c r="C7" s="28"/>
      <c r="D7" s="28"/>
      <c r="E7" s="28"/>
      <c r="F7" s="198" t="str">
        <f>IF(K6&gt;=K7,"○","×")</f>
        <v>×</v>
      </c>
      <c r="G7" s="27" t="s">
        <v>122</v>
      </c>
      <c r="H7" s="28"/>
      <c r="I7" s="28"/>
      <c r="J7" s="28"/>
      <c r="K7" s="29">
        <f>'【医科】対象施設（複数・法人）'!F4</f>
        <v>300000</v>
      </c>
      <c r="L7" s="30"/>
      <c r="M7" s="33" t="s">
        <v>153</v>
      </c>
      <c r="N7" s="28"/>
      <c r="O7" s="28"/>
      <c r="P7" s="28"/>
      <c r="Q7" s="28"/>
      <c r="R7" s="195" t="str">
        <f>IF(W6&gt;=W7,"○","×")</f>
        <v>○</v>
      </c>
      <c r="S7" s="27" t="s">
        <v>122</v>
      </c>
      <c r="T7" s="28"/>
      <c r="U7" s="28"/>
      <c r="V7" s="28"/>
      <c r="W7" s="31">
        <f>'【医科】対象施設（複数・法人）'!O4</f>
        <v>600000</v>
      </c>
    </row>
    <row r="8" spans="1:23" ht="75" customHeight="1">
      <c r="A8" s="34"/>
      <c r="B8" s="35"/>
      <c r="C8" s="35"/>
      <c r="D8" s="35"/>
      <c r="E8" s="35"/>
      <c r="F8" s="36"/>
      <c r="G8" s="37"/>
      <c r="H8" s="35"/>
      <c r="I8" s="35"/>
      <c r="J8" s="35"/>
      <c r="K8" s="31"/>
      <c r="L8" s="38"/>
      <c r="M8" s="34"/>
      <c r="N8" s="35"/>
      <c r="O8" s="35"/>
      <c r="P8" s="35"/>
      <c r="Q8" s="35"/>
      <c r="R8" s="36"/>
      <c r="S8" s="37"/>
      <c r="T8" s="35"/>
      <c r="U8" s="35"/>
      <c r="V8" s="35"/>
      <c r="W8" s="31"/>
    </row>
    <row r="9" spans="1:23" ht="41.25" customHeight="1">
      <c r="A9" s="39" t="s">
        <v>157</v>
      </c>
      <c r="B9" s="222" t="s">
        <v>182</v>
      </c>
      <c r="C9" s="223"/>
      <c r="D9" s="223"/>
      <c r="E9" s="223"/>
      <c r="F9" s="224"/>
      <c r="G9" s="225" t="s">
        <v>53</v>
      </c>
      <c r="H9" s="225"/>
      <c r="I9" s="225"/>
      <c r="J9" s="225"/>
      <c r="K9" s="226"/>
      <c r="L9" s="38"/>
      <c r="M9" s="39" t="s">
        <v>157</v>
      </c>
      <c r="N9" s="222" t="s">
        <v>182</v>
      </c>
      <c r="O9" s="223"/>
      <c r="P9" s="223"/>
      <c r="Q9" s="223"/>
      <c r="R9" s="224"/>
      <c r="S9" s="225" t="s">
        <v>53</v>
      </c>
      <c r="T9" s="225"/>
      <c r="U9" s="225"/>
      <c r="V9" s="225"/>
      <c r="W9" s="226"/>
    </row>
    <row r="10" spans="1:23" s="43" customFormat="1" ht="66" customHeight="1">
      <c r="A10" s="40" t="s">
        <v>158</v>
      </c>
      <c r="B10" s="41" t="s">
        <v>97</v>
      </c>
      <c r="C10" s="41" t="s">
        <v>106</v>
      </c>
      <c r="D10" s="41" t="s">
        <v>96</v>
      </c>
      <c r="E10" s="227" t="s">
        <v>159</v>
      </c>
      <c r="F10" s="228"/>
      <c r="G10" s="229" t="s">
        <v>160</v>
      </c>
      <c r="H10" s="230"/>
      <c r="I10" s="230"/>
      <c r="J10" s="230"/>
      <c r="K10" s="231"/>
      <c r="L10" s="42"/>
      <c r="M10" s="40" t="s">
        <v>158</v>
      </c>
      <c r="N10" s="41" t="s">
        <v>97</v>
      </c>
      <c r="O10" s="41" t="s">
        <v>106</v>
      </c>
      <c r="P10" s="41" t="s">
        <v>96</v>
      </c>
      <c r="Q10" s="227" t="s">
        <v>159</v>
      </c>
      <c r="R10" s="228"/>
      <c r="S10" s="229" t="s">
        <v>160</v>
      </c>
      <c r="T10" s="230"/>
      <c r="U10" s="230"/>
      <c r="V10" s="230"/>
      <c r="W10" s="231"/>
    </row>
    <row r="11" spans="1:23" ht="50.25" customHeight="1">
      <c r="A11" s="44" t="s">
        <v>161</v>
      </c>
      <c r="B11" s="45"/>
      <c r="C11" s="46"/>
      <c r="D11" s="47"/>
      <c r="E11" s="201"/>
      <c r="F11" s="202"/>
      <c r="G11" s="48"/>
      <c r="H11" s="49"/>
      <c r="I11" s="50"/>
      <c r="J11" s="51"/>
      <c r="K11" s="52">
        <f>B11*C11*D11</f>
        <v>0</v>
      </c>
      <c r="L11" s="53"/>
      <c r="M11" s="44" t="s">
        <v>161</v>
      </c>
      <c r="N11" s="45"/>
      <c r="O11" s="46"/>
      <c r="P11" s="47"/>
      <c r="Q11" s="201"/>
      <c r="R11" s="202"/>
      <c r="S11" s="48"/>
      <c r="T11" s="49"/>
      <c r="U11" s="50"/>
      <c r="V11" s="51"/>
      <c r="W11" s="52">
        <f>N11*O11*P11</f>
        <v>0</v>
      </c>
    </row>
    <row r="12" spans="1:23" ht="57" customHeight="1">
      <c r="A12" s="44" t="s">
        <v>162</v>
      </c>
      <c r="B12" s="45"/>
      <c r="C12" s="46"/>
      <c r="D12" s="47"/>
      <c r="E12" s="201"/>
      <c r="F12" s="202"/>
      <c r="G12" s="48"/>
      <c r="H12" s="49"/>
      <c r="I12" s="50"/>
      <c r="J12" s="51"/>
      <c r="K12" s="52">
        <f>B12*C12*D12</f>
        <v>0</v>
      </c>
      <c r="L12" s="54"/>
      <c r="M12" s="44" t="s">
        <v>162</v>
      </c>
      <c r="N12" s="45">
        <v>12</v>
      </c>
      <c r="O12" s="46">
        <v>4000</v>
      </c>
      <c r="P12" s="47">
        <v>2</v>
      </c>
      <c r="Q12" s="201">
        <v>4000</v>
      </c>
      <c r="R12" s="202"/>
      <c r="S12" s="48"/>
      <c r="T12" s="49"/>
      <c r="U12" s="50"/>
      <c r="V12" s="51"/>
      <c r="W12" s="52">
        <f>N12*O12*P12</f>
        <v>96000</v>
      </c>
    </row>
    <row r="13" spans="1:23" ht="80.25" customHeight="1">
      <c r="A13" s="44" t="s">
        <v>183</v>
      </c>
      <c r="B13" s="45"/>
      <c r="C13" s="46"/>
      <c r="D13" s="47"/>
      <c r="E13" s="203"/>
      <c r="F13" s="204"/>
      <c r="G13" s="48"/>
      <c r="H13" s="49"/>
      <c r="I13" s="50"/>
      <c r="J13" s="51"/>
      <c r="K13" s="52">
        <f>B13*C13*D13</f>
        <v>0</v>
      </c>
      <c r="L13" s="54"/>
      <c r="M13" s="44" t="s">
        <v>183</v>
      </c>
      <c r="N13" s="45"/>
      <c r="O13" s="46"/>
      <c r="P13" s="47"/>
      <c r="Q13" s="203"/>
      <c r="R13" s="204"/>
      <c r="S13" s="48"/>
      <c r="T13" s="49"/>
      <c r="U13" s="50"/>
      <c r="V13" s="51"/>
      <c r="W13" s="52">
        <f>N13*O13*P13</f>
        <v>0</v>
      </c>
    </row>
    <row r="14" spans="1:23" ht="36.75" customHeight="1">
      <c r="A14" s="44" t="s">
        <v>163</v>
      </c>
      <c r="B14" s="45"/>
      <c r="C14" s="46"/>
      <c r="D14" s="55"/>
      <c r="E14" s="205"/>
      <c r="F14" s="206"/>
      <c r="G14" s="48"/>
      <c r="H14" s="49"/>
      <c r="I14" s="50"/>
      <c r="J14" s="56"/>
      <c r="K14" s="52">
        <f>B14*C14*D14</f>
        <v>0</v>
      </c>
      <c r="L14" s="54"/>
      <c r="M14" s="44" t="s">
        <v>163</v>
      </c>
      <c r="N14" s="45">
        <v>12</v>
      </c>
      <c r="O14" s="46">
        <v>11333.333000000001</v>
      </c>
      <c r="P14" s="55">
        <v>4</v>
      </c>
      <c r="Q14" s="205"/>
      <c r="R14" s="206"/>
      <c r="S14" s="48"/>
      <c r="T14" s="49"/>
      <c r="U14" s="50"/>
      <c r="V14" s="56"/>
      <c r="W14" s="52">
        <f>N14*O14*P14</f>
        <v>543999.98400000005</v>
      </c>
    </row>
    <row r="15" spans="1:23" ht="73.5" customHeight="1">
      <c r="A15" s="217"/>
      <c r="B15" s="218"/>
      <c r="C15" s="218"/>
      <c r="D15" s="218"/>
      <c r="E15" s="218"/>
      <c r="F15" s="219"/>
      <c r="G15" s="212" t="s">
        <v>184</v>
      </c>
      <c r="H15" s="213"/>
      <c r="I15" s="213"/>
      <c r="J15" s="213"/>
      <c r="K15" s="57">
        <f>'【医科】別紙（2％超部分）（複数・法人）'!I4+'【医科】別紙（2％超部分）（複数・法人）'!I5+'【医科】別紙（2％超部分）（複数・法人）'!I6</f>
        <v>0</v>
      </c>
      <c r="L15" s="54"/>
      <c r="M15" s="217"/>
      <c r="N15" s="218"/>
      <c r="O15" s="218"/>
      <c r="P15" s="218"/>
      <c r="Q15" s="218"/>
      <c r="R15" s="219"/>
      <c r="S15" s="212" t="s">
        <v>184</v>
      </c>
      <c r="T15" s="213"/>
      <c r="U15" s="213"/>
      <c r="V15" s="213"/>
      <c r="W15" s="57">
        <f>'【医科】別紙（2％超部分）（複数・法人）'!U4+'【医科】別紙（2％超部分）（複数・法人）'!U5+'【医科】別紙（2％超部分）（複数・法人）'!U6</f>
        <v>0</v>
      </c>
    </row>
    <row r="16" spans="1:23" ht="55.5" customHeight="1">
      <c r="A16" s="214" t="s">
        <v>164</v>
      </c>
      <c r="B16" s="215"/>
      <c r="C16" s="215"/>
      <c r="D16" s="215"/>
      <c r="E16" s="215"/>
      <c r="F16" s="215"/>
      <c r="G16" s="215"/>
      <c r="H16" s="215"/>
      <c r="I16" s="215"/>
      <c r="J16" s="215"/>
      <c r="K16" s="216"/>
      <c r="L16" s="58"/>
      <c r="M16" s="214" t="s">
        <v>164</v>
      </c>
      <c r="N16" s="215"/>
      <c r="O16" s="215"/>
      <c r="P16" s="215"/>
      <c r="Q16" s="215"/>
      <c r="R16" s="215"/>
      <c r="S16" s="215"/>
      <c r="T16" s="215"/>
      <c r="U16" s="215"/>
      <c r="V16" s="215"/>
      <c r="W16" s="216"/>
    </row>
    <row r="17" spans="1:23" s="43" customFormat="1" ht="72.75" customHeight="1">
      <c r="A17" s="59" t="s">
        <v>185</v>
      </c>
      <c r="B17" s="60" t="s">
        <v>97</v>
      </c>
      <c r="C17" s="60" t="s">
        <v>117</v>
      </c>
      <c r="D17" s="60" t="s">
        <v>96</v>
      </c>
      <c r="E17" s="207" t="s">
        <v>159</v>
      </c>
      <c r="F17" s="208"/>
      <c r="G17" s="209" t="s">
        <v>160</v>
      </c>
      <c r="H17" s="210"/>
      <c r="I17" s="210"/>
      <c r="J17" s="210"/>
      <c r="K17" s="211"/>
      <c r="L17" s="61"/>
      <c r="M17" s="59" t="s">
        <v>185</v>
      </c>
      <c r="N17" s="60" t="s">
        <v>97</v>
      </c>
      <c r="O17" s="60" t="s">
        <v>117</v>
      </c>
      <c r="P17" s="60" t="s">
        <v>96</v>
      </c>
      <c r="Q17" s="207" t="s">
        <v>159</v>
      </c>
      <c r="R17" s="208"/>
      <c r="S17" s="209" t="s">
        <v>160</v>
      </c>
      <c r="T17" s="210"/>
      <c r="U17" s="210"/>
      <c r="V17" s="210"/>
      <c r="W17" s="211"/>
    </row>
    <row r="18" spans="1:23" ht="36.75" customHeight="1">
      <c r="A18" s="44" t="s">
        <v>161</v>
      </c>
      <c r="B18" s="45"/>
      <c r="C18" s="46"/>
      <c r="D18" s="47"/>
      <c r="E18" s="201"/>
      <c r="F18" s="202"/>
      <c r="G18" s="48"/>
      <c r="H18" s="49"/>
      <c r="I18" s="50"/>
      <c r="J18" s="51"/>
      <c r="K18" s="52">
        <f>B18*C18*D18</f>
        <v>0</v>
      </c>
      <c r="L18" s="62"/>
      <c r="M18" s="44" t="s">
        <v>161</v>
      </c>
      <c r="N18" s="45"/>
      <c r="O18" s="46"/>
      <c r="P18" s="47"/>
      <c r="Q18" s="201"/>
      <c r="R18" s="202"/>
      <c r="S18" s="48"/>
      <c r="T18" s="49"/>
      <c r="U18" s="50"/>
      <c r="V18" s="51"/>
      <c r="W18" s="52">
        <f>N18*O18*P18</f>
        <v>0</v>
      </c>
    </row>
    <row r="19" spans="1:23" ht="57" customHeight="1">
      <c r="A19" s="44" t="s">
        <v>162</v>
      </c>
      <c r="B19" s="45"/>
      <c r="C19" s="46"/>
      <c r="D19" s="47"/>
      <c r="E19" s="201"/>
      <c r="F19" s="202"/>
      <c r="G19" s="48"/>
      <c r="H19" s="49"/>
      <c r="I19" s="50"/>
      <c r="J19" s="51"/>
      <c r="K19" s="52">
        <f t="shared" ref="K19:K21" si="0">B19*C19*D19</f>
        <v>0</v>
      </c>
      <c r="L19" s="54"/>
      <c r="M19" s="44" t="s">
        <v>162</v>
      </c>
      <c r="N19" s="45">
        <v>8</v>
      </c>
      <c r="O19" s="46">
        <v>5000</v>
      </c>
      <c r="P19" s="47">
        <v>2</v>
      </c>
      <c r="Q19" s="201">
        <v>5000</v>
      </c>
      <c r="R19" s="202"/>
      <c r="S19" s="48"/>
      <c r="T19" s="49"/>
      <c r="U19" s="50"/>
      <c r="V19" s="51"/>
      <c r="W19" s="52">
        <f t="shared" ref="W19:W21" si="1">N19*O19*P19</f>
        <v>80000</v>
      </c>
    </row>
    <row r="20" spans="1:23" ht="80.25" customHeight="1">
      <c r="A20" s="44" t="s">
        <v>183</v>
      </c>
      <c r="B20" s="45"/>
      <c r="C20" s="46"/>
      <c r="D20" s="47"/>
      <c r="E20" s="203"/>
      <c r="F20" s="204"/>
      <c r="G20" s="48"/>
      <c r="H20" s="49"/>
      <c r="I20" s="50"/>
      <c r="J20" s="51"/>
      <c r="K20" s="52">
        <f t="shared" si="0"/>
        <v>0</v>
      </c>
      <c r="L20" s="54"/>
      <c r="M20" s="44" t="s">
        <v>183</v>
      </c>
      <c r="N20" s="45"/>
      <c r="O20" s="46"/>
      <c r="P20" s="47"/>
      <c r="Q20" s="203"/>
      <c r="R20" s="204"/>
      <c r="S20" s="48"/>
      <c r="T20" s="49"/>
      <c r="U20" s="50"/>
      <c r="V20" s="51"/>
      <c r="W20" s="52">
        <f t="shared" si="1"/>
        <v>0</v>
      </c>
    </row>
    <row r="21" spans="1:23" ht="42.75" customHeight="1">
      <c r="A21" s="44" t="s">
        <v>163</v>
      </c>
      <c r="B21" s="45"/>
      <c r="C21" s="46"/>
      <c r="D21" s="55"/>
      <c r="E21" s="205"/>
      <c r="F21" s="206"/>
      <c r="G21" s="48"/>
      <c r="H21" s="49"/>
      <c r="I21" s="50"/>
      <c r="J21" s="56"/>
      <c r="K21" s="52">
        <f t="shared" si="0"/>
        <v>0</v>
      </c>
      <c r="L21" s="54"/>
      <c r="M21" s="44" t="s">
        <v>163</v>
      </c>
      <c r="N21" s="45">
        <v>8</v>
      </c>
      <c r="O21" s="46">
        <v>15000</v>
      </c>
      <c r="P21" s="55">
        <v>4</v>
      </c>
      <c r="Q21" s="205"/>
      <c r="R21" s="206"/>
      <c r="S21" s="48"/>
      <c r="T21" s="49"/>
      <c r="U21" s="50"/>
      <c r="V21" s="56"/>
      <c r="W21" s="52">
        <f t="shared" si="1"/>
        <v>480000</v>
      </c>
    </row>
    <row r="22" spans="1:23" s="43" customFormat="1" ht="72.75" customHeight="1">
      <c r="A22" s="59" t="s">
        <v>186</v>
      </c>
      <c r="B22" s="60" t="s">
        <v>97</v>
      </c>
      <c r="C22" s="60" t="s">
        <v>117</v>
      </c>
      <c r="D22" s="60" t="s">
        <v>96</v>
      </c>
      <c r="E22" s="207" t="s">
        <v>159</v>
      </c>
      <c r="F22" s="208"/>
      <c r="G22" s="209" t="s">
        <v>160</v>
      </c>
      <c r="H22" s="210"/>
      <c r="I22" s="210"/>
      <c r="J22" s="210"/>
      <c r="K22" s="211"/>
      <c r="L22" s="54"/>
      <c r="M22" s="59" t="s">
        <v>186</v>
      </c>
      <c r="N22" s="60" t="s">
        <v>97</v>
      </c>
      <c r="O22" s="60" t="s">
        <v>117</v>
      </c>
      <c r="P22" s="60" t="s">
        <v>96</v>
      </c>
      <c r="Q22" s="207" t="s">
        <v>159</v>
      </c>
      <c r="R22" s="208"/>
      <c r="S22" s="209" t="s">
        <v>160</v>
      </c>
      <c r="T22" s="210"/>
      <c r="U22" s="210"/>
      <c r="V22" s="210"/>
      <c r="W22" s="211"/>
    </row>
    <row r="23" spans="1:23" ht="36.75" customHeight="1">
      <c r="A23" s="44" t="s">
        <v>161</v>
      </c>
      <c r="B23" s="45"/>
      <c r="C23" s="46"/>
      <c r="D23" s="47"/>
      <c r="E23" s="201"/>
      <c r="F23" s="202"/>
      <c r="G23" s="48"/>
      <c r="H23" s="49"/>
      <c r="I23" s="50"/>
      <c r="J23" s="51"/>
      <c r="K23" s="52">
        <f>B23*C23*D23</f>
        <v>0</v>
      </c>
      <c r="L23" s="62"/>
      <c r="M23" s="44" t="s">
        <v>161</v>
      </c>
      <c r="N23" s="45"/>
      <c r="O23" s="46"/>
      <c r="P23" s="47"/>
      <c r="Q23" s="201"/>
      <c r="R23" s="202"/>
      <c r="S23" s="48"/>
      <c r="T23" s="49"/>
      <c r="U23" s="50"/>
      <c r="V23" s="51"/>
      <c r="W23" s="52">
        <f>N23*O23*P23</f>
        <v>0</v>
      </c>
    </row>
    <row r="24" spans="1:23" ht="57" customHeight="1">
      <c r="A24" s="44" t="s">
        <v>162</v>
      </c>
      <c r="B24" s="45"/>
      <c r="C24" s="46"/>
      <c r="D24" s="47"/>
      <c r="E24" s="201"/>
      <c r="F24" s="202"/>
      <c r="G24" s="48"/>
      <c r="H24" s="49"/>
      <c r="I24" s="50"/>
      <c r="J24" s="51"/>
      <c r="K24" s="52">
        <f t="shared" ref="K24:K26" si="2">B24*C24*D24</f>
        <v>0</v>
      </c>
      <c r="L24" s="54"/>
      <c r="M24" s="44" t="s">
        <v>162</v>
      </c>
      <c r="N24" s="45"/>
      <c r="O24" s="46"/>
      <c r="P24" s="47"/>
      <c r="Q24" s="201"/>
      <c r="R24" s="202"/>
      <c r="S24" s="48"/>
      <c r="T24" s="49"/>
      <c r="U24" s="50"/>
      <c r="V24" s="51"/>
      <c r="W24" s="52">
        <f t="shared" ref="W24:W26" si="3">N24*O24*P24</f>
        <v>0</v>
      </c>
    </row>
    <row r="25" spans="1:23" ht="80.25" customHeight="1">
      <c r="A25" s="44" t="s">
        <v>183</v>
      </c>
      <c r="B25" s="45"/>
      <c r="C25" s="46"/>
      <c r="D25" s="47"/>
      <c r="E25" s="203"/>
      <c r="F25" s="204"/>
      <c r="G25" s="48"/>
      <c r="H25" s="49"/>
      <c r="I25" s="50"/>
      <c r="J25" s="51"/>
      <c r="K25" s="52">
        <f t="shared" si="2"/>
        <v>0</v>
      </c>
      <c r="L25" s="54"/>
      <c r="M25" s="44" t="s">
        <v>183</v>
      </c>
      <c r="N25" s="45"/>
      <c r="O25" s="46"/>
      <c r="P25" s="47"/>
      <c r="Q25" s="203"/>
      <c r="R25" s="204"/>
      <c r="S25" s="48"/>
      <c r="T25" s="49"/>
      <c r="U25" s="50"/>
      <c r="V25" s="51"/>
      <c r="W25" s="52">
        <f t="shared" si="3"/>
        <v>0</v>
      </c>
    </row>
    <row r="26" spans="1:23" ht="36.75" customHeight="1">
      <c r="A26" s="44" t="s">
        <v>163</v>
      </c>
      <c r="B26" s="45"/>
      <c r="C26" s="46"/>
      <c r="D26" s="55"/>
      <c r="E26" s="205"/>
      <c r="F26" s="206"/>
      <c r="G26" s="48"/>
      <c r="H26" s="49"/>
      <c r="I26" s="50"/>
      <c r="J26" s="56"/>
      <c r="K26" s="52">
        <f t="shared" si="2"/>
        <v>0</v>
      </c>
      <c r="L26" s="54"/>
      <c r="M26" s="44" t="s">
        <v>163</v>
      </c>
      <c r="N26" s="45"/>
      <c r="O26" s="46"/>
      <c r="P26" s="55"/>
      <c r="Q26" s="205"/>
      <c r="R26" s="206"/>
      <c r="S26" s="48"/>
      <c r="T26" s="49"/>
      <c r="U26" s="50"/>
      <c r="V26" s="56"/>
      <c r="W26" s="52">
        <f t="shared" si="3"/>
        <v>0</v>
      </c>
    </row>
    <row r="27" spans="1:23" s="43" customFormat="1" ht="72.75" customHeight="1">
      <c r="A27" s="63" t="s">
        <v>187</v>
      </c>
      <c r="B27" s="60" t="s">
        <v>97</v>
      </c>
      <c r="C27" s="60" t="s">
        <v>117</v>
      </c>
      <c r="D27" s="60" t="s">
        <v>96</v>
      </c>
      <c r="E27" s="207" t="s">
        <v>159</v>
      </c>
      <c r="F27" s="208"/>
      <c r="G27" s="209" t="s">
        <v>160</v>
      </c>
      <c r="H27" s="210"/>
      <c r="I27" s="210"/>
      <c r="J27" s="210"/>
      <c r="K27" s="211"/>
      <c r="L27" s="54"/>
      <c r="M27" s="63" t="s">
        <v>187</v>
      </c>
      <c r="N27" s="60" t="s">
        <v>97</v>
      </c>
      <c r="O27" s="60" t="s">
        <v>117</v>
      </c>
      <c r="P27" s="60" t="s">
        <v>96</v>
      </c>
      <c r="Q27" s="207" t="s">
        <v>159</v>
      </c>
      <c r="R27" s="208"/>
      <c r="S27" s="209" t="s">
        <v>160</v>
      </c>
      <c r="T27" s="210"/>
      <c r="U27" s="210"/>
      <c r="V27" s="210"/>
      <c r="W27" s="211"/>
    </row>
    <row r="28" spans="1:23" ht="36.75" customHeight="1">
      <c r="A28" s="44" t="s">
        <v>161</v>
      </c>
      <c r="B28" s="45"/>
      <c r="C28" s="46"/>
      <c r="D28" s="47"/>
      <c r="E28" s="201"/>
      <c r="F28" s="202"/>
      <c r="G28" s="48"/>
      <c r="H28" s="49"/>
      <c r="I28" s="50"/>
      <c r="J28" s="51"/>
      <c r="K28" s="52">
        <f>B28*C28*D28</f>
        <v>0</v>
      </c>
      <c r="L28" s="62"/>
      <c r="M28" s="44" t="s">
        <v>161</v>
      </c>
      <c r="N28" s="45"/>
      <c r="O28" s="46"/>
      <c r="P28" s="47"/>
      <c r="Q28" s="201"/>
      <c r="R28" s="202"/>
      <c r="S28" s="48"/>
      <c r="T28" s="49"/>
      <c r="U28" s="50"/>
      <c r="V28" s="51"/>
      <c r="W28" s="52">
        <f>N28*O28*P28</f>
        <v>0</v>
      </c>
    </row>
    <row r="29" spans="1:23" ht="57" customHeight="1">
      <c r="A29" s="44" t="s">
        <v>162</v>
      </c>
      <c r="B29" s="45"/>
      <c r="C29" s="46"/>
      <c r="D29" s="47"/>
      <c r="E29" s="201"/>
      <c r="F29" s="202"/>
      <c r="G29" s="48"/>
      <c r="H29" s="49"/>
      <c r="I29" s="50"/>
      <c r="J29" s="51"/>
      <c r="K29" s="52">
        <f t="shared" ref="K29:K31" si="4">B29*C29*D29</f>
        <v>0</v>
      </c>
      <c r="L29" s="54"/>
      <c r="M29" s="44" t="s">
        <v>162</v>
      </c>
      <c r="N29" s="45">
        <v>4</v>
      </c>
      <c r="O29" s="46">
        <v>2000</v>
      </c>
      <c r="P29" s="47">
        <v>2</v>
      </c>
      <c r="Q29" s="201">
        <v>1000</v>
      </c>
      <c r="R29" s="202"/>
      <c r="S29" s="48"/>
      <c r="T29" s="49"/>
      <c r="U29" s="50"/>
      <c r="V29" s="51"/>
      <c r="W29" s="52">
        <f t="shared" ref="W29:W31" si="5">N29*O29*P29</f>
        <v>16000</v>
      </c>
    </row>
    <row r="30" spans="1:23" ht="80.25" customHeight="1">
      <c r="A30" s="44" t="s">
        <v>183</v>
      </c>
      <c r="B30" s="45"/>
      <c r="C30" s="46"/>
      <c r="D30" s="47"/>
      <c r="E30" s="203"/>
      <c r="F30" s="204"/>
      <c r="G30" s="48"/>
      <c r="H30" s="49"/>
      <c r="I30" s="50"/>
      <c r="J30" s="51"/>
      <c r="K30" s="52">
        <f t="shared" si="4"/>
        <v>0</v>
      </c>
      <c r="L30" s="54"/>
      <c r="M30" s="44" t="s">
        <v>183</v>
      </c>
      <c r="N30" s="45"/>
      <c r="O30" s="46"/>
      <c r="P30" s="47"/>
      <c r="Q30" s="203"/>
      <c r="R30" s="204"/>
      <c r="S30" s="48"/>
      <c r="T30" s="49"/>
      <c r="U30" s="50"/>
      <c r="V30" s="51"/>
      <c r="W30" s="52">
        <f t="shared" si="5"/>
        <v>0</v>
      </c>
    </row>
    <row r="31" spans="1:23" ht="36.75" customHeight="1">
      <c r="A31" s="44" t="s">
        <v>163</v>
      </c>
      <c r="B31" s="45"/>
      <c r="C31" s="46"/>
      <c r="D31" s="55"/>
      <c r="E31" s="205"/>
      <c r="F31" s="206"/>
      <c r="G31" s="48"/>
      <c r="H31" s="49"/>
      <c r="I31" s="50"/>
      <c r="J31" s="56"/>
      <c r="K31" s="52">
        <f t="shared" si="4"/>
        <v>0</v>
      </c>
      <c r="L31" s="54"/>
      <c r="M31" s="44" t="s">
        <v>163</v>
      </c>
      <c r="N31" s="45">
        <v>4</v>
      </c>
      <c r="O31" s="46">
        <v>4000</v>
      </c>
      <c r="P31" s="55">
        <v>4</v>
      </c>
      <c r="Q31" s="205"/>
      <c r="R31" s="206"/>
      <c r="S31" s="48"/>
      <c r="T31" s="49"/>
      <c r="U31" s="50"/>
      <c r="V31" s="56"/>
      <c r="W31" s="52">
        <f t="shared" si="5"/>
        <v>64000</v>
      </c>
    </row>
    <row r="32" spans="1:23" s="43" customFormat="1" ht="72.75" customHeight="1">
      <c r="A32" s="63" t="s">
        <v>188</v>
      </c>
      <c r="B32" s="60" t="s">
        <v>97</v>
      </c>
      <c r="C32" s="60" t="s">
        <v>117</v>
      </c>
      <c r="D32" s="60" t="s">
        <v>96</v>
      </c>
      <c r="E32" s="207" t="s">
        <v>159</v>
      </c>
      <c r="F32" s="208"/>
      <c r="G32" s="209" t="s">
        <v>160</v>
      </c>
      <c r="H32" s="210"/>
      <c r="I32" s="210"/>
      <c r="J32" s="210"/>
      <c r="K32" s="211"/>
      <c r="L32" s="54"/>
      <c r="M32" s="63" t="s">
        <v>188</v>
      </c>
      <c r="N32" s="60" t="s">
        <v>97</v>
      </c>
      <c r="O32" s="60" t="s">
        <v>117</v>
      </c>
      <c r="P32" s="60" t="s">
        <v>96</v>
      </c>
      <c r="Q32" s="207" t="s">
        <v>159</v>
      </c>
      <c r="R32" s="208"/>
      <c r="S32" s="209" t="s">
        <v>160</v>
      </c>
      <c r="T32" s="210"/>
      <c r="U32" s="210"/>
      <c r="V32" s="210"/>
      <c r="W32" s="211"/>
    </row>
    <row r="33" spans="1:23" ht="36.75" customHeight="1">
      <c r="A33" s="44" t="s">
        <v>161</v>
      </c>
      <c r="B33" s="45"/>
      <c r="C33" s="46"/>
      <c r="D33" s="47"/>
      <c r="E33" s="201"/>
      <c r="F33" s="202"/>
      <c r="G33" s="48"/>
      <c r="H33" s="49"/>
      <c r="I33" s="50"/>
      <c r="J33" s="51"/>
      <c r="K33" s="52">
        <f>B33*C33*D33</f>
        <v>0</v>
      </c>
      <c r="L33" s="62"/>
      <c r="M33" s="44" t="s">
        <v>161</v>
      </c>
      <c r="N33" s="45"/>
      <c r="O33" s="46"/>
      <c r="P33" s="47"/>
      <c r="Q33" s="201"/>
      <c r="R33" s="202"/>
      <c r="S33" s="48"/>
      <c r="T33" s="49"/>
      <c r="U33" s="50"/>
      <c r="V33" s="51"/>
      <c r="W33" s="52">
        <f>N33*O33*P33</f>
        <v>0</v>
      </c>
    </row>
    <row r="34" spans="1:23" ht="57" customHeight="1">
      <c r="A34" s="44" t="s">
        <v>162</v>
      </c>
      <c r="B34" s="45"/>
      <c r="C34" s="46"/>
      <c r="D34" s="47"/>
      <c r="E34" s="201"/>
      <c r="F34" s="202"/>
      <c r="G34" s="48"/>
      <c r="H34" s="49"/>
      <c r="I34" s="50"/>
      <c r="J34" s="51"/>
      <c r="K34" s="52">
        <f t="shared" ref="K34:K36" si="6">B34*C34*D34</f>
        <v>0</v>
      </c>
      <c r="L34" s="54"/>
      <c r="M34" s="44" t="s">
        <v>162</v>
      </c>
      <c r="N34" s="45"/>
      <c r="O34" s="46"/>
      <c r="P34" s="47"/>
      <c r="Q34" s="201"/>
      <c r="R34" s="202"/>
      <c r="S34" s="48"/>
      <c r="T34" s="49"/>
      <c r="U34" s="50"/>
      <c r="V34" s="51"/>
      <c r="W34" s="52">
        <f t="shared" ref="W34:W36" si="7">N34*O34*P34</f>
        <v>0</v>
      </c>
    </row>
    <row r="35" spans="1:23" ht="80.25" customHeight="1">
      <c r="A35" s="44" t="s">
        <v>183</v>
      </c>
      <c r="B35" s="45"/>
      <c r="C35" s="46"/>
      <c r="D35" s="47"/>
      <c r="E35" s="203"/>
      <c r="F35" s="204"/>
      <c r="G35" s="48"/>
      <c r="H35" s="49"/>
      <c r="I35" s="50"/>
      <c r="J35" s="51"/>
      <c r="K35" s="52">
        <f t="shared" si="6"/>
        <v>0</v>
      </c>
      <c r="L35" s="54"/>
      <c r="M35" s="44" t="s">
        <v>183</v>
      </c>
      <c r="N35" s="45"/>
      <c r="O35" s="46"/>
      <c r="P35" s="47"/>
      <c r="Q35" s="203"/>
      <c r="R35" s="204"/>
      <c r="S35" s="48"/>
      <c r="T35" s="49"/>
      <c r="U35" s="50"/>
      <c r="V35" s="51"/>
      <c r="W35" s="52">
        <f t="shared" si="7"/>
        <v>0</v>
      </c>
    </row>
    <row r="36" spans="1:23" ht="36.75" customHeight="1">
      <c r="A36" s="44" t="s">
        <v>163</v>
      </c>
      <c r="B36" s="45"/>
      <c r="C36" s="46"/>
      <c r="D36" s="55"/>
      <c r="E36" s="205"/>
      <c r="F36" s="206"/>
      <c r="G36" s="48"/>
      <c r="H36" s="49"/>
      <c r="I36" s="50"/>
      <c r="J36" s="56"/>
      <c r="K36" s="52">
        <f t="shared" si="6"/>
        <v>0</v>
      </c>
      <c r="L36" s="54"/>
      <c r="M36" s="44" t="s">
        <v>163</v>
      </c>
      <c r="N36" s="45"/>
      <c r="O36" s="46"/>
      <c r="P36" s="55"/>
      <c r="Q36" s="205"/>
      <c r="R36" s="206"/>
      <c r="S36" s="48"/>
      <c r="T36" s="49"/>
      <c r="U36" s="50"/>
      <c r="V36" s="56"/>
      <c r="W36" s="52">
        <f t="shared" si="7"/>
        <v>0</v>
      </c>
    </row>
    <row r="37" spans="1:23" s="43" customFormat="1" ht="72.75" customHeight="1">
      <c r="A37" s="63" t="s">
        <v>189</v>
      </c>
      <c r="B37" s="60" t="s">
        <v>97</v>
      </c>
      <c r="C37" s="60" t="s">
        <v>117</v>
      </c>
      <c r="D37" s="60" t="s">
        <v>96</v>
      </c>
      <c r="E37" s="207" t="s">
        <v>159</v>
      </c>
      <c r="F37" s="208"/>
      <c r="G37" s="209" t="s">
        <v>160</v>
      </c>
      <c r="H37" s="210"/>
      <c r="I37" s="210"/>
      <c r="J37" s="210"/>
      <c r="K37" s="211"/>
      <c r="L37" s="54"/>
      <c r="M37" s="63" t="s">
        <v>189</v>
      </c>
      <c r="N37" s="60" t="s">
        <v>97</v>
      </c>
      <c r="O37" s="60" t="s">
        <v>117</v>
      </c>
      <c r="P37" s="60" t="s">
        <v>96</v>
      </c>
      <c r="Q37" s="207" t="s">
        <v>159</v>
      </c>
      <c r="R37" s="208"/>
      <c r="S37" s="209" t="s">
        <v>160</v>
      </c>
      <c r="T37" s="210"/>
      <c r="U37" s="210"/>
      <c r="V37" s="210"/>
      <c r="W37" s="211"/>
    </row>
    <row r="38" spans="1:23" ht="36.75" customHeight="1">
      <c r="A38" s="44" t="s">
        <v>161</v>
      </c>
      <c r="B38" s="45"/>
      <c r="C38" s="46"/>
      <c r="D38" s="47"/>
      <c r="E38" s="201"/>
      <c r="F38" s="202"/>
      <c r="G38" s="48"/>
      <c r="H38" s="49"/>
      <c r="I38" s="50"/>
      <c r="J38" s="51"/>
      <c r="K38" s="52">
        <f>B38*C38*D38</f>
        <v>0</v>
      </c>
      <c r="L38" s="62"/>
      <c r="M38" s="44" t="s">
        <v>161</v>
      </c>
      <c r="N38" s="45"/>
      <c r="O38" s="46"/>
      <c r="P38" s="47"/>
      <c r="Q38" s="201"/>
      <c r="R38" s="202"/>
      <c r="S38" s="48"/>
      <c r="T38" s="49"/>
      <c r="U38" s="50"/>
      <c r="V38" s="51"/>
      <c r="W38" s="52">
        <f>N38*O38*P38</f>
        <v>0</v>
      </c>
    </row>
    <row r="39" spans="1:23" ht="57" customHeight="1">
      <c r="A39" s="44" t="s">
        <v>162</v>
      </c>
      <c r="B39" s="45"/>
      <c r="C39" s="46"/>
      <c r="D39" s="47"/>
      <c r="E39" s="201"/>
      <c r="F39" s="202"/>
      <c r="G39" s="48"/>
      <c r="H39" s="49"/>
      <c r="I39" s="50"/>
      <c r="J39" s="51"/>
      <c r="K39" s="52">
        <f t="shared" ref="K39:K41" si="8">B39*C39*D39</f>
        <v>0</v>
      </c>
      <c r="L39" s="54"/>
      <c r="M39" s="44" t="s">
        <v>162</v>
      </c>
      <c r="N39" s="45"/>
      <c r="O39" s="46"/>
      <c r="P39" s="47"/>
      <c r="Q39" s="201"/>
      <c r="R39" s="202"/>
      <c r="S39" s="48"/>
      <c r="T39" s="49"/>
      <c r="U39" s="50"/>
      <c r="V39" s="51"/>
      <c r="W39" s="52">
        <f t="shared" ref="W39:W41" si="9">N39*O39*P39</f>
        <v>0</v>
      </c>
    </row>
    <row r="40" spans="1:23" ht="80.25" customHeight="1">
      <c r="A40" s="44" t="s">
        <v>183</v>
      </c>
      <c r="B40" s="45"/>
      <c r="C40" s="46"/>
      <c r="D40" s="47"/>
      <c r="E40" s="203"/>
      <c r="F40" s="204"/>
      <c r="G40" s="48"/>
      <c r="H40" s="49"/>
      <c r="I40" s="50"/>
      <c r="J40" s="51"/>
      <c r="K40" s="52">
        <f t="shared" si="8"/>
        <v>0</v>
      </c>
      <c r="L40" s="54"/>
      <c r="M40" s="44" t="s">
        <v>183</v>
      </c>
      <c r="N40" s="45"/>
      <c r="O40" s="46"/>
      <c r="P40" s="47"/>
      <c r="Q40" s="203"/>
      <c r="R40" s="204"/>
      <c r="S40" s="48"/>
      <c r="T40" s="49"/>
      <c r="U40" s="50"/>
      <c r="V40" s="51"/>
      <c r="W40" s="52">
        <f t="shared" si="9"/>
        <v>0</v>
      </c>
    </row>
    <row r="41" spans="1:23" ht="36.75" customHeight="1">
      <c r="A41" s="44" t="s">
        <v>163</v>
      </c>
      <c r="B41" s="45"/>
      <c r="C41" s="46"/>
      <c r="D41" s="55"/>
      <c r="E41" s="205"/>
      <c r="F41" s="206"/>
      <c r="G41" s="48"/>
      <c r="H41" s="49"/>
      <c r="I41" s="50"/>
      <c r="J41" s="56"/>
      <c r="K41" s="52">
        <f t="shared" si="8"/>
        <v>0</v>
      </c>
      <c r="L41" s="54"/>
      <c r="M41" s="44" t="s">
        <v>163</v>
      </c>
      <c r="N41" s="45"/>
      <c r="O41" s="46"/>
      <c r="P41" s="55"/>
      <c r="Q41" s="205"/>
      <c r="R41" s="206"/>
      <c r="S41" s="48"/>
      <c r="T41" s="49"/>
      <c r="U41" s="50"/>
      <c r="V41" s="56"/>
      <c r="W41" s="52">
        <f t="shared" si="9"/>
        <v>0</v>
      </c>
    </row>
    <row r="42" spans="1:23" s="43" customFormat="1" ht="114.75" customHeight="1">
      <c r="A42" s="59" t="s">
        <v>190</v>
      </c>
      <c r="B42" s="60" t="s">
        <v>97</v>
      </c>
      <c r="C42" s="60" t="s">
        <v>117</v>
      </c>
      <c r="D42" s="60" t="s">
        <v>96</v>
      </c>
      <c r="E42" s="207" t="s">
        <v>159</v>
      </c>
      <c r="F42" s="208"/>
      <c r="G42" s="209" t="s">
        <v>160</v>
      </c>
      <c r="H42" s="210"/>
      <c r="I42" s="210"/>
      <c r="J42" s="210"/>
      <c r="K42" s="211"/>
      <c r="L42" s="54"/>
      <c r="M42" s="59" t="s">
        <v>190</v>
      </c>
      <c r="N42" s="60" t="s">
        <v>97</v>
      </c>
      <c r="O42" s="60" t="s">
        <v>117</v>
      </c>
      <c r="P42" s="60" t="s">
        <v>96</v>
      </c>
      <c r="Q42" s="207" t="s">
        <v>159</v>
      </c>
      <c r="R42" s="208"/>
      <c r="S42" s="209" t="s">
        <v>160</v>
      </c>
      <c r="T42" s="210"/>
      <c r="U42" s="210"/>
      <c r="V42" s="210"/>
      <c r="W42" s="211"/>
    </row>
    <row r="43" spans="1:23" ht="36.75" customHeight="1">
      <c r="A43" s="44" t="s">
        <v>161</v>
      </c>
      <c r="B43" s="45"/>
      <c r="C43" s="46"/>
      <c r="D43" s="47"/>
      <c r="E43" s="201"/>
      <c r="F43" s="202"/>
      <c r="G43" s="48"/>
      <c r="H43" s="49"/>
      <c r="I43" s="50"/>
      <c r="J43" s="51"/>
      <c r="K43" s="52">
        <f>B43*C43*D43</f>
        <v>0</v>
      </c>
      <c r="L43" s="62"/>
      <c r="M43" s="44" t="s">
        <v>161</v>
      </c>
      <c r="N43" s="45"/>
      <c r="O43" s="46"/>
      <c r="P43" s="47"/>
      <c r="Q43" s="201"/>
      <c r="R43" s="202"/>
      <c r="S43" s="48"/>
      <c r="T43" s="49"/>
      <c r="U43" s="50"/>
      <c r="V43" s="51"/>
      <c r="W43" s="52">
        <f>N43*O43*P43</f>
        <v>0</v>
      </c>
    </row>
    <row r="44" spans="1:23" ht="57" customHeight="1">
      <c r="A44" s="44" t="s">
        <v>162</v>
      </c>
      <c r="B44" s="45"/>
      <c r="C44" s="46"/>
      <c r="D44" s="47"/>
      <c r="E44" s="201"/>
      <c r="F44" s="202"/>
      <c r="G44" s="48"/>
      <c r="H44" s="49"/>
      <c r="I44" s="50"/>
      <c r="J44" s="51"/>
      <c r="K44" s="52">
        <f t="shared" ref="K44:K46" si="10">B44*C44*D44</f>
        <v>0</v>
      </c>
      <c r="L44" s="54"/>
      <c r="M44" s="44" t="s">
        <v>162</v>
      </c>
      <c r="N44" s="45"/>
      <c r="O44" s="46"/>
      <c r="P44" s="47"/>
      <c r="Q44" s="201"/>
      <c r="R44" s="202"/>
      <c r="S44" s="48"/>
      <c r="T44" s="49"/>
      <c r="U44" s="50"/>
      <c r="V44" s="51"/>
      <c r="W44" s="52">
        <f t="shared" ref="W44:W46" si="11">N44*O44*P44</f>
        <v>0</v>
      </c>
    </row>
    <row r="45" spans="1:23" ht="80.25" customHeight="1">
      <c r="A45" s="44" t="s">
        <v>183</v>
      </c>
      <c r="B45" s="45"/>
      <c r="C45" s="46"/>
      <c r="D45" s="47"/>
      <c r="E45" s="203"/>
      <c r="F45" s="204"/>
      <c r="G45" s="48"/>
      <c r="H45" s="49"/>
      <c r="I45" s="50"/>
      <c r="J45" s="51"/>
      <c r="K45" s="52">
        <f t="shared" si="10"/>
        <v>0</v>
      </c>
      <c r="L45" s="54"/>
      <c r="M45" s="44" t="s">
        <v>183</v>
      </c>
      <c r="N45" s="45"/>
      <c r="O45" s="46"/>
      <c r="P45" s="47"/>
      <c r="Q45" s="203"/>
      <c r="R45" s="204"/>
      <c r="S45" s="48"/>
      <c r="T45" s="49"/>
      <c r="U45" s="50"/>
      <c r="V45" s="51"/>
      <c r="W45" s="52">
        <f t="shared" si="11"/>
        <v>0</v>
      </c>
    </row>
    <row r="46" spans="1:23" ht="36.75" customHeight="1">
      <c r="A46" s="44" t="s">
        <v>163</v>
      </c>
      <c r="B46" s="45"/>
      <c r="C46" s="46"/>
      <c r="D46" s="55"/>
      <c r="E46" s="205"/>
      <c r="F46" s="206"/>
      <c r="G46" s="48"/>
      <c r="H46" s="49"/>
      <c r="I46" s="50"/>
      <c r="J46" s="56"/>
      <c r="K46" s="52">
        <f t="shared" si="10"/>
        <v>0</v>
      </c>
      <c r="L46" s="54"/>
      <c r="M46" s="44" t="s">
        <v>163</v>
      </c>
      <c r="N46" s="45"/>
      <c r="O46" s="46"/>
      <c r="P46" s="55"/>
      <c r="Q46" s="205"/>
      <c r="R46" s="206"/>
      <c r="S46" s="48"/>
      <c r="T46" s="49"/>
      <c r="U46" s="50"/>
      <c r="V46" s="56"/>
      <c r="W46" s="52">
        <f t="shared" si="11"/>
        <v>0</v>
      </c>
    </row>
    <row r="47" spans="1:23" ht="16.5">
      <c r="L47" s="54"/>
    </row>
  </sheetData>
  <sheetProtection algorithmName="SHA-512" hashValue="WS1fMp3y+3C/E2K8SuDcxQnvVrOvV5lLicSffUCMyoQynigEm48dtk7Of72jjxTU9SqLKcTACsG+ZVLBaigviQ==" saltValue="fZePUSN5SLXVG4f1DCSgiw==" spinCount="100000" sheet="1" objects="1" scenarios="1"/>
  <mergeCells count="96">
    <mergeCell ref="E46:F46"/>
    <mergeCell ref="E40:F40"/>
    <mergeCell ref="E41:F41"/>
    <mergeCell ref="E42:F42"/>
    <mergeCell ref="E43:F43"/>
    <mergeCell ref="E44:F44"/>
    <mergeCell ref="E36:F36"/>
    <mergeCell ref="E37:F37"/>
    <mergeCell ref="E38:F38"/>
    <mergeCell ref="E39:F39"/>
    <mergeCell ref="E45:F45"/>
    <mergeCell ref="E31:F31"/>
    <mergeCell ref="E32:F32"/>
    <mergeCell ref="E33:F33"/>
    <mergeCell ref="E34:F34"/>
    <mergeCell ref="E35:F35"/>
    <mergeCell ref="G42:K42"/>
    <mergeCell ref="E17:F17"/>
    <mergeCell ref="E18:F18"/>
    <mergeCell ref="E19:F19"/>
    <mergeCell ref="E20:F20"/>
    <mergeCell ref="E21:F21"/>
    <mergeCell ref="E22:F22"/>
    <mergeCell ref="E23:F23"/>
    <mergeCell ref="E24:F24"/>
    <mergeCell ref="E25:F25"/>
    <mergeCell ref="E26:F26"/>
    <mergeCell ref="E27:F27"/>
    <mergeCell ref="E28:F28"/>
    <mergeCell ref="E29:F29"/>
    <mergeCell ref="G17:K17"/>
    <mergeCell ref="G22:K22"/>
    <mergeCell ref="G27:K27"/>
    <mergeCell ref="G32:K32"/>
    <mergeCell ref="G37:K37"/>
    <mergeCell ref="A16:K16"/>
    <mergeCell ref="A2:K2"/>
    <mergeCell ref="G9:K9"/>
    <mergeCell ref="A15:F15"/>
    <mergeCell ref="G15:J15"/>
    <mergeCell ref="B9:F9"/>
    <mergeCell ref="E10:F10"/>
    <mergeCell ref="G10:K10"/>
    <mergeCell ref="E11:F11"/>
    <mergeCell ref="E12:F12"/>
    <mergeCell ref="E13:F13"/>
    <mergeCell ref="E14:F14"/>
    <mergeCell ref="E30:F30"/>
    <mergeCell ref="M2:W2"/>
    <mergeCell ref="N9:R9"/>
    <mergeCell ref="S9:W9"/>
    <mergeCell ref="Q10:R10"/>
    <mergeCell ref="S10:W10"/>
    <mergeCell ref="Q11:R11"/>
    <mergeCell ref="Q12:R12"/>
    <mergeCell ref="Q13:R13"/>
    <mergeCell ref="Q14:R14"/>
    <mergeCell ref="M15:R15"/>
    <mergeCell ref="S15:V15"/>
    <mergeCell ref="M16:W16"/>
    <mergeCell ref="Q17:R17"/>
    <mergeCell ref="S17:W17"/>
    <mergeCell ref="Q18:R18"/>
    <mergeCell ref="Q19:R19"/>
    <mergeCell ref="Q20:R20"/>
    <mergeCell ref="Q21:R21"/>
    <mergeCell ref="Q22:R22"/>
    <mergeCell ref="S22:W22"/>
    <mergeCell ref="Q23:R23"/>
    <mergeCell ref="Q24:R24"/>
    <mergeCell ref="Q25:R25"/>
    <mergeCell ref="Q26:R26"/>
    <mergeCell ref="Q27:R27"/>
    <mergeCell ref="S27:W27"/>
    <mergeCell ref="Q28:R28"/>
    <mergeCell ref="Q29:R29"/>
    <mergeCell ref="Q30:R30"/>
    <mergeCell ref="Q31:R31"/>
    <mergeCell ref="Q32:R32"/>
    <mergeCell ref="S32:W32"/>
    <mergeCell ref="Q33:R33"/>
    <mergeCell ref="Q34:R34"/>
    <mergeCell ref="Q35:R35"/>
    <mergeCell ref="S42:W42"/>
    <mergeCell ref="Q43:R43"/>
    <mergeCell ref="Q36:R36"/>
    <mergeCell ref="Q37:R37"/>
    <mergeCell ref="S37:W37"/>
    <mergeCell ref="Q38:R38"/>
    <mergeCell ref="Q39:R39"/>
    <mergeCell ref="Q44:R44"/>
    <mergeCell ref="Q45:R45"/>
    <mergeCell ref="Q46:R46"/>
    <mergeCell ref="Q40:R40"/>
    <mergeCell ref="Q41:R41"/>
    <mergeCell ref="Q42:R42"/>
  </mergeCells>
  <phoneticPr fontId="31"/>
  <conditionalFormatting sqref="A13">
    <cfRule type="expression" dxfId="99" priority="92">
      <formula>#REF!="×"</formula>
    </cfRule>
  </conditionalFormatting>
  <conditionalFormatting sqref="A15:A16">
    <cfRule type="expression" dxfId="98" priority="91">
      <formula>$F$2="×"</formula>
    </cfRule>
  </conditionalFormatting>
  <conditionalFormatting sqref="A18:A19 A21:C21">
    <cfRule type="expression" dxfId="97" priority="68">
      <formula>$F$2="×"</formula>
    </cfRule>
  </conditionalFormatting>
  <conditionalFormatting sqref="A20">
    <cfRule type="expression" dxfId="96" priority="67">
      <formula>#REF!="×"</formula>
    </cfRule>
  </conditionalFormatting>
  <conditionalFormatting sqref="A23:A24 A26:C26">
    <cfRule type="expression" dxfId="95" priority="66">
      <formula>$F$2="×"</formula>
    </cfRule>
  </conditionalFormatting>
  <conditionalFormatting sqref="A25">
    <cfRule type="expression" dxfId="94" priority="65">
      <formula>#REF!="×"</formula>
    </cfRule>
  </conditionalFormatting>
  <conditionalFormatting sqref="A28:A29 A31:C31">
    <cfRule type="expression" dxfId="93" priority="64">
      <formula>$F$2="×"</formula>
    </cfRule>
  </conditionalFormatting>
  <conditionalFormatting sqref="A30">
    <cfRule type="expression" dxfId="92" priority="63">
      <formula>#REF!="×"</formula>
    </cfRule>
  </conditionalFormatting>
  <conditionalFormatting sqref="A33:A34 A36:C36">
    <cfRule type="expression" dxfId="91" priority="62">
      <formula>$F$2="×"</formula>
    </cfRule>
  </conditionalFormatting>
  <conditionalFormatting sqref="A35">
    <cfRule type="expression" dxfId="90" priority="61">
      <formula>#REF!="×"</formula>
    </cfRule>
  </conditionalFormatting>
  <conditionalFormatting sqref="A38:A39 A41:C41">
    <cfRule type="expression" dxfId="89" priority="60">
      <formula>$F$2="×"</formula>
    </cfRule>
  </conditionalFormatting>
  <conditionalFormatting sqref="A40">
    <cfRule type="expression" dxfId="88" priority="59">
      <formula>#REF!="×"</formula>
    </cfRule>
  </conditionalFormatting>
  <conditionalFormatting sqref="A43:A44 A46:C46">
    <cfRule type="expression" dxfId="87" priority="58">
      <formula>$F$2="×"</formula>
    </cfRule>
  </conditionalFormatting>
  <conditionalFormatting sqref="A45">
    <cfRule type="expression" dxfId="86" priority="57">
      <formula>#REF!="×"</formula>
    </cfRule>
  </conditionalFormatting>
  <conditionalFormatting sqref="A11:E12 G11:K14 B13:D13 A14:C14 E14">
    <cfRule type="expression" dxfId="85" priority="93">
      <formula>$F$2="×"</formula>
    </cfRule>
  </conditionalFormatting>
  <conditionalFormatting sqref="B18:D20">
    <cfRule type="expression" dxfId="84" priority="75">
      <formula>$F$2="×"</formula>
    </cfRule>
  </conditionalFormatting>
  <conditionalFormatting sqref="B23:D25">
    <cfRule type="expression" dxfId="83" priority="80">
      <formula>$F$2="×"</formula>
    </cfRule>
  </conditionalFormatting>
  <conditionalFormatting sqref="B28:D30">
    <cfRule type="expression" dxfId="82" priority="79">
      <formula>$F$2="×"</formula>
    </cfRule>
  </conditionalFormatting>
  <conditionalFormatting sqref="B33:D35">
    <cfRule type="expression" dxfId="81" priority="78">
      <formula>$F$2="×"</formula>
    </cfRule>
  </conditionalFormatting>
  <conditionalFormatting sqref="B38:D40">
    <cfRule type="expression" dxfId="80" priority="77">
      <formula>$F$2="×"</formula>
    </cfRule>
  </conditionalFormatting>
  <conditionalFormatting sqref="B43:D45">
    <cfRule type="expression" dxfId="79" priority="76">
      <formula>$F$2="×"</formula>
    </cfRule>
  </conditionalFormatting>
  <conditionalFormatting sqref="D14">
    <cfRule type="expression" dxfId="78" priority="56">
      <formula>#REF!="×"</formula>
    </cfRule>
  </conditionalFormatting>
  <conditionalFormatting sqref="D21">
    <cfRule type="expression" dxfId="77" priority="55">
      <formula>#REF!="×"</formula>
    </cfRule>
  </conditionalFormatting>
  <conditionalFormatting sqref="D26">
    <cfRule type="expression" dxfId="76" priority="54">
      <formula>#REF!="×"</formula>
    </cfRule>
  </conditionalFormatting>
  <conditionalFormatting sqref="D31">
    <cfRule type="expression" dxfId="75" priority="53">
      <formula>#REF!="×"</formula>
    </cfRule>
  </conditionalFormatting>
  <conditionalFormatting sqref="D36">
    <cfRule type="expression" dxfId="74" priority="52">
      <formula>#REF!="×"</formula>
    </cfRule>
  </conditionalFormatting>
  <conditionalFormatting sqref="D41">
    <cfRule type="expression" dxfId="73" priority="51">
      <formula>#REF!="×"</formula>
    </cfRule>
  </conditionalFormatting>
  <conditionalFormatting sqref="D46">
    <cfRule type="expression" dxfId="72" priority="50">
      <formula>#REF!="×"</formula>
    </cfRule>
  </conditionalFormatting>
  <conditionalFormatting sqref="E18:E19 E21">
    <cfRule type="expression" dxfId="71" priority="74">
      <formula>$F$2="×"</formula>
    </cfRule>
  </conditionalFormatting>
  <conditionalFormatting sqref="E23:E24 E26">
    <cfRule type="expression" dxfId="70" priority="73">
      <formula>$F$2="×"</formula>
    </cfRule>
  </conditionalFormatting>
  <conditionalFormatting sqref="E28:E29 E31">
    <cfRule type="expression" dxfId="69" priority="72">
      <formula>$F$2="×"</formula>
    </cfRule>
  </conditionalFormatting>
  <conditionalFormatting sqref="E33:E34 E36">
    <cfRule type="expression" dxfId="68" priority="71">
      <formula>$F$2="×"</formula>
    </cfRule>
  </conditionalFormatting>
  <conditionalFormatting sqref="E38:E39 E41">
    <cfRule type="expression" dxfId="67" priority="70">
      <formula>$F$2="×"</formula>
    </cfRule>
  </conditionalFormatting>
  <conditionalFormatting sqref="E43:E44 E46">
    <cfRule type="expression" dxfId="66" priority="69">
      <formula>$F$2="×"</formula>
    </cfRule>
  </conditionalFormatting>
  <conditionalFormatting sqref="G15">
    <cfRule type="expression" dxfId="65" priority="82">
      <formula>$F$2="×"</formula>
    </cfRule>
  </conditionalFormatting>
  <conditionalFormatting sqref="G18:K21">
    <cfRule type="expression" dxfId="64" priority="90">
      <formula>$F$2="×"</formula>
    </cfRule>
  </conditionalFormatting>
  <conditionalFormatting sqref="G23:K26">
    <cfRule type="expression" dxfId="63" priority="89">
      <formula>$F$2="×"</formula>
    </cfRule>
  </conditionalFormatting>
  <conditionalFormatting sqref="G28:K31">
    <cfRule type="expression" dxfId="62" priority="88">
      <formula>$F$2="×"</formula>
    </cfRule>
  </conditionalFormatting>
  <conditionalFormatting sqref="G33:K36">
    <cfRule type="expression" dxfId="61" priority="87">
      <formula>$F$2="×"</formula>
    </cfRule>
  </conditionalFormatting>
  <conditionalFormatting sqref="G38:K41">
    <cfRule type="expression" dxfId="60" priority="86">
      <formula>$F$2="×"</formula>
    </cfRule>
  </conditionalFormatting>
  <conditionalFormatting sqref="G43:K46">
    <cfRule type="expression" dxfId="59" priority="81">
      <formula>$F$2="×"</formula>
    </cfRule>
  </conditionalFormatting>
  <conditionalFormatting sqref="K15">
    <cfRule type="expression" dxfId="58" priority="154">
      <formula>$F$2="×"</formula>
    </cfRule>
  </conditionalFormatting>
  <conditionalFormatting sqref="L12:L16">
    <cfRule type="expression" dxfId="57" priority="49">
      <formula>$F$2="×"</formula>
    </cfRule>
  </conditionalFormatting>
  <conditionalFormatting sqref="L19:L22">
    <cfRule type="expression" dxfId="56" priority="48">
      <formula>$F$2="×"</formula>
    </cfRule>
  </conditionalFormatting>
  <conditionalFormatting sqref="L24:L27">
    <cfRule type="expression" dxfId="55" priority="47">
      <formula>$F$2="×"</formula>
    </cfRule>
  </conditionalFormatting>
  <conditionalFormatting sqref="L29:L32">
    <cfRule type="expression" dxfId="54" priority="46">
      <formula>$F$2="×"</formula>
    </cfRule>
  </conditionalFormatting>
  <conditionalFormatting sqref="L34:L37">
    <cfRule type="expression" dxfId="53" priority="45">
      <formula>$F$2="×"</formula>
    </cfRule>
  </conditionalFormatting>
  <conditionalFormatting sqref="L39:L42">
    <cfRule type="expression" dxfId="52" priority="44">
      <formula>$F$2="×"</formula>
    </cfRule>
  </conditionalFormatting>
  <conditionalFormatting sqref="L44:L47">
    <cfRule type="expression" dxfId="51" priority="43">
      <formula>$F$2="×"</formula>
    </cfRule>
  </conditionalFormatting>
  <conditionalFormatting sqref="M13">
    <cfRule type="expression" dxfId="50" priority="40">
      <formula>#REF!="×"</formula>
    </cfRule>
  </conditionalFormatting>
  <conditionalFormatting sqref="M15:M16">
    <cfRule type="expression" dxfId="49" priority="39">
      <formula>$F$2="×"</formula>
    </cfRule>
  </conditionalFormatting>
  <conditionalFormatting sqref="M18:M19 M21:O21">
    <cfRule type="expression" dxfId="48" priority="19">
      <formula>$F$2="×"</formula>
    </cfRule>
  </conditionalFormatting>
  <conditionalFormatting sqref="M20">
    <cfRule type="expression" dxfId="47" priority="18">
      <formula>#REF!="×"</formula>
    </cfRule>
  </conditionalFormatting>
  <conditionalFormatting sqref="M23:M24 M26:O26">
    <cfRule type="expression" dxfId="46" priority="17">
      <formula>$F$2="×"</formula>
    </cfRule>
  </conditionalFormatting>
  <conditionalFormatting sqref="M25">
    <cfRule type="expression" dxfId="45" priority="16">
      <formula>#REF!="×"</formula>
    </cfRule>
  </conditionalFormatting>
  <conditionalFormatting sqref="M28:M29 M31:O31">
    <cfRule type="expression" dxfId="44" priority="15">
      <formula>$F$2="×"</formula>
    </cfRule>
  </conditionalFormatting>
  <conditionalFormatting sqref="M30">
    <cfRule type="expression" dxfId="43" priority="14">
      <formula>#REF!="×"</formula>
    </cfRule>
  </conditionalFormatting>
  <conditionalFormatting sqref="M33:M34 M36:O36">
    <cfRule type="expression" dxfId="42" priority="13">
      <formula>$F$2="×"</formula>
    </cfRule>
  </conditionalFormatting>
  <conditionalFormatting sqref="M35">
    <cfRule type="expression" dxfId="41" priority="12">
      <formula>#REF!="×"</formula>
    </cfRule>
  </conditionalFormatting>
  <conditionalFormatting sqref="M38:M39 M41:O41">
    <cfRule type="expression" dxfId="40" priority="11">
      <formula>$F$2="×"</formula>
    </cfRule>
  </conditionalFormatting>
  <conditionalFormatting sqref="M40">
    <cfRule type="expression" dxfId="39" priority="10">
      <formula>#REF!="×"</formula>
    </cfRule>
  </conditionalFormatting>
  <conditionalFormatting sqref="M43:M44 M46:O46">
    <cfRule type="expression" dxfId="38" priority="9">
      <formula>$F$2="×"</formula>
    </cfRule>
  </conditionalFormatting>
  <conditionalFormatting sqref="M45">
    <cfRule type="expression" dxfId="37" priority="8">
      <formula>#REF!="×"</formula>
    </cfRule>
  </conditionalFormatting>
  <conditionalFormatting sqref="M11:Q12 S11:W14 N13:P13 M14:O14 Q14">
    <cfRule type="expression" dxfId="36" priority="41">
      <formula>$F$2="×"</formula>
    </cfRule>
  </conditionalFormatting>
  <conditionalFormatting sqref="N18:P20">
    <cfRule type="expression" dxfId="35" priority="26">
      <formula>$F$2="×"</formula>
    </cfRule>
  </conditionalFormatting>
  <conditionalFormatting sqref="N23:P25">
    <cfRule type="expression" dxfId="34" priority="31">
      <formula>$F$2="×"</formula>
    </cfRule>
  </conditionalFormatting>
  <conditionalFormatting sqref="N28:P30">
    <cfRule type="expression" dxfId="33" priority="30">
      <formula>$F$2="×"</formula>
    </cfRule>
  </conditionalFormatting>
  <conditionalFormatting sqref="N33:P35">
    <cfRule type="expression" dxfId="32" priority="29">
      <formula>$F$2="×"</formula>
    </cfRule>
  </conditionalFormatting>
  <conditionalFormatting sqref="N38:P40">
    <cfRule type="expression" dxfId="31" priority="28">
      <formula>$F$2="×"</formula>
    </cfRule>
  </conditionalFormatting>
  <conditionalFormatting sqref="N43:P45">
    <cfRule type="expression" dxfId="30" priority="27">
      <formula>$F$2="×"</formula>
    </cfRule>
  </conditionalFormatting>
  <conditionalFormatting sqref="P14">
    <cfRule type="expression" dxfId="29" priority="7">
      <formula>#REF!="×"</formula>
    </cfRule>
  </conditionalFormatting>
  <conditionalFormatting sqref="P21">
    <cfRule type="expression" dxfId="28" priority="6">
      <formula>#REF!="×"</formula>
    </cfRule>
  </conditionalFormatting>
  <conditionalFormatting sqref="P26">
    <cfRule type="expression" dxfId="27" priority="5">
      <formula>#REF!="×"</formula>
    </cfRule>
  </conditionalFormatting>
  <conditionalFormatting sqref="P31">
    <cfRule type="expression" dxfId="26" priority="4">
      <formula>#REF!="×"</formula>
    </cfRule>
  </conditionalFormatting>
  <conditionalFormatting sqref="P36">
    <cfRule type="expression" dxfId="25" priority="3">
      <formula>#REF!="×"</formula>
    </cfRule>
  </conditionalFormatting>
  <conditionalFormatting sqref="P41">
    <cfRule type="expression" dxfId="24" priority="2">
      <formula>#REF!="×"</formula>
    </cfRule>
  </conditionalFormatting>
  <conditionalFormatting sqref="P46">
    <cfRule type="expression" dxfId="23" priority="1">
      <formula>#REF!="×"</formula>
    </cfRule>
  </conditionalFormatting>
  <conditionalFormatting sqref="Q18:Q19 Q21">
    <cfRule type="expression" dxfId="22" priority="25">
      <formula>$F$2="×"</formula>
    </cfRule>
  </conditionalFormatting>
  <conditionalFormatting sqref="Q23:Q24 Q26">
    <cfRule type="expression" dxfId="21" priority="24">
      <formula>$F$2="×"</formula>
    </cfRule>
  </conditionalFormatting>
  <conditionalFormatting sqref="Q28:Q29 Q31">
    <cfRule type="expression" dxfId="20" priority="23">
      <formula>$F$2="×"</formula>
    </cfRule>
  </conditionalFormatting>
  <conditionalFormatting sqref="Q33:Q34 Q36">
    <cfRule type="expression" dxfId="19" priority="22">
      <formula>$F$2="×"</formula>
    </cfRule>
  </conditionalFormatting>
  <conditionalFormatting sqref="Q38:Q39 Q41">
    <cfRule type="expression" dxfId="18" priority="21">
      <formula>$F$2="×"</formula>
    </cfRule>
  </conditionalFormatting>
  <conditionalFormatting sqref="Q43:Q44 Q46">
    <cfRule type="expression" dxfId="17" priority="20">
      <formula>$F$2="×"</formula>
    </cfRule>
  </conditionalFormatting>
  <conditionalFormatting sqref="S15">
    <cfRule type="expression" dxfId="16" priority="33">
      <formula>$F$2="×"</formula>
    </cfRule>
  </conditionalFormatting>
  <conditionalFormatting sqref="S18:W21">
    <cfRule type="expression" dxfId="15" priority="38">
      <formula>$F$2="×"</formula>
    </cfRule>
  </conditionalFormatting>
  <conditionalFormatting sqref="S23:W26">
    <cfRule type="expression" dxfId="14" priority="37">
      <formula>$F$2="×"</formula>
    </cfRule>
  </conditionalFormatting>
  <conditionalFormatting sqref="S28:W31">
    <cfRule type="expression" dxfId="13" priority="36">
      <formula>$F$2="×"</formula>
    </cfRule>
  </conditionalFormatting>
  <conditionalFormatting sqref="S33:W36">
    <cfRule type="expression" dxfId="12" priority="35">
      <formula>$F$2="×"</formula>
    </cfRule>
  </conditionalFormatting>
  <conditionalFormatting sqref="S38:W41">
    <cfRule type="expression" dxfId="11" priority="34">
      <formula>$F$2="×"</formula>
    </cfRule>
  </conditionalFormatting>
  <conditionalFormatting sqref="S43:W46">
    <cfRule type="expression" dxfId="10" priority="32">
      <formula>$F$2="×"</formula>
    </cfRule>
  </conditionalFormatting>
  <conditionalFormatting sqref="W15">
    <cfRule type="expression" dxfId="9" priority="42">
      <formula>$F$2="×"</formula>
    </cfRule>
  </conditionalFormatting>
  <dataValidations disablePrompts="1" count="3">
    <dataValidation type="list" allowBlank="1" showInputMessage="1" showErrorMessage="1" sqref="J46 J14 J21 J26 J31 J36 J41" xr:uid="{30A8FC45-9B88-4EC0-9606-40ED82DF655F}">
      <formula1>#REF!</formula1>
    </dataValidation>
    <dataValidation type="list" allowBlank="1" showInputMessage="1" showErrorMessage="1" sqref="D14 D21 D26 D31 D36 D41 D46 P14 P21 P26 P31 P36 P41 P46" xr:uid="{0C329774-C6AD-4F59-B3C7-B5209EC88154}">
      <formula1>"4,3,2,1,0"</formula1>
    </dataValidation>
    <dataValidation type="list" allowBlank="1" showInputMessage="1" showErrorMessage="1" sqref="V46 V14 V21 V26 V31 V36 V41" xr:uid="{B0DA52E9-D684-4EAB-866A-400F3E193ED4}">
      <formula1>#REF!</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5" max="22" man="1"/>
    <brk id="26" max="22" man="1"/>
    <brk id="36" max="22" man="1"/>
  </rowBreaks>
  <colBreaks count="1" manualBreakCount="1">
    <brk id="11" max="4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FCF6-1FA1-43F8-94DE-B69F6A772206}">
  <sheetPr>
    <tabColor rgb="FFFF0000"/>
    <pageSetUpPr fitToPage="1"/>
  </sheetPr>
  <dimension ref="A2:K52"/>
  <sheetViews>
    <sheetView showGridLines="0" view="pageBreakPreview" zoomScale="70" zoomScaleNormal="114" zoomScaleSheetLayoutView="70" workbookViewId="0"/>
  </sheetViews>
  <sheetFormatPr defaultColWidth="8.25" defaultRowHeight="14.25"/>
  <cols>
    <col min="1" max="1" width="2.5" style="70" customWidth="1"/>
    <col min="2" max="2" width="2.625" style="70" customWidth="1"/>
    <col min="3" max="3" width="34.875" style="70" customWidth="1"/>
    <col min="4" max="4" width="4.875" style="70" customWidth="1"/>
    <col min="5" max="5" width="26.625" style="70" customWidth="1"/>
    <col min="6" max="6" width="7.375" style="70" customWidth="1"/>
    <col min="7" max="7" width="26.625" style="70" customWidth="1"/>
    <col min="8" max="8" width="7.125" style="70" customWidth="1"/>
    <col min="9" max="9" width="25" style="70" customWidth="1"/>
    <col min="10" max="10" width="3.375" style="70" customWidth="1"/>
    <col min="11" max="11" width="4.125" style="70" customWidth="1"/>
    <col min="12" max="13" width="8.25" style="70"/>
    <col min="14" max="14" width="45.625" style="70" customWidth="1"/>
    <col min="15" max="16384" width="8.25" style="70"/>
  </cols>
  <sheetData>
    <row r="2" spans="1:11" ht="21">
      <c r="A2" s="232" t="s">
        <v>148</v>
      </c>
      <c r="B2" s="232"/>
      <c r="C2" s="232"/>
      <c r="D2" s="232"/>
      <c r="E2" s="232"/>
      <c r="F2" s="232"/>
      <c r="G2" s="232"/>
      <c r="H2" s="232"/>
      <c r="I2" s="232"/>
      <c r="J2" s="232"/>
      <c r="K2" s="232"/>
    </row>
    <row r="4" spans="1:11" ht="18.75">
      <c r="B4" s="71" t="s">
        <v>144</v>
      </c>
    </row>
    <row r="5" spans="1:11" ht="8.25" customHeight="1">
      <c r="B5" s="71"/>
    </row>
    <row r="6" spans="1:11" ht="18.75">
      <c r="B6" s="71"/>
      <c r="E6" s="72" t="s">
        <v>141</v>
      </c>
      <c r="F6" s="73"/>
      <c r="G6" s="72" t="s">
        <v>147</v>
      </c>
      <c r="H6" s="74"/>
      <c r="I6" s="75" t="s">
        <v>135</v>
      </c>
    </row>
    <row r="7" spans="1:11" ht="29.25" customHeight="1">
      <c r="B7" s="71"/>
      <c r="E7" s="76">
        <v>150000</v>
      </c>
      <c r="F7" s="74" t="s">
        <v>136</v>
      </c>
      <c r="G7" s="96">
        <v>0</v>
      </c>
      <c r="H7" s="74" t="s">
        <v>137</v>
      </c>
      <c r="I7" s="77">
        <f>E7*G7</f>
        <v>0</v>
      </c>
    </row>
    <row r="9" spans="1:11" ht="18.75">
      <c r="B9" s="71" t="s">
        <v>145</v>
      </c>
    </row>
    <row r="10" spans="1:11" ht="6.75" customHeight="1">
      <c r="B10" s="78"/>
    </row>
    <row r="11" spans="1:11">
      <c r="B11" s="79"/>
      <c r="C11" s="80"/>
      <c r="D11" s="80"/>
      <c r="E11" s="80"/>
      <c r="F11" s="80"/>
      <c r="G11" s="80"/>
      <c r="H11" s="80"/>
      <c r="I11" s="80"/>
      <c r="J11" s="81"/>
    </row>
    <row r="12" spans="1:11" ht="24" customHeight="1">
      <c r="B12" s="82"/>
      <c r="C12" s="98" t="s">
        <v>192</v>
      </c>
      <c r="D12" s="97" t="s">
        <v>191</v>
      </c>
      <c r="E12" s="99"/>
      <c r="F12" s="70" t="s">
        <v>193</v>
      </c>
      <c r="J12" s="83"/>
    </row>
    <row r="13" spans="1:11" ht="25.5" customHeight="1">
      <c r="B13" s="82"/>
      <c r="C13" s="72" t="s">
        <v>149</v>
      </c>
      <c r="D13" s="74"/>
      <c r="E13" s="72" t="s">
        <v>151</v>
      </c>
      <c r="F13" s="74"/>
      <c r="G13" s="75" t="s">
        <v>135</v>
      </c>
      <c r="J13" s="83"/>
    </row>
    <row r="14" spans="1:11" ht="29.25" customHeight="1">
      <c r="B14" s="82"/>
      <c r="C14" s="84">
        <f>C17-C20</f>
        <v>0</v>
      </c>
      <c r="D14" s="74" t="s">
        <v>136</v>
      </c>
      <c r="E14" s="76">
        <v>72000</v>
      </c>
      <c r="F14" s="74" t="s">
        <v>137</v>
      </c>
      <c r="G14" s="77">
        <f>IF(AND(C14&gt;=3,C14&lt;=19),C14*E14,0)</f>
        <v>0</v>
      </c>
      <c r="J14" s="83"/>
    </row>
    <row r="15" spans="1:11">
      <c r="B15" s="82"/>
      <c r="C15" s="85"/>
      <c r="D15" s="74"/>
      <c r="E15" s="86"/>
      <c r="F15" s="74"/>
      <c r="G15" s="86"/>
      <c r="J15" s="83"/>
    </row>
    <row r="16" spans="1:11" ht="25.5" customHeight="1">
      <c r="B16" s="82"/>
      <c r="C16" s="72" t="s">
        <v>150</v>
      </c>
      <c r="D16" s="74"/>
      <c r="E16" s="72" t="s">
        <v>152</v>
      </c>
      <c r="F16" s="74"/>
      <c r="G16" s="75" t="s">
        <v>135</v>
      </c>
      <c r="J16" s="83"/>
    </row>
    <row r="17" spans="2:10" ht="29.25" customHeight="1">
      <c r="B17" s="82"/>
      <c r="C17" s="67">
        <v>0</v>
      </c>
      <c r="D17" s="74"/>
      <c r="E17" s="76">
        <v>150000</v>
      </c>
      <c r="F17" s="74" t="s">
        <v>137</v>
      </c>
      <c r="G17" s="77">
        <f>IF(AND(C14&lt;=2,1&lt;=C14),150000,0)</f>
        <v>0</v>
      </c>
      <c r="J17" s="83"/>
    </row>
    <row r="18" spans="2:10">
      <c r="B18" s="82"/>
      <c r="C18" s="85"/>
      <c r="D18" s="74"/>
      <c r="E18" s="86"/>
      <c r="F18" s="86"/>
      <c r="G18" s="86"/>
      <c r="H18" s="74"/>
      <c r="I18" s="86"/>
      <c r="J18" s="83"/>
    </row>
    <row r="19" spans="2:10" ht="48.75" customHeight="1">
      <c r="B19" s="82"/>
      <c r="C19" s="72" t="s">
        <v>138</v>
      </c>
      <c r="D19" s="74"/>
      <c r="E19" s="86"/>
      <c r="F19" s="86"/>
      <c r="G19" s="86"/>
      <c r="H19" s="74"/>
      <c r="I19" s="87"/>
      <c r="J19" s="83"/>
    </row>
    <row r="20" spans="2:10" ht="29.25" customHeight="1">
      <c r="B20" s="82"/>
      <c r="C20" s="67">
        <v>0</v>
      </c>
      <c r="I20" s="87"/>
      <c r="J20" s="83"/>
    </row>
    <row r="21" spans="2:10" ht="13.5" customHeight="1">
      <c r="B21" s="88"/>
      <c r="C21" s="89"/>
      <c r="D21" s="90"/>
      <c r="E21" s="90"/>
      <c r="F21" s="90"/>
      <c r="G21" s="90"/>
      <c r="H21" s="90"/>
      <c r="I21" s="91"/>
      <c r="J21" s="92"/>
    </row>
    <row r="22" spans="2:10" ht="3" customHeight="1">
      <c r="C22" s="85"/>
      <c r="I22" s="87"/>
    </row>
    <row r="23" spans="2:10" ht="6.75" customHeight="1">
      <c r="B23" s="78"/>
    </row>
    <row r="24" spans="2:10">
      <c r="B24" s="79"/>
      <c r="C24" s="80"/>
      <c r="D24" s="80"/>
      <c r="E24" s="80"/>
      <c r="F24" s="80"/>
      <c r="G24" s="80"/>
      <c r="H24" s="80"/>
      <c r="I24" s="80"/>
      <c r="J24" s="81"/>
    </row>
    <row r="25" spans="2:10" ht="24" customHeight="1">
      <c r="B25" s="82"/>
      <c r="C25" s="98" t="s">
        <v>194</v>
      </c>
      <c r="D25" s="97" t="s">
        <v>191</v>
      </c>
      <c r="E25" s="99"/>
      <c r="F25" s="70" t="s">
        <v>193</v>
      </c>
      <c r="J25" s="83"/>
    </row>
    <row r="26" spans="2:10" ht="25.5" customHeight="1">
      <c r="B26" s="82"/>
      <c r="C26" s="72" t="s">
        <v>149</v>
      </c>
      <c r="D26" s="74"/>
      <c r="E26" s="72" t="s">
        <v>151</v>
      </c>
      <c r="F26" s="74"/>
      <c r="G26" s="75" t="s">
        <v>135</v>
      </c>
      <c r="J26" s="83"/>
    </row>
    <row r="27" spans="2:10" ht="29.25" customHeight="1">
      <c r="B27" s="82"/>
      <c r="C27" s="84">
        <f>C30-C33</f>
        <v>0</v>
      </c>
      <c r="D27" s="74" t="s">
        <v>136</v>
      </c>
      <c r="E27" s="76">
        <v>72000</v>
      </c>
      <c r="F27" s="74" t="s">
        <v>137</v>
      </c>
      <c r="G27" s="77">
        <f>IF(AND(C27&gt;=3,C27&lt;=19),C27*E27,0)</f>
        <v>0</v>
      </c>
      <c r="J27" s="83"/>
    </row>
    <row r="28" spans="2:10">
      <c r="B28" s="82"/>
      <c r="C28" s="85"/>
      <c r="D28" s="74"/>
      <c r="E28" s="86"/>
      <c r="F28" s="74"/>
      <c r="G28" s="86"/>
      <c r="J28" s="83"/>
    </row>
    <row r="29" spans="2:10" ht="25.5" customHeight="1">
      <c r="B29" s="82"/>
      <c r="C29" s="72" t="s">
        <v>150</v>
      </c>
      <c r="D29" s="74"/>
      <c r="E29" s="72" t="s">
        <v>152</v>
      </c>
      <c r="F29" s="74"/>
      <c r="G29" s="75" t="s">
        <v>135</v>
      </c>
      <c r="J29" s="83"/>
    </row>
    <row r="30" spans="2:10" ht="29.25" customHeight="1">
      <c r="B30" s="82"/>
      <c r="C30" s="67">
        <v>0</v>
      </c>
      <c r="D30" s="74"/>
      <c r="E30" s="76">
        <v>150000</v>
      </c>
      <c r="F30" s="74" t="s">
        <v>137</v>
      </c>
      <c r="G30" s="77">
        <f>IF(AND(C27&lt;=2,1&lt;=C27),150000,0)</f>
        <v>0</v>
      </c>
      <c r="J30" s="83"/>
    </row>
    <row r="31" spans="2:10">
      <c r="B31" s="82"/>
      <c r="C31" s="85"/>
      <c r="D31" s="74"/>
      <c r="E31" s="86"/>
      <c r="F31" s="86"/>
      <c r="G31" s="86"/>
      <c r="H31" s="74"/>
      <c r="I31" s="86"/>
      <c r="J31" s="83"/>
    </row>
    <row r="32" spans="2:10" ht="48.75" customHeight="1">
      <c r="B32" s="82"/>
      <c r="C32" s="72" t="s">
        <v>138</v>
      </c>
      <c r="D32" s="74"/>
      <c r="E32" s="86"/>
      <c r="F32" s="86"/>
      <c r="G32" s="86"/>
      <c r="H32" s="74"/>
      <c r="I32" s="87"/>
      <c r="J32" s="83"/>
    </row>
    <row r="33" spans="2:10" ht="29.25" customHeight="1">
      <c r="B33" s="82"/>
      <c r="C33" s="67">
        <v>0</v>
      </c>
      <c r="I33" s="87"/>
      <c r="J33" s="83"/>
    </row>
    <row r="34" spans="2:10" ht="13.5" customHeight="1">
      <c r="B34" s="88"/>
      <c r="C34" s="89"/>
      <c r="D34" s="90"/>
      <c r="E34" s="90"/>
      <c r="F34" s="90"/>
      <c r="G34" s="90"/>
      <c r="H34" s="90"/>
      <c r="I34" s="91"/>
      <c r="J34" s="92"/>
    </row>
    <row r="35" spans="2:10" ht="3" customHeight="1">
      <c r="C35" s="85"/>
      <c r="I35" s="87"/>
    </row>
    <row r="36" spans="2:10" ht="33.75" customHeight="1">
      <c r="B36" s="71" t="s">
        <v>146</v>
      </c>
      <c r="C36" s="85"/>
      <c r="I36" s="87"/>
    </row>
    <row r="37" spans="2:10" ht="6.75" customHeight="1">
      <c r="B37" s="71"/>
      <c r="C37" s="85"/>
      <c r="I37" s="87"/>
    </row>
    <row r="38" spans="2:10" ht="18.75">
      <c r="B38" s="71"/>
      <c r="C38" s="85"/>
      <c r="E38" s="72" t="s">
        <v>141</v>
      </c>
      <c r="F38" s="73"/>
      <c r="G38" s="72" t="s">
        <v>147</v>
      </c>
      <c r="H38" s="74"/>
      <c r="I38" s="75" t="s">
        <v>135</v>
      </c>
    </row>
    <row r="39" spans="2:10" ht="29.25" customHeight="1">
      <c r="B39" s="71"/>
      <c r="C39" s="85"/>
      <c r="E39" s="76">
        <v>228000</v>
      </c>
      <c r="F39" s="74" t="s">
        <v>136</v>
      </c>
      <c r="G39" s="96">
        <v>0</v>
      </c>
      <c r="H39" s="74" t="s">
        <v>137</v>
      </c>
      <c r="I39" s="77">
        <f>E39*G39</f>
        <v>0</v>
      </c>
    </row>
    <row r="40" spans="2:10" ht="15.75" customHeight="1">
      <c r="C40" s="85"/>
      <c r="I40" s="87"/>
    </row>
    <row r="41" spans="2:10" ht="18.75">
      <c r="B41" s="78" t="s">
        <v>139</v>
      </c>
      <c r="C41" s="85"/>
      <c r="I41" s="87"/>
    </row>
    <row r="42" spans="2:10" ht="8.25" customHeight="1">
      <c r="B42" s="78"/>
      <c r="C42" s="85"/>
      <c r="I42" s="87"/>
    </row>
    <row r="43" spans="2:10">
      <c r="B43" s="93"/>
      <c r="C43" s="80"/>
      <c r="D43" s="80"/>
      <c r="E43" s="80"/>
      <c r="F43" s="80"/>
      <c r="G43" s="80"/>
      <c r="H43" s="80"/>
      <c r="I43" s="80"/>
      <c r="J43" s="81"/>
    </row>
    <row r="44" spans="2:10" ht="87" customHeight="1" thickBot="1">
      <c r="B44" s="82"/>
      <c r="C44" s="94" t="s">
        <v>140</v>
      </c>
      <c r="D44" s="74"/>
      <c r="E44" s="72" t="s">
        <v>141</v>
      </c>
      <c r="F44" s="73"/>
      <c r="G44" s="72" t="s">
        <v>147</v>
      </c>
      <c r="H44" s="74"/>
      <c r="I44" s="75" t="s">
        <v>135</v>
      </c>
      <c r="J44" s="83"/>
    </row>
    <row r="45" spans="2:10" ht="29.25" customHeight="1" thickBot="1">
      <c r="B45" s="82"/>
      <c r="C45" s="68"/>
      <c r="D45" s="74" t="s">
        <v>136</v>
      </c>
      <c r="E45" s="76">
        <v>145000</v>
      </c>
      <c r="F45" s="74" t="s">
        <v>136</v>
      </c>
      <c r="G45" s="96"/>
      <c r="H45" s="74" t="s">
        <v>137</v>
      </c>
      <c r="I45" s="77">
        <f>IF(C45="○",E45*G45,0)</f>
        <v>0</v>
      </c>
      <c r="J45" s="83"/>
    </row>
    <row r="46" spans="2:10">
      <c r="B46" s="82"/>
      <c r="C46" s="85"/>
      <c r="D46" s="74"/>
      <c r="E46" s="86"/>
      <c r="F46" s="74"/>
      <c r="G46" s="86"/>
      <c r="H46" s="74"/>
      <c r="I46" s="86"/>
      <c r="J46" s="83"/>
    </row>
    <row r="47" spans="2:10" ht="90.75" customHeight="1" thickBot="1">
      <c r="B47" s="82"/>
      <c r="C47" s="94" t="s">
        <v>142</v>
      </c>
      <c r="D47" s="74"/>
      <c r="E47" s="72" t="s">
        <v>141</v>
      </c>
      <c r="F47" s="74"/>
      <c r="G47" s="72" t="s">
        <v>147</v>
      </c>
      <c r="H47" s="74"/>
      <c r="I47" s="75" t="s">
        <v>135</v>
      </c>
      <c r="J47" s="83"/>
    </row>
    <row r="48" spans="2:10" ht="29.25" customHeight="1" thickBot="1">
      <c r="B48" s="82"/>
      <c r="C48" s="68"/>
      <c r="D48" s="74" t="s">
        <v>136</v>
      </c>
      <c r="E48" s="76">
        <v>105000</v>
      </c>
      <c r="F48" s="74" t="s">
        <v>136</v>
      </c>
      <c r="G48" s="96"/>
      <c r="H48" s="74" t="s">
        <v>137</v>
      </c>
      <c r="I48" s="77">
        <f>IF(C48="○",E48*G48,0)</f>
        <v>0</v>
      </c>
      <c r="J48" s="83"/>
    </row>
    <row r="49" spans="2:10">
      <c r="B49" s="82"/>
      <c r="C49" s="85"/>
      <c r="D49" s="74"/>
      <c r="E49" s="86"/>
      <c r="F49" s="74"/>
      <c r="G49" s="86"/>
      <c r="H49" s="74"/>
      <c r="I49" s="86"/>
      <c r="J49" s="83"/>
    </row>
    <row r="50" spans="2:10" ht="85.5" customHeight="1" thickBot="1">
      <c r="B50" s="82"/>
      <c r="C50" s="94" t="s">
        <v>143</v>
      </c>
      <c r="D50" s="74"/>
      <c r="E50" s="72" t="s">
        <v>141</v>
      </c>
      <c r="F50" s="74"/>
      <c r="G50" s="72" t="s">
        <v>147</v>
      </c>
      <c r="H50" s="74"/>
      <c r="I50" s="75" t="s">
        <v>135</v>
      </c>
      <c r="J50" s="83"/>
    </row>
    <row r="51" spans="2:10" ht="29.25" customHeight="1" thickBot="1">
      <c r="B51" s="82"/>
      <c r="C51" s="68"/>
      <c r="D51" s="74" t="s">
        <v>136</v>
      </c>
      <c r="E51" s="76">
        <v>70000</v>
      </c>
      <c r="F51" s="74" t="s">
        <v>136</v>
      </c>
      <c r="G51" s="96"/>
      <c r="H51" s="74" t="s">
        <v>137</v>
      </c>
      <c r="I51" s="77">
        <f>IF(C51="○",E51*G51,0)</f>
        <v>0</v>
      </c>
      <c r="J51" s="83"/>
    </row>
    <row r="52" spans="2:10" ht="18.75">
      <c r="B52" s="88"/>
      <c r="C52" s="69" t="str">
        <f>IF(COUNTIF(C45:C51,"○")&gt;=2,"〇は一つしか選択できません","")</f>
        <v/>
      </c>
      <c r="D52" s="90"/>
      <c r="E52" s="90"/>
      <c r="F52" s="90"/>
      <c r="G52" s="90"/>
      <c r="H52" s="90"/>
      <c r="I52" s="95"/>
      <c r="J52" s="92"/>
    </row>
  </sheetData>
  <sheetProtection algorithmName="SHA-512" hashValue="tvSbSfYzV0jKXe9CvXT/xvphy6wagL/S2RL7AYcvkfn/dxnJXK0ckAWFInSrDtEXaV6PcIKsdoyyuMnNwt+mbw==" saltValue="WMY98gWCp+KLACPgnRDlBA==" spinCount="100000" sheet="1" objects="1" scenarios="1"/>
  <mergeCells count="1">
    <mergeCell ref="A2:K2"/>
  </mergeCells>
  <phoneticPr fontId="31"/>
  <conditionalFormatting sqref="C45 C48 C51">
    <cfRule type="expression" dxfId="8" priority="2">
      <formula>COUNTIF($C$45:$C$51,"○")&gt;=2</formula>
    </cfRule>
  </conditionalFormatting>
  <conditionalFormatting sqref="C45">
    <cfRule type="containsBlanks" dxfId="7" priority="1">
      <formula>LEN(TRIM(C45))=0</formula>
    </cfRule>
    <cfRule type="containsBlanks" dxfId="6" priority="5">
      <formula>LEN(TRIM(C45))=0</formula>
    </cfRule>
  </conditionalFormatting>
  <conditionalFormatting sqref="C48">
    <cfRule type="containsBlanks" dxfId="5" priority="4">
      <formula>LEN(TRIM(C48))=0</formula>
    </cfRule>
  </conditionalFormatting>
  <conditionalFormatting sqref="C51">
    <cfRule type="containsBlanks" dxfId="4" priority="3">
      <formula>LEN(TRIM(C51))=0</formula>
    </cfRule>
  </conditionalFormatting>
  <dataValidations count="1">
    <dataValidation type="list" showInputMessage="1" showErrorMessage="1" sqref="C51 C48 C45" xr:uid="{B7575056-CA11-4D5F-AC54-AD6C19B42728}">
      <formula1>"○,"</formula1>
    </dataValidation>
  </dataValidations>
  <printOptions horizontalCentered="1"/>
  <pageMargins left="0.25" right="0.25"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0070C0"/>
  </sheetPr>
  <dimension ref="A1:Q43"/>
  <sheetViews>
    <sheetView view="pageBreakPreview" zoomScale="70" zoomScaleNormal="100" zoomScaleSheetLayoutView="70" workbookViewId="0"/>
  </sheetViews>
  <sheetFormatPr defaultRowHeight="14.25"/>
  <cols>
    <col min="1" max="1" width="10.625" style="103" customWidth="1"/>
    <col min="2" max="2" width="29.375" style="103" customWidth="1"/>
    <col min="3" max="3" width="19.25" style="103" bestFit="1" customWidth="1"/>
    <col min="4" max="4" width="14.25" style="103" customWidth="1"/>
    <col min="5" max="5" width="8.625" style="103" customWidth="1"/>
    <col min="6" max="6" width="14.25" style="103" customWidth="1"/>
    <col min="7" max="7" width="16.125" style="103" customWidth="1"/>
    <col min="8" max="8" width="23.5" style="103" customWidth="1"/>
    <col min="9" max="9" width="1.875" style="133" customWidth="1"/>
    <col min="10" max="10" width="8.875" style="103" customWidth="1"/>
    <col min="11" max="11" width="29.375" style="103" customWidth="1"/>
    <col min="12" max="12" width="19.25" style="103" bestFit="1" customWidth="1"/>
    <col min="13" max="13" width="14.25" style="103" customWidth="1"/>
    <col min="14" max="14" width="8.625" style="103" customWidth="1"/>
    <col min="15" max="15" width="14.25" style="103" customWidth="1"/>
    <col min="16" max="16" width="16.125" style="103" customWidth="1"/>
    <col min="17" max="17" width="23.5" style="103" customWidth="1"/>
    <col min="18" max="16384" width="9" style="103"/>
  </cols>
  <sheetData>
    <row r="1" spans="1:17" ht="16.5">
      <c r="A1" s="100" t="s">
        <v>134</v>
      </c>
      <c r="B1" s="101"/>
      <c r="C1" s="101"/>
      <c r="D1" s="101"/>
      <c r="E1" s="101"/>
      <c r="F1" s="101"/>
      <c r="G1" s="101"/>
      <c r="H1" s="101"/>
      <c r="I1" s="102"/>
      <c r="J1" s="100" t="s">
        <v>134</v>
      </c>
      <c r="K1" s="101"/>
      <c r="L1" s="101"/>
      <c r="M1" s="101"/>
      <c r="N1" s="101"/>
      <c r="O1" s="101"/>
      <c r="P1" s="101"/>
      <c r="Q1" s="101"/>
    </row>
    <row r="3" spans="1:17" ht="62.25" customHeight="1">
      <c r="A3" s="104" t="s">
        <v>114</v>
      </c>
      <c r="B3" s="104" t="s">
        <v>121</v>
      </c>
      <c r="C3" s="104" t="s">
        <v>154</v>
      </c>
      <c r="D3" s="104" t="s">
        <v>125</v>
      </c>
      <c r="E3" s="104" t="s">
        <v>133</v>
      </c>
      <c r="F3" s="104" t="s">
        <v>124</v>
      </c>
      <c r="G3" s="105" t="s">
        <v>119</v>
      </c>
      <c r="H3" s="105" t="s">
        <v>120</v>
      </c>
      <c r="I3" s="106"/>
      <c r="J3" s="104" t="s">
        <v>114</v>
      </c>
      <c r="K3" s="104" t="s">
        <v>121</v>
      </c>
      <c r="L3" s="104" t="s">
        <v>154</v>
      </c>
      <c r="M3" s="104" t="s">
        <v>125</v>
      </c>
      <c r="N3" s="104" t="s">
        <v>133</v>
      </c>
      <c r="O3" s="104" t="s">
        <v>124</v>
      </c>
      <c r="P3" s="105" t="s">
        <v>119</v>
      </c>
      <c r="Q3" s="105" t="s">
        <v>120</v>
      </c>
    </row>
    <row r="4" spans="1:17" ht="29.25" customHeight="1">
      <c r="A4" s="107"/>
      <c r="B4" s="233" t="s">
        <v>112</v>
      </c>
      <c r="C4" s="234"/>
      <c r="D4" s="234"/>
      <c r="E4" s="235"/>
      <c r="F4" s="108">
        <f>SUM(F5:F33)</f>
        <v>300000</v>
      </c>
      <c r="G4" s="109"/>
      <c r="H4" s="109"/>
      <c r="I4" s="110"/>
      <c r="J4" s="107"/>
      <c r="K4" s="233" t="s">
        <v>112</v>
      </c>
      <c r="L4" s="234"/>
      <c r="M4" s="234"/>
      <c r="N4" s="235"/>
      <c r="O4" s="108">
        <f>SUM(O5:O33)</f>
        <v>600000</v>
      </c>
      <c r="P4" s="109"/>
      <c r="Q4" s="109"/>
    </row>
    <row r="5" spans="1:17" ht="23.25" customHeight="1">
      <c r="A5" s="135">
        <f>COUNTA($B$5:$B$33)</f>
        <v>2</v>
      </c>
      <c r="B5" s="112" t="s">
        <v>115</v>
      </c>
      <c r="C5" s="112">
        <v>2819999999</v>
      </c>
      <c r="D5" s="112" t="s">
        <v>127</v>
      </c>
      <c r="E5" s="113"/>
      <c r="F5" s="114">
        <v>150000</v>
      </c>
      <c r="G5" s="115"/>
      <c r="H5" s="115"/>
      <c r="I5" s="116"/>
      <c r="J5" s="111">
        <f>COUNTA($K$5:$K$33)</f>
        <v>4</v>
      </c>
      <c r="K5" s="136" t="s">
        <v>115</v>
      </c>
      <c r="L5" s="136">
        <v>2819999999</v>
      </c>
      <c r="M5" s="136" t="s">
        <v>128</v>
      </c>
      <c r="N5" s="137">
        <v>2</v>
      </c>
      <c r="O5" s="138">
        <v>150000</v>
      </c>
      <c r="P5" s="115" t="s">
        <v>165</v>
      </c>
      <c r="Q5" s="115"/>
    </row>
    <row r="6" spans="1:17" ht="23.25" customHeight="1">
      <c r="B6" s="117" t="s">
        <v>115</v>
      </c>
      <c r="C6" s="117">
        <v>2819999998</v>
      </c>
      <c r="D6" s="117" t="s">
        <v>127</v>
      </c>
      <c r="E6" s="118"/>
      <c r="F6" s="119">
        <v>150000</v>
      </c>
      <c r="G6" s="120"/>
      <c r="H6" s="120"/>
      <c r="I6" s="121"/>
      <c r="K6" s="139" t="s">
        <v>115</v>
      </c>
      <c r="L6" s="139">
        <v>2819999998</v>
      </c>
      <c r="M6" s="139" t="s">
        <v>128</v>
      </c>
      <c r="N6" s="140">
        <v>2</v>
      </c>
      <c r="O6" s="141">
        <v>150000</v>
      </c>
      <c r="P6" s="120" t="s">
        <v>165</v>
      </c>
      <c r="Q6" s="120"/>
    </row>
    <row r="7" spans="1:17" ht="23.25" customHeight="1">
      <c r="B7" s="122"/>
      <c r="C7" s="122"/>
      <c r="D7" s="122"/>
      <c r="E7" s="123"/>
      <c r="F7" s="124"/>
      <c r="G7" s="125"/>
      <c r="H7" s="125"/>
      <c r="I7" s="121"/>
      <c r="K7" s="139" t="s">
        <v>115</v>
      </c>
      <c r="L7" s="139">
        <v>2819999997</v>
      </c>
      <c r="M7" s="139" t="s">
        <v>127</v>
      </c>
      <c r="N7" s="140"/>
      <c r="O7" s="141">
        <v>150000</v>
      </c>
      <c r="P7" s="120"/>
      <c r="Q7" s="120" t="s">
        <v>165</v>
      </c>
    </row>
    <row r="8" spans="1:17" ht="23.25" customHeight="1">
      <c r="B8" s="117"/>
      <c r="C8" s="117"/>
      <c r="D8" s="117"/>
      <c r="E8" s="118"/>
      <c r="F8" s="119"/>
      <c r="G8" s="120"/>
      <c r="H8" s="120"/>
      <c r="I8" s="121"/>
      <c r="K8" s="139" t="s">
        <v>115</v>
      </c>
      <c r="L8" s="139">
        <v>2819999996</v>
      </c>
      <c r="M8" s="139" t="s">
        <v>127</v>
      </c>
      <c r="N8" s="140"/>
      <c r="O8" s="141">
        <v>150000</v>
      </c>
      <c r="P8" s="120" t="s">
        <v>165</v>
      </c>
      <c r="Q8" s="120" t="s">
        <v>165</v>
      </c>
    </row>
    <row r="9" spans="1:17" ht="23.25" customHeight="1">
      <c r="B9" s="117"/>
      <c r="C9" s="117"/>
      <c r="D9" s="117"/>
      <c r="E9" s="118"/>
      <c r="F9" s="119"/>
      <c r="G9" s="120"/>
      <c r="H9" s="120"/>
      <c r="I9" s="121"/>
      <c r="K9" s="139"/>
      <c r="L9" s="139"/>
      <c r="M9" s="139"/>
      <c r="N9" s="140"/>
      <c r="O9" s="141"/>
      <c r="P9" s="120"/>
      <c r="Q9" s="120"/>
    </row>
    <row r="10" spans="1:17" ht="23.25" customHeight="1">
      <c r="B10" s="117"/>
      <c r="C10" s="117"/>
      <c r="D10" s="117"/>
      <c r="E10" s="118"/>
      <c r="F10" s="119"/>
      <c r="G10" s="120"/>
      <c r="H10" s="120"/>
      <c r="I10" s="121"/>
      <c r="K10" s="139"/>
      <c r="L10" s="139"/>
      <c r="M10" s="139"/>
      <c r="N10" s="140"/>
      <c r="O10" s="141"/>
      <c r="P10" s="120"/>
      <c r="Q10" s="120"/>
    </row>
    <row r="11" spans="1:17" ht="23.25" customHeight="1">
      <c r="B11" s="117"/>
      <c r="C11" s="117"/>
      <c r="D11" s="117"/>
      <c r="E11" s="118"/>
      <c r="F11" s="119"/>
      <c r="G11" s="120"/>
      <c r="H11" s="120"/>
      <c r="I11" s="121"/>
      <c r="K11" s="139"/>
      <c r="L11" s="139"/>
      <c r="M11" s="139"/>
      <c r="N11" s="140"/>
      <c r="O11" s="141"/>
      <c r="P11" s="120"/>
      <c r="Q11" s="120"/>
    </row>
    <row r="12" spans="1:17" ht="23.25" customHeight="1">
      <c r="B12" s="117"/>
      <c r="C12" s="117"/>
      <c r="D12" s="117"/>
      <c r="E12" s="118"/>
      <c r="F12" s="119"/>
      <c r="G12" s="120"/>
      <c r="H12" s="120"/>
      <c r="I12" s="121"/>
      <c r="K12" s="139"/>
      <c r="L12" s="139"/>
      <c r="M12" s="139"/>
      <c r="N12" s="140"/>
      <c r="O12" s="141"/>
      <c r="P12" s="120"/>
      <c r="Q12" s="120"/>
    </row>
    <row r="13" spans="1:17" ht="23.25" customHeight="1">
      <c r="B13" s="117"/>
      <c r="C13" s="117"/>
      <c r="D13" s="117"/>
      <c r="E13" s="118"/>
      <c r="F13" s="119"/>
      <c r="G13" s="120"/>
      <c r="H13" s="120"/>
      <c r="I13" s="121"/>
      <c r="K13" s="139"/>
      <c r="L13" s="139"/>
      <c r="M13" s="139"/>
      <c r="N13" s="140"/>
      <c r="O13" s="141"/>
      <c r="P13" s="120"/>
      <c r="Q13" s="120"/>
    </row>
    <row r="14" spans="1:17" ht="23.25" customHeight="1">
      <c r="B14" s="117"/>
      <c r="C14" s="117"/>
      <c r="D14" s="117"/>
      <c r="E14" s="118"/>
      <c r="F14" s="119"/>
      <c r="G14" s="120"/>
      <c r="H14" s="120"/>
      <c r="I14" s="121"/>
      <c r="K14" s="139"/>
      <c r="L14" s="139"/>
      <c r="M14" s="139"/>
      <c r="N14" s="140"/>
      <c r="O14" s="141"/>
      <c r="P14" s="120"/>
      <c r="Q14" s="120"/>
    </row>
    <row r="15" spans="1:17" ht="23.25" customHeight="1">
      <c r="B15" s="117"/>
      <c r="C15" s="117"/>
      <c r="D15" s="117"/>
      <c r="E15" s="118"/>
      <c r="F15" s="119"/>
      <c r="G15" s="120"/>
      <c r="H15" s="120"/>
      <c r="I15" s="121"/>
      <c r="K15" s="139"/>
      <c r="L15" s="139"/>
      <c r="M15" s="139"/>
      <c r="N15" s="140"/>
      <c r="O15" s="141"/>
      <c r="P15" s="120"/>
      <c r="Q15" s="120"/>
    </row>
    <row r="16" spans="1:17" ht="23.25" customHeight="1">
      <c r="B16" s="117"/>
      <c r="C16" s="117"/>
      <c r="D16" s="117"/>
      <c r="E16" s="118"/>
      <c r="F16" s="119"/>
      <c r="G16" s="120"/>
      <c r="H16" s="120"/>
      <c r="I16" s="121"/>
      <c r="K16" s="139"/>
      <c r="L16" s="139"/>
      <c r="M16" s="139"/>
      <c r="N16" s="140"/>
      <c r="O16" s="141"/>
      <c r="P16" s="120"/>
      <c r="Q16" s="120"/>
    </row>
    <row r="17" spans="2:17" ht="23.25" customHeight="1">
      <c r="B17" s="117"/>
      <c r="C17" s="117"/>
      <c r="D17" s="117"/>
      <c r="E17" s="118"/>
      <c r="F17" s="119"/>
      <c r="G17" s="120"/>
      <c r="H17" s="120"/>
      <c r="I17" s="121"/>
      <c r="K17" s="139"/>
      <c r="L17" s="139"/>
      <c r="M17" s="139"/>
      <c r="N17" s="140"/>
      <c r="O17" s="141"/>
      <c r="P17" s="120"/>
      <c r="Q17" s="120"/>
    </row>
    <row r="18" spans="2:17" ht="23.25" customHeight="1">
      <c r="B18" s="117"/>
      <c r="C18" s="117"/>
      <c r="D18" s="117"/>
      <c r="E18" s="118"/>
      <c r="F18" s="119"/>
      <c r="G18" s="120"/>
      <c r="H18" s="120"/>
      <c r="I18" s="121"/>
      <c r="K18" s="139"/>
      <c r="L18" s="139"/>
      <c r="M18" s="139"/>
      <c r="N18" s="140"/>
      <c r="O18" s="141"/>
      <c r="P18" s="120"/>
      <c r="Q18" s="120"/>
    </row>
    <row r="19" spans="2:17" ht="23.25" customHeight="1">
      <c r="B19" s="117"/>
      <c r="C19" s="117"/>
      <c r="D19" s="117"/>
      <c r="E19" s="118"/>
      <c r="F19" s="119"/>
      <c r="G19" s="120"/>
      <c r="H19" s="120"/>
      <c r="I19" s="121"/>
      <c r="K19" s="139"/>
      <c r="L19" s="139"/>
      <c r="M19" s="139"/>
      <c r="N19" s="140"/>
      <c r="O19" s="141"/>
      <c r="P19" s="120"/>
      <c r="Q19" s="120"/>
    </row>
    <row r="20" spans="2:17" ht="23.25" customHeight="1">
      <c r="B20" s="117"/>
      <c r="C20" s="117"/>
      <c r="D20" s="117"/>
      <c r="E20" s="118"/>
      <c r="F20" s="119"/>
      <c r="G20" s="120"/>
      <c r="H20" s="120"/>
      <c r="I20" s="121"/>
      <c r="K20" s="139"/>
      <c r="L20" s="139"/>
      <c r="M20" s="139"/>
      <c r="N20" s="140"/>
      <c r="O20" s="141"/>
      <c r="P20" s="120"/>
      <c r="Q20" s="120"/>
    </row>
    <row r="21" spans="2:17" ht="23.25" customHeight="1">
      <c r="B21" s="117"/>
      <c r="C21" s="117"/>
      <c r="D21" s="117"/>
      <c r="E21" s="118"/>
      <c r="F21" s="119"/>
      <c r="G21" s="120"/>
      <c r="H21" s="120"/>
      <c r="I21" s="121"/>
      <c r="K21" s="139"/>
      <c r="L21" s="139"/>
      <c r="M21" s="139"/>
      <c r="N21" s="140"/>
      <c r="O21" s="141"/>
      <c r="P21" s="120"/>
      <c r="Q21" s="120"/>
    </row>
    <row r="22" spans="2:17" ht="23.25" customHeight="1">
      <c r="B22" s="117"/>
      <c r="C22" s="117"/>
      <c r="D22" s="117"/>
      <c r="E22" s="118"/>
      <c r="F22" s="119"/>
      <c r="G22" s="120"/>
      <c r="H22" s="120"/>
      <c r="I22" s="121"/>
      <c r="K22" s="139"/>
      <c r="L22" s="139"/>
      <c r="M22" s="139"/>
      <c r="N22" s="140"/>
      <c r="O22" s="141"/>
      <c r="P22" s="120"/>
      <c r="Q22" s="120"/>
    </row>
    <row r="23" spans="2:17" ht="23.25" customHeight="1">
      <c r="B23" s="117"/>
      <c r="C23" s="117"/>
      <c r="D23" s="117"/>
      <c r="E23" s="118"/>
      <c r="F23" s="119"/>
      <c r="G23" s="120"/>
      <c r="H23" s="120"/>
      <c r="I23" s="121"/>
      <c r="K23" s="139"/>
      <c r="L23" s="139"/>
      <c r="M23" s="139"/>
      <c r="N23" s="140"/>
      <c r="O23" s="141"/>
      <c r="P23" s="120"/>
      <c r="Q23" s="120"/>
    </row>
    <row r="24" spans="2:17" ht="23.25" customHeight="1">
      <c r="B24" s="117"/>
      <c r="C24" s="117"/>
      <c r="D24" s="117"/>
      <c r="E24" s="118"/>
      <c r="F24" s="119"/>
      <c r="G24" s="120"/>
      <c r="H24" s="120"/>
      <c r="I24" s="121"/>
      <c r="K24" s="139"/>
      <c r="L24" s="139"/>
      <c r="M24" s="139"/>
      <c r="N24" s="140"/>
      <c r="O24" s="141"/>
      <c r="P24" s="120"/>
      <c r="Q24" s="120"/>
    </row>
    <row r="25" spans="2:17" ht="23.25" customHeight="1">
      <c r="B25" s="117"/>
      <c r="C25" s="117"/>
      <c r="D25" s="117"/>
      <c r="E25" s="118"/>
      <c r="F25" s="119"/>
      <c r="G25" s="120"/>
      <c r="H25" s="120"/>
      <c r="I25" s="121"/>
      <c r="K25" s="139"/>
      <c r="L25" s="139"/>
      <c r="M25" s="139"/>
      <c r="N25" s="140"/>
      <c r="O25" s="141"/>
      <c r="P25" s="120"/>
      <c r="Q25" s="120"/>
    </row>
    <row r="26" spans="2:17" ht="23.25" customHeight="1">
      <c r="B26" s="117"/>
      <c r="C26" s="117"/>
      <c r="D26" s="117"/>
      <c r="E26" s="118"/>
      <c r="F26" s="119"/>
      <c r="G26" s="120"/>
      <c r="H26" s="120"/>
      <c r="I26" s="121"/>
      <c r="K26" s="139"/>
      <c r="L26" s="139"/>
      <c r="M26" s="139"/>
      <c r="N26" s="140"/>
      <c r="O26" s="141"/>
      <c r="P26" s="120"/>
      <c r="Q26" s="120"/>
    </row>
    <row r="27" spans="2:17" ht="23.25" customHeight="1">
      <c r="B27" s="117"/>
      <c r="C27" s="117"/>
      <c r="D27" s="117"/>
      <c r="E27" s="118"/>
      <c r="F27" s="119"/>
      <c r="G27" s="120"/>
      <c r="H27" s="120"/>
      <c r="I27" s="121"/>
      <c r="K27" s="139"/>
      <c r="L27" s="139"/>
      <c r="M27" s="139"/>
      <c r="N27" s="140"/>
      <c r="O27" s="141"/>
      <c r="P27" s="120"/>
      <c r="Q27" s="120"/>
    </row>
    <row r="28" spans="2:17" ht="23.25" customHeight="1">
      <c r="B28" s="117"/>
      <c r="C28" s="117"/>
      <c r="D28" s="117"/>
      <c r="E28" s="118"/>
      <c r="F28" s="119"/>
      <c r="G28" s="120"/>
      <c r="H28" s="120"/>
      <c r="I28" s="121"/>
      <c r="K28" s="139"/>
      <c r="L28" s="139"/>
      <c r="M28" s="139"/>
      <c r="N28" s="140"/>
      <c r="O28" s="141"/>
      <c r="P28" s="120"/>
      <c r="Q28" s="120"/>
    </row>
    <row r="29" spans="2:17" ht="23.25" customHeight="1">
      <c r="B29" s="117"/>
      <c r="C29" s="117"/>
      <c r="D29" s="117"/>
      <c r="E29" s="118"/>
      <c r="F29" s="119"/>
      <c r="G29" s="120"/>
      <c r="H29" s="120"/>
      <c r="I29" s="121"/>
      <c r="K29" s="139"/>
      <c r="L29" s="139"/>
      <c r="M29" s="139"/>
      <c r="N29" s="140"/>
      <c r="O29" s="141"/>
      <c r="P29" s="120"/>
      <c r="Q29" s="120"/>
    </row>
    <row r="30" spans="2:17" ht="23.25" customHeight="1">
      <c r="B30" s="117"/>
      <c r="C30" s="117"/>
      <c r="D30" s="117"/>
      <c r="E30" s="118"/>
      <c r="F30" s="119"/>
      <c r="G30" s="120"/>
      <c r="H30" s="120"/>
      <c r="I30" s="121"/>
      <c r="K30" s="139"/>
      <c r="L30" s="139"/>
      <c r="M30" s="139"/>
      <c r="N30" s="140"/>
      <c r="O30" s="141"/>
      <c r="P30" s="120"/>
      <c r="Q30" s="120"/>
    </row>
    <row r="31" spans="2:17" ht="23.25" customHeight="1">
      <c r="B31" s="117"/>
      <c r="C31" s="117"/>
      <c r="D31" s="117"/>
      <c r="E31" s="118"/>
      <c r="F31" s="119"/>
      <c r="G31" s="120"/>
      <c r="H31" s="120"/>
      <c r="I31" s="121"/>
      <c r="K31" s="139"/>
      <c r="L31" s="139"/>
      <c r="M31" s="139"/>
      <c r="N31" s="140"/>
      <c r="O31" s="141"/>
      <c r="P31" s="120"/>
      <c r="Q31" s="120"/>
    </row>
    <row r="32" spans="2:17" ht="23.25" customHeight="1">
      <c r="B32" s="117"/>
      <c r="C32" s="117"/>
      <c r="D32" s="117"/>
      <c r="E32" s="118"/>
      <c r="F32" s="119"/>
      <c r="G32" s="120"/>
      <c r="H32" s="120"/>
      <c r="I32" s="121"/>
      <c r="K32" s="139"/>
      <c r="L32" s="139"/>
      <c r="M32" s="139"/>
      <c r="N32" s="140"/>
      <c r="O32" s="141"/>
      <c r="P32" s="120"/>
      <c r="Q32" s="120"/>
    </row>
    <row r="33" spans="2:17" ht="23.25" customHeight="1">
      <c r="B33" s="126"/>
      <c r="C33" s="126"/>
      <c r="D33" s="126"/>
      <c r="E33" s="127"/>
      <c r="F33" s="128"/>
      <c r="G33" s="129"/>
      <c r="H33" s="129"/>
      <c r="I33" s="121"/>
      <c r="K33" s="142"/>
      <c r="L33" s="142"/>
      <c r="M33" s="142"/>
      <c r="N33" s="143"/>
      <c r="O33" s="144"/>
      <c r="P33" s="129"/>
      <c r="Q33" s="129"/>
    </row>
    <row r="34" spans="2:17">
      <c r="B34" s="130"/>
      <c r="C34" s="130"/>
      <c r="D34" s="130"/>
      <c r="E34" s="131"/>
      <c r="F34" s="132"/>
      <c r="K34" s="130"/>
      <c r="L34" s="130"/>
      <c r="M34" s="130"/>
      <c r="N34" s="130"/>
      <c r="O34" s="134"/>
    </row>
    <row r="35" spans="2:17">
      <c r="F35" s="132"/>
    </row>
    <row r="36" spans="2:17">
      <c r="D36" s="103" t="s">
        <v>126</v>
      </c>
      <c r="F36" s="132"/>
    </row>
    <row r="37" spans="2:17">
      <c r="F37" s="132"/>
    </row>
    <row r="38" spans="2:17">
      <c r="D38" s="103" t="s">
        <v>127</v>
      </c>
      <c r="F38" s="132"/>
    </row>
    <row r="39" spans="2:17">
      <c r="D39" s="103" t="s">
        <v>128</v>
      </c>
      <c r="F39" s="132"/>
    </row>
    <row r="40" spans="2:17">
      <c r="D40" s="103" t="s">
        <v>129</v>
      </c>
      <c r="F40" s="132"/>
    </row>
    <row r="41" spans="2:17">
      <c r="D41" s="103" t="s">
        <v>130</v>
      </c>
      <c r="F41" s="132"/>
    </row>
    <row r="42" spans="2:17">
      <c r="D42" s="103" t="s">
        <v>131</v>
      </c>
      <c r="F42" s="132"/>
    </row>
    <row r="43" spans="2:17">
      <c r="D43" s="103" t="s">
        <v>132</v>
      </c>
    </row>
  </sheetData>
  <sheetProtection algorithmName="SHA-512" hashValue="A1jCMZguVnydbU+aiMSd68TpbHGpDp20rqNJEAPJASsbRUR2SU0m76UQon3Bfi+iucMBPJGWpRxRYAPEJZ4I0Q==" saltValue="aJIey3nilGjshvRi8kgQQQ==" spinCount="100000" sheet="1" objects="1" scenarios="1"/>
  <mergeCells count="2">
    <mergeCell ref="B4:E4"/>
    <mergeCell ref="K4:N4"/>
  </mergeCells>
  <phoneticPr fontId="31"/>
  <dataValidations count="5">
    <dataValidation type="list" allowBlank="1" showInputMessage="1" showErrorMessage="1" sqref="G5:I33 P5:Q33" xr:uid="{D402A79A-BDC6-4A9B-BE65-09FDF4CA24B5}">
      <formula1>"〇,×"</formula1>
    </dataValidation>
    <dataValidation type="list" allowBlank="1" showInputMessage="1" showErrorMessage="1" sqref="D5:D33" xr:uid="{05E2EA15-6438-46AA-8F75-705710195A54}">
      <formula1>$D$38:$D$43</formula1>
    </dataValidation>
    <dataValidation type="list" allowBlank="1" showInputMessage="1" showErrorMessage="1" sqref="M5:M33" xr:uid="{5DF7A311-0599-4EA8-A302-11C5B29BD8AF}">
      <formula1>$K$5:$K$10</formula1>
    </dataValidation>
    <dataValidation type="custom" allowBlank="1" showInputMessage="1" showErrorMessage="1" sqref="F5:F42 F4" xr:uid="{9F919F55-AEE7-40BE-B9BF-4EE93EE36551}">
      <formula1>MOD(F4,1000)=0</formula1>
    </dataValidation>
    <dataValidation type="whole" imeMode="halfAlpha" allowBlank="1" showInputMessage="1" showErrorMessage="1" sqref="C5:C33" xr:uid="{4FA5145E-FD7E-4F4B-B370-008327C3259C}">
      <formula1>2810000000</formula1>
      <formula2>2869999999</formula2>
    </dataValidation>
  </dataValidations>
  <pageMargins left="0.7" right="0.7" top="0.75" bottom="0.75" header="0.3" footer="0.3"/>
  <pageSetup paperSize="9" scale="98" orientation="landscape" r:id="rId1"/>
  <colBreaks count="1" manualBreakCount="1">
    <brk id="8" max="21"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0070C0"/>
  </sheetPr>
  <dimension ref="A1:S35"/>
  <sheetViews>
    <sheetView view="pageBreakPreview" zoomScale="70" zoomScaleNormal="130" zoomScaleSheetLayoutView="70" workbookViewId="0"/>
  </sheetViews>
  <sheetFormatPr defaultColWidth="9" defaultRowHeight="13.5"/>
  <cols>
    <col min="1" max="1" width="37.875" style="20" customWidth="1"/>
    <col min="2" max="5" width="15.125" style="64" customWidth="1"/>
    <col min="6" max="6" width="16.5" style="64" customWidth="1"/>
    <col min="7" max="7" width="22.875" style="64" customWidth="1"/>
    <col min="8" max="8" width="19.75" style="64" customWidth="1"/>
    <col min="9" max="9" width="27.875" style="20" customWidth="1"/>
    <col min="10" max="10" width="2" style="163" customWidth="1"/>
    <col min="11" max="11" width="37.875" style="26" customWidth="1"/>
    <col min="12" max="15" width="15.125" style="169" customWidth="1"/>
    <col min="16" max="16" width="16.5" style="169" customWidth="1"/>
    <col min="17" max="17" width="23.5" style="169" customWidth="1"/>
    <col min="18" max="18" width="18.875" style="169" customWidth="1"/>
    <col min="19" max="19" width="25.625" style="26" customWidth="1"/>
    <col min="20" max="25" width="9" style="20" customWidth="1"/>
    <col min="26" max="16384" width="9" style="20"/>
  </cols>
  <sheetData>
    <row r="1" spans="1:19" ht="73.5" customHeight="1">
      <c r="A1" s="145" t="s">
        <v>195</v>
      </c>
      <c r="B1" s="256" t="s">
        <v>196</v>
      </c>
      <c r="C1" s="257"/>
      <c r="D1" s="257"/>
      <c r="E1" s="257"/>
      <c r="F1" s="257"/>
      <c r="G1" s="257"/>
      <c r="H1" s="257"/>
      <c r="I1" s="146"/>
      <c r="J1" s="147"/>
      <c r="K1" s="145" t="s">
        <v>195</v>
      </c>
      <c r="L1" s="246" t="s">
        <v>196</v>
      </c>
      <c r="M1" s="247"/>
      <c r="N1" s="247"/>
      <c r="O1" s="247"/>
      <c r="P1" s="247"/>
      <c r="Q1" s="247"/>
      <c r="R1" s="247"/>
      <c r="S1" s="148"/>
    </row>
    <row r="2" spans="1:19" ht="41.25" customHeight="1">
      <c r="A2" s="258" t="s">
        <v>107</v>
      </c>
      <c r="B2" s="259"/>
      <c r="C2" s="259"/>
      <c r="D2" s="259"/>
      <c r="E2" s="259"/>
      <c r="F2" s="259"/>
      <c r="G2" s="259"/>
      <c r="H2" s="259"/>
      <c r="I2" s="260" t="s">
        <v>53</v>
      </c>
      <c r="J2" s="149"/>
      <c r="K2" s="248" t="s">
        <v>107</v>
      </c>
      <c r="L2" s="249"/>
      <c r="M2" s="249"/>
      <c r="N2" s="249"/>
      <c r="O2" s="249"/>
      <c r="P2" s="249"/>
      <c r="Q2" s="249"/>
      <c r="R2" s="249"/>
      <c r="S2" s="250" t="s">
        <v>53</v>
      </c>
    </row>
    <row r="3" spans="1:19" ht="72.75" customHeight="1">
      <c r="A3" s="150" t="s">
        <v>111</v>
      </c>
      <c r="B3" s="151" t="s">
        <v>100</v>
      </c>
      <c r="C3" s="151" t="s">
        <v>101</v>
      </c>
      <c r="D3" s="151" t="s">
        <v>99</v>
      </c>
      <c r="E3" s="151" t="s">
        <v>102</v>
      </c>
      <c r="F3" s="151" t="s">
        <v>103</v>
      </c>
      <c r="G3" s="151" t="s">
        <v>105</v>
      </c>
      <c r="H3" s="151" t="s">
        <v>104</v>
      </c>
      <c r="I3" s="261"/>
      <c r="J3" s="152"/>
      <c r="K3" s="153" t="s">
        <v>111</v>
      </c>
      <c r="L3" s="60" t="s">
        <v>100</v>
      </c>
      <c r="M3" s="60" t="s">
        <v>101</v>
      </c>
      <c r="N3" s="60" t="s">
        <v>99</v>
      </c>
      <c r="O3" s="60" t="s">
        <v>102</v>
      </c>
      <c r="P3" s="60" t="s">
        <v>103</v>
      </c>
      <c r="Q3" s="60" t="s">
        <v>105</v>
      </c>
      <c r="R3" s="60" t="s">
        <v>104</v>
      </c>
      <c r="S3" s="251"/>
    </row>
    <row r="4" spans="1:19" ht="84.75" customHeight="1">
      <c r="A4" s="154" t="s">
        <v>197</v>
      </c>
      <c r="B4" s="46"/>
      <c r="C4" s="46"/>
      <c r="D4" s="155" t="e">
        <f>C4/B4</f>
        <v>#DIV/0!</v>
      </c>
      <c r="E4" s="156" t="e">
        <f>(D4-0.02)*B4</f>
        <v>#DIV/0!</v>
      </c>
      <c r="F4" s="157"/>
      <c r="G4" s="158"/>
      <c r="H4" s="159"/>
      <c r="I4" s="52">
        <f>F4*G4*H4</f>
        <v>0</v>
      </c>
      <c r="J4" s="160"/>
      <c r="K4" s="44" t="s">
        <v>197</v>
      </c>
      <c r="L4" s="46">
        <v>320000</v>
      </c>
      <c r="M4" s="46">
        <v>16000</v>
      </c>
      <c r="N4" s="155">
        <f>M4/L4</f>
        <v>0.05</v>
      </c>
      <c r="O4" s="156">
        <f>(N4-0.02)*L4</f>
        <v>9600</v>
      </c>
      <c r="P4" s="157">
        <v>9600</v>
      </c>
      <c r="Q4" s="158">
        <v>6</v>
      </c>
      <c r="R4" s="159">
        <v>3</v>
      </c>
      <c r="S4" s="52">
        <f>P4*Q4*R4</f>
        <v>172800</v>
      </c>
    </row>
    <row r="5" spans="1:19" ht="93.75" customHeight="1">
      <c r="A5" s="154" t="s">
        <v>198</v>
      </c>
      <c r="B5" s="46"/>
      <c r="C5" s="46"/>
      <c r="D5" s="155" t="e">
        <f>C5/B5</f>
        <v>#DIV/0!</v>
      </c>
      <c r="E5" s="156" t="e">
        <f>(D5-0.02)*B5</f>
        <v>#DIV/0!</v>
      </c>
      <c r="F5" s="157"/>
      <c r="G5" s="158"/>
      <c r="H5" s="159"/>
      <c r="I5" s="52">
        <f>F5*G5*H5</f>
        <v>0</v>
      </c>
      <c r="J5" s="160"/>
      <c r="K5" s="44" t="s">
        <v>198</v>
      </c>
      <c r="L5" s="46"/>
      <c r="M5" s="46"/>
      <c r="N5" s="155" t="e">
        <f>M5/L5</f>
        <v>#DIV/0!</v>
      </c>
      <c r="O5" s="156" t="e">
        <f>(N5-0.02)*L5</f>
        <v>#DIV/0!</v>
      </c>
      <c r="P5" s="157"/>
      <c r="Q5" s="158"/>
      <c r="R5" s="159"/>
      <c r="S5" s="52">
        <f>P5*Q5*R5</f>
        <v>0</v>
      </c>
    </row>
    <row r="6" spans="1:19" ht="90" customHeight="1">
      <c r="A6" s="154" t="s">
        <v>110</v>
      </c>
      <c r="B6" s="262"/>
      <c r="C6" s="263"/>
      <c r="D6" s="263"/>
      <c r="E6" s="263"/>
      <c r="F6" s="263"/>
      <c r="G6" s="263"/>
      <c r="H6" s="263"/>
      <c r="I6" s="161">
        <v>0</v>
      </c>
      <c r="J6" s="160"/>
      <c r="K6" s="44" t="s">
        <v>110</v>
      </c>
      <c r="L6" s="252"/>
      <c r="M6" s="253"/>
      <c r="N6" s="253"/>
      <c r="O6" s="253"/>
      <c r="P6" s="253"/>
      <c r="Q6" s="253"/>
      <c r="R6" s="253"/>
      <c r="S6" s="161">
        <v>0</v>
      </c>
    </row>
    <row r="7" spans="1:19" ht="60.75" customHeight="1">
      <c r="A7" s="264" t="s">
        <v>123</v>
      </c>
      <c r="B7" s="265"/>
      <c r="C7" s="265"/>
      <c r="D7" s="265"/>
      <c r="E7" s="265"/>
      <c r="F7" s="265"/>
      <c r="G7" s="265"/>
      <c r="H7" s="265"/>
      <c r="I7" s="265"/>
      <c r="J7" s="162"/>
      <c r="K7" s="254" t="s">
        <v>123</v>
      </c>
      <c r="L7" s="255"/>
      <c r="M7" s="255"/>
      <c r="N7" s="255"/>
      <c r="O7" s="255"/>
      <c r="P7" s="255"/>
      <c r="Q7" s="255"/>
      <c r="R7" s="255"/>
      <c r="S7" s="255"/>
    </row>
    <row r="8" spans="1:19">
      <c r="A8" s="15"/>
      <c r="B8" s="16"/>
      <c r="C8" s="16"/>
      <c r="D8" s="16"/>
      <c r="E8" s="16"/>
      <c r="F8" s="16"/>
      <c r="G8" s="16"/>
      <c r="H8" s="16"/>
      <c r="I8" s="15"/>
      <c r="K8" s="164"/>
      <c r="L8" s="165"/>
      <c r="M8" s="165"/>
      <c r="N8" s="166"/>
      <c r="O8" s="165"/>
      <c r="P8" s="165"/>
      <c r="Q8" s="165"/>
      <c r="R8" s="165"/>
      <c r="S8" s="164"/>
    </row>
    <row r="9" spans="1:19">
      <c r="A9" s="167"/>
      <c r="B9" s="16"/>
      <c r="C9" s="16"/>
      <c r="D9" s="16"/>
      <c r="E9" s="16"/>
      <c r="F9" s="16"/>
      <c r="G9" s="16"/>
      <c r="H9" s="16"/>
      <c r="I9" s="15"/>
      <c r="K9" s="168"/>
      <c r="L9" s="165"/>
      <c r="M9" s="165"/>
      <c r="N9" s="165"/>
      <c r="O9" s="165"/>
      <c r="P9" s="165"/>
      <c r="Q9" s="165"/>
      <c r="R9" s="165"/>
      <c r="S9" s="164"/>
    </row>
    <row r="10" spans="1:19">
      <c r="A10" s="15"/>
      <c r="B10" s="16"/>
      <c r="C10" s="16"/>
      <c r="D10" s="16"/>
      <c r="E10" s="16"/>
      <c r="F10" s="16"/>
      <c r="G10" s="16"/>
      <c r="H10" s="16"/>
      <c r="I10" s="15"/>
      <c r="K10" s="164"/>
      <c r="L10" s="165"/>
      <c r="M10" s="165"/>
      <c r="N10" s="165"/>
      <c r="O10" s="165"/>
      <c r="P10" s="165"/>
      <c r="Q10" s="165"/>
      <c r="R10" s="165"/>
      <c r="S10" s="164"/>
    </row>
    <row r="11" spans="1:19">
      <c r="A11" s="15"/>
      <c r="B11" s="16"/>
      <c r="C11" s="16"/>
      <c r="D11" s="16"/>
      <c r="E11" s="16"/>
      <c r="F11" s="16"/>
      <c r="G11" s="16"/>
      <c r="H11" s="16"/>
      <c r="I11" s="15"/>
      <c r="K11" s="164"/>
      <c r="L11" s="165"/>
      <c r="M11" s="165"/>
      <c r="N11" s="165"/>
      <c r="O11" s="165"/>
      <c r="P11" s="165"/>
      <c r="Q11" s="165"/>
      <c r="R11" s="165"/>
      <c r="S11" s="164"/>
    </row>
    <row r="12" spans="1:19">
      <c r="A12" s="15"/>
      <c r="B12" s="16"/>
      <c r="C12" s="16"/>
      <c r="D12" s="16"/>
      <c r="E12" s="16"/>
      <c r="F12" s="16"/>
      <c r="G12" s="16"/>
      <c r="H12" s="16"/>
      <c r="I12" s="15"/>
      <c r="K12" s="164"/>
      <c r="L12" s="165"/>
      <c r="M12" s="165"/>
      <c r="N12" s="165"/>
      <c r="O12" s="165"/>
      <c r="P12" s="165"/>
      <c r="Q12" s="165"/>
      <c r="R12" s="165"/>
      <c r="S12" s="164"/>
    </row>
    <row r="13" spans="1:19">
      <c r="A13" s="15"/>
      <c r="B13" s="16"/>
      <c r="C13" s="16"/>
      <c r="D13" s="16"/>
      <c r="E13" s="16"/>
      <c r="F13" s="16"/>
      <c r="G13" s="16"/>
      <c r="H13" s="16"/>
      <c r="I13" s="15"/>
      <c r="K13" s="164"/>
      <c r="L13" s="165"/>
      <c r="M13" s="165"/>
      <c r="N13" s="165"/>
      <c r="O13" s="165"/>
      <c r="P13" s="165"/>
      <c r="Q13" s="165"/>
      <c r="R13" s="165"/>
      <c r="S13" s="164"/>
    </row>
    <row r="14" spans="1:19">
      <c r="A14" s="15"/>
      <c r="B14" s="16"/>
      <c r="C14" s="16"/>
      <c r="D14" s="16"/>
      <c r="E14" s="16"/>
      <c r="F14" s="16"/>
      <c r="G14" s="16"/>
      <c r="H14" s="16"/>
      <c r="I14" s="15"/>
      <c r="K14" s="164"/>
      <c r="L14" s="165"/>
      <c r="M14" s="165"/>
      <c r="N14" s="165"/>
      <c r="O14" s="165"/>
      <c r="P14" s="165"/>
      <c r="Q14" s="165"/>
      <c r="R14" s="165"/>
      <c r="S14" s="164"/>
    </row>
    <row r="15" spans="1:19">
      <c r="A15" s="15"/>
      <c r="B15" s="16"/>
      <c r="C15" s="16"/>
      <c r="D15" s="16"/>
      <c r="E15" s="16"/>
      <c r="F15" s="16"/>
      <c r="G15" s="16"/>
      <c r="H15" s="16"/>
      <c r="I15" s="15"/>
      <c r="K15" s="164"/>
      <c r="L15" s="165"/>
      <c r="M15" s="165"/>
      <c r="N15" s="165"/>
      <c r="O15" s="165"/>
      <c r="P15" s="165"/>
      <c r="Q15" s="165"/>
      <c r="R15" s="165"/>
      <c r="S15" s="164"/>
    </row>
    <row r="16" spans="1:19">
      <c r="A16" s="15"/>
      <c r="B16" s="16"/>
      <c r="C16" s="16"/>
      <c r="D16" s="16"/>
      <c r="E16" s="16"/>
      <c r="F16" s="16"/>
      <c r="G16" s="16"/>
      <c r="H16" s="16"/>
      <c r="I16" s="15"/>
      <c r="K16" s="164"/>
      <c r="L16" s="165"/>
      <c r="M16" s="165"/>
      <c r="O16" s="165"/>
      <c r="P16" s="165"/>
      <c r="Q16" s="165"/>
      <c r="R16" s="165"/>
      <c r="S16" s="164"/>
    </row>
    <row r="17" spans="1:19">
      <c r="A17" s="15"/>
      <c r="B17" s="16"/>
      <c r="C17" s="16"/>
      <c r="D17" s="16"/>
      <c r="E17" s="16"/>
      <c r="F17" s="16"/>
      <c r="G17" s="16"/>
      <c r="H17" s="16"/>
      <c r="I17" s="15"/>
      <c r="K17" s="164"/>
      <c r="L17" s="165"/>
      <c r="M17" s="165"/>
      <c r="N17" s="165"/>
      <c r="O17" s="165"/>
      <c r="P17" s="165"/>
      <c r="Q17" s="165"/>
      <c r="R17" s="165"/>
      <c r="S17" s="164"/>
    </row>
    <row r="18" spans="1:19">
      <c r="A18" s="15"/>
      <c r="B18" s="16"/>
      <c r="C18" s="16"/>
      <c r="D18" s="16"/>
      <c r="E18" s="16"/>
      <c r="F18" s="16"/>
      <c r="G18" s="16"/>
      <c r="H18" s="16"/>
      <c r="I18" s="15"/>
      <c r="K18" s="164"/>
      <c r="L18" s="165"/>
      <c r="M18" s="165"/>
      <c r="N18" s="165"/>
      <c r="O18" s="165"/>
      <c r="P18" s="165"/>
      <c r="Q18" s="165"/>
      <c r="R18" s="165"/>
      <c r="S18" s="164"/>
    </row>
    <row r="19" spans="1:19">
      <c r="A19" s="15"/>
      <c r="B19" s="16"/>
      <c r="C19" s="16"/>
      <c r="D19" s="16"/>
      <c r="E19" s="16"/>
      <c r="F19" s="16"/>
      <c r="G19" s="16"/>
      <c r="H19" s="16"/>
      <c r="I19" s="15"/>
      <c r="K19" s="164"/>
      <c r="L19" s="165"/>
      <c r="M19" s="165"/>
      <c r="N19" s="165"/>
      <c r="O19" s="165"/>
      <c r="P19" s="165"/>
      <c r="Q19" s="165"/>
      <c r="R19" s="165"/>
      <c r="S19" s="164"/>
    </row>
    <row r="20" spans="1:19">
      <c r="A20" s="15"/>
      <c r="B20" s="16"/>
      <c r="C20" s="16"/>
      <c r="D20" s="16"/>
      <c r="E20" s="16"/>
      <c r="F20" s="16"/>
      <c r="G20" s="16"/>
      <c r="H20" s="16"/>
      <c r="I20" s="15"/>
      <c r="K20" s="164"/>
      <c r="L20" s="165"/>
      <c r="M20" s="165"/>
      <c r="N20" s="165"/>
      <c r="O20" s="165"/>
      <c r="P20" s="165"/>
      <c r="Q20" s="165"/>
      <c r="R20" s="165"/>
      <c r="S20" s="164"/>
    </row>
    <row r="21" spans="1:19">
      <c r="A21" s="15"/>
      <c r="B21" s="16"/>
      <c r="C21" s="16"/>
      <c r="D21" s="16"/>
      <c r="E21" s="16"/>
      <c r="F21" s="16"/>
      <c r="G21" s="16"/>
      <c r="H21" s="16"/>
      <c r="I21" s="15"/>
      <c r="K21" s="164"/>
      <c r="L21" s="165"/>
      <c r="M21" s="165"/>
      <c r="N21" s="165"/>
      <c r="O21" s="165"/>
      <c r="P21" s="165"/>
      <c r="Q21" s="165"/>
      <c r="R21" s="165"/>
      <c r="S21" s="164"/>
    </row>
    <row r="22" spans="1:19">
      <c r="A22" s="15"/>
      <c r="B22" s="16"/>
      <c r="C22" s="16"/>
      <c r="D22" s="16"/>
      <c r="E22" s="16"/>
      <c r="F22" s="16"/>
      <c r="G22" s="16"/>
      <c r="H22" s="16"/>
      <c r="I22" s="15"/>
      <c r="K22" s="164"/>
      <c r="L22" s="165"/>
      <c r="M22" s="165"/>
      <c r="N22" s="165"/>
      <c r="O22" s="165"/>
      <c r="P22" s="165"/>
      <c r="Q22" s="165"/>
      <c r="R22" s="165"/>
      <c r="S22" s="164"/>
    </row>
    <row r="23" spans="1:19">
      <c r="K23" s="164"/>
      <c r="L23" s="165"/>
      <c r="M23" s="165"/>
      <c r="N23" s="165"/>
      <c r="O23" s="165"/>
      <c r="P23" s="165"/>
      <c r="Q23" s="165"/>
      <c r="R23" s="165"/>
      <c r="S23" s="164"/>
    </row>
    <row r="29" spans="1:19" ht="17.25" thickBot="1">
      <c r="L29" s="165"/>
      <c r="M29" s="165"/>
      <c r="N29" s="165"/>
      <c r="O29" s="170" t="s">
        <v>167</v>
      </c>
      <c r="P29" s="165"/>
      <c r="Q29" s="165"/>
    </row>
    <row r="30" spans="1:19" ht="33">
      <c r="L30" s="171" t="s">
        <v>168</v>
      </c>
      <c r="M30" s="172" t="s">
        <v>169</v>
      </c>
      <c r="N30" s="173" t="s">
        <v>170</v>
      </c>
      <c r="O30" s="174" t="s">
        <v>171</v>
      </c>
      <c r="P30" s="238" t="s">
        <v>172</v>
      </c>
      <c r="Q30" s="239"/>
    </row>
    <row r="31" spans="1:19" ht="16.5">
      <c r="L31" s="175" t="s">
        <v>173</v>
      </c>
      <c r="M31" s="176">
        <v>360000</v>
      </c>
      <c r="N31" s="177">
        <v>240000</v>
      </c>
      <c r="O31" s="178">
        <f>(M31*2+N31*1)/3</f>
        <v>320000</v>
      </c>
      <c r="P31" s="240" t="s">
        <v>174</v>
      </c>
      <c r="Q31" s="241"/>
    </row>
    <row r="32" spans="1:19" ht="16.5">
      <c r="L32" s="179" t="s">
        <v>175</v>
      </c>
      <c r="M32" s="180">
        <v>18000</v>
      </c>
      <c r="N32" s="181">
        <v>12000</v>
      </c>
      <c r="O32" s="182">
        <f>(M32*2+N32*1)/3</f>
        <v>16000</v>
      </c>
      <c r="P32" s="242" t="s">
        <v>176</v>
      </c>
      <c r="Q32" s="243"/>
    </row>
    <row r="33" spans="12:17" ht="16.5">
      <c r="L33" s="179" t="s">
        <v>177</v>
      </c>
      <c r="M33" s="183">
        <f>M32/M31</f>
        <v>0.05</v>
      </c>
      <c r="N33" s="184">
        <f t="shared" ref="N33" si="0">N32/N31</f>
        <v>0.05</v>
      </c>
      <c r="O33" s="185">
        <f t="shared" ref="O33:O34" si="1">(M33*2+N33*1)/3</f>
        <v>5.000000000000001E-2</v>
      </c>
      <c r="P33" s="244"/>
      <c r="Q33" s="245"/>
    </row>
    <row r="34" spans="12:17" ht="16.5">
      <c r="L34" s="179" t="s">
        <v>178</v>
      </c>
      <c r="M34" s="180">
        <f>M31*3%</f>
        <v>10800</v>
      </c>
      <c r="N34" s="181">
        <f>N31*3%</f>
        <v>7200</v>
      </c>
      <c r="O34" s="182">
        <f t="shared" si="1"/>
        <v>9600</v>
      </c>
      <c r="P34" s="242" t="s">
        <v>179</v>
      </c>
      <c r="Q34" s="243"/>
    </row>
    <row r="35" spans="12:17" ht="17.25" thickBot="1">
      <c r="L35" s="186" t="s">
        <v>180</v>
      </c>
      <c r="M35" s="187">
        <f>M34/M31</f>
        <v>0.03</v>
      </c>
      <c r="N35" s="188">
        <f t="shared" ref="N35:O35" si="2">N34/N31</f>
        <v>0.03</v>
      </c>
      <c r="O35" s="189">
        <f t="shared" si="2"/>
        <v>0.03</v>
      </c>
      <c r="P35" s="236"/>
      <c r="Q35" s="237"/>
    </row>
  </sheetData>
  <sheetProtection algorithmName="SHA-512" hashValue="Cv431Y1EdF07I69NiV1sNG07TC1MBkOtryA2k8gDSKJfYTdNT/J5OhqcVN/J7m1JlgibjyA4kcyir88QIO0UDA==" saltValue="pdnaB+DEWv2JRuxJZYdJuA==" spinCount="100000" sheet="1" objects="1" scenarios="1"/>
  <mergeCells count="16">
    <mergeCell ref="B1:H1"/>
    <mergeCell ref="A2:H2"/>
    <mergeCell ref="I2:I3"/>
    <mergeCell ref="B6:H6"/>
    <mergeCell ref="A7:I7"/>
    <mergeCell ref="L1:R1"/>
    <mergeCell ref="K2:R2"/>
    <mergeCell ref="S2:S3"/>
    <mergeCell ref="L6:R6"/>
    <mergeCell ref="K7:S7"/>
    <mergeCell ref="P35:Q35"/>
    <mergeCell ref="P30:Q30"/>
    <mergeCell ref="P31:Q31"/>
    <mergeCell ref="P32:Q32"/>
    <mergeCell ref="P33:Q33"/>
    <mergeCell ref="P34:Q34"/>
  </mergeCells>
  <phoneticPr fontId="31"/>
  <conditionalFormatting sqref="A4:A6">
    <cfRule type="expression" dxfId="3" priority="4">
      <formula>#REF!="×"</formula>
    </cfRule>
  </conditionalFormatting>
  <conditionalFormatting sqref="B4:H5 I4:I6 B6">
    <cfRule type="expression" dxfId="2" priority="3">
      <formula>#REF!="×"</formula>
    </cfRule>
  </conditionalFormatting>
  <conditionalFormatting sqref="J4:J6">
    <cfRule type="expression" dxfId="1" priority="2">
      <formula>#REF!="×"</formula>
    </cfRule>
  </conditionalFormatting>
  <conditionalFormatting sqref="K4:R5 S4:S6 K6:L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9500c7e0-a8b4-4cc7-a7aa-d9d65591dd5a"/>
    <ds:schemaRef ds:uri="http://purl.org/dc/dcmitype/"/>
    <ds:schemaRef ds:uri="http://purl.org/dc/elements/1.1/"/>
    <ds:schemaRef ds:uri="http://schemas.microsoft.com/office/infopath/2007/PartnerControls"/>
    <ds:schemaRef ds:uri="http://purl.org/dc/terms/"/>
    <ds:schemaRef ds:uri="85e6e18b-26c1-4122-9e79-e6c53ac26d53"/>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【参考】集計用シート（賃上げ支援事業）</vt:lpstr>
      <vt:lpstr>【医科】賃金改善報告（複数・法人）</vt:lpstr>
      <vt:lpstr>基準額計算シート</vt:lpstr>
      <vt:lpstr>【医科】対象施設（複数・法人）</vt:lpstr>
      <vt:lpstr>【医科】別紙（2％超部分）（複数・法人）</vt:lpstr>
      <vt:lpstr>都道府県リスト</vt:lpstr>
      <vt:lpstr>'【医科】対象施設（複数・法人）'!Print_Area</vt:lpstr>
      <vt:lpstr>'【医科】賃金改善報告（複数・法人）'!Print_Area</vt:lpstr>
      <vt:lpstr>'【医科】別紙（2％超部分）（複数・法人）'!Print_Area</vt:lpstr>
      <vt:lpstr>基準額計算シート!Print_Area</vt:lpstr>
      <vt:lpstr>'【医科】賃金改善報告（複数・法人）'!Print_Titles</vt:lpstr>
      <vt:lpstr>'【医科】別紙（2％超部分）（複数・法人）'!Print_Titles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2026-06-03T05:04:26Z</cp:lastPrinted>
  <dcterms:created xsi:type="dcterms:W3CDTF">2017-10-26T07:12:00Z</dcterms:created>
  <dcterms:modified xsi:type="dcterms:W3CDTF">2026-06-03T06:31:17Z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