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lb18z0052\共有\♥看護指導担当\001 補助金手続き関係（こっちが正式）\25 病院内保育所運営費等補助金\R06\01交付申請\HP用\"/>
    </mc:Choice>
  </mc:AlternateContent>
  <xr:revisionPtr revIDLastSave="0" documentId="13_ncr:1_{142B5FC8-B663-4286-B4D8-E6C6A738A31E}" xr6:coauthVersionLast="36" xr6:coauthVersionMax="47" xr10:uidLastSave="{00000000-0000-0000-0000-000000000000}"/>
  <bookViews>
    <workbookView xWindow="0" yWindow="0" windowWidth="20490" windowHeight="7545" tabRatio="831" xr2:uid="{00000000-000D-0000-FFFF-FFFF00000000}"/>
  </bookViews>
  <sheets>
    <sheet name="①入力ﾏﾆｭｱﾙ" sheetId="1" r:id="rId1"/>
    <sheet name="②様式1-3" sheetId="5" r:id="rId2"/>
    <sheet name="③様式2-7" sheetId="12" r:id="rId3"/>
    <sheet name="④様式3" sheetId="13" r:id="rId4"/>
    <sheet name="⑤様式2-1" sheetId="6" r:id="rId5"/>
    <sheet name="⑥様式2-2" sheetId="7" r:id="rId6"/>
    <sheet name="⑦様式2-3" sheetId="8" r:id="rId7"/>
    <sheet name="⑧様式2-4 " sheetId="9" r:id="rId8"/>
    <sheet name="⑨様式2-5" sheetId="10" r:id="rId9"/>
    <sheet name="⑩様式2-6" sheetId="11" r:id="rId10"/>
    <sheet name="⑪様式2-8" sheetId="19" r:id="rId11"/>
    <sheet name="⑫様式1-２" sheetId="21" r:id="rId12"/>
    <sheet name="⑬　別記　収支予算書" sheetId="3" r:id="rId13"/>
    <sheet name="⑭様式1-1" sheetId="4" r:id="rId14"/>
    <sheet name="⑮様式第１号" sheetId="2" r:id="rId15"/>
    <sheet name="⑯様式第1号の2（誓約書）" sheetId="24" r:id="rId16"/>
    <sheet name="⑰振込先" sheetId="14" r:id="rId17"/>
    <sheet name="参考" sheetId="23" r:id="rId18"/>
  </sheets>
  <externalReferences>
    <externalReference r:id="rId19"/>
    <externalReference r:id="rId20"/>
  </externalReferences>
  <definedNames>
    <definedName name="_xlnm._FilterDatabase" localSheetId="1" hidden="1">'②様式1-3'!$A$8:$AF$35</definedName>
    <definedName name="_xlnm._FilterDatabase" localSheetId="12" hidden="1">'⑬　別記　収支予算書'!$A$1:$M$50</definedName>
    <definedName name="_xlnm._FilterDatabase" localSheetId="14" hidden="1">⑮様式第１号!$N$46:$N$47</definedName>
    <definedName name="_xlnm._FilterDatabase" localSheetId="17" hidden="1">参考!$A$29:$E$38</definedName>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①入力ﾏﾆｭｱﾙ!$A$1:$I$50</definedName>
    <definedName name="_xlnm.Print_Area" localSheetId="1">'②様式1-3'!$A$1:$AE$43</definedName>
    <definedName name="_xlnm.Print_Area" localSheetId="2">'③様式2-7'!$A$1:$P$125</definedName>
    <definedName name="_xlnm.Print_Area" localSheetId="3">④様式3!$A$1:$Z$43</definedName>
    <definedName name="_xlnm.Print_Area" localSheetId="4">'⑤様式2-1'!$A$1:$M$36</definedName>
    <definedName name="_xlnm.Print_Area" localSheetId="5">'⑥様式2-2'!$A$1:$J$33</definedName>
    <definedName name="_xlnm.Print_Area" localSheetId="6">'⑦様式2-3'!$A$1:$J$34</definedName>
    <definedName name="_xlnm.Print_Area" localSheetId="7">'⑧様式2-4 '!$A$1:$J$32</definedName>
    <definedName name="_xlnm.Print_Area" localSheetId="8">'⑨様式2-5'!$A$1:$J$32</definedName>
    <definedName name="_xlnm.Print_Area" localSheetId="9">'⑩様式2-6'!$A$1:$J$30</definedName>
    <definedName name="_xlnm.Print_Area" localSheetId="11">'⑫様式1-２'!$A$1:$I$23</definedName>
    <definedName name="_xlnm.Print_Area" localSheetId="12">'⑬　別記　収支予算書'!$A$1:$U$49</definedName>
    <definedName name="_xlnm.Print_Area" localSheetId="13">'⑭様式1-1'!$B$1:$AD$27</definedName>
    <definedName name="_xlnm.Print_Area" localSheetId="14">⑮様式第１号!$A$1:$K$57</definedName>
    <definedName name="_xlnm.Print_Area" localSheetId="15">'⑯様式第1号の2（誓約書）'!$A$1:$M$48</definedName>
    <definedName name="_xlnm.Print_Area" localSheetId="16">⑰振込先!$A$1:$C$16</definedName>
    <definedName name="_xlnm.Print_Area" localSheetId="17">参考!$A$2:$Q$43</definedName>
    <definedName name="_xlnm.Print_Titles" localSheetId="1">'②様式1-3'!$5:$8</definedName>
    <definedName name="_xlnm.Print_Titles" localSheetId="2">'③様式2-7'!$3:$10</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workbook>
</file>

<file path=xl/calcChain.xml><?xml version="1.0" encoding="utf-8"?>
<calcChain xmlns="http://schemas.openxmlformats.org/spreadsheetml/2006/main">
  <c r="B3" i="21" l="1"/>
  <c r="C57" i="2" l="1"/>
  <c r="N27" i="11" l="1"/>
  <c r="A19" i="21"/>
  <c r="D7" i="21" l="1"/>
  <c r="P27" i="3"/>
  <c r="P28" i="3"/>
  <c r="P33" i="3"/>
  <c r="P32" i="3"/>
  <c r="I28" i="3"/>
  <c r="I27" i="3"/>
  <c r="C28" i="3"/>
  <c r="C27" i="3"/>
  <c r="A29" i="3"/>
  <c r="O16" i="11" l="1"/>
  <c r="O17" i="11"/>
  <c r="O18" i="11"/>
  <c r="O19" i="11"/>
  <c r="O20" i="11"/>
  <c r="O21" i="11"/>
  <c r="O22" i="11"/>
  <c r="O23" i="11"/>
  <c r="O24" i="11"/>
  <c r="O25" i="11"/>
  <c r="O26" i="11"/>
  <c r="O15" i="11"/>
  <c r="I43" i="24" l="1"/>
  <c r="I42" i="24"/>
  <c r="H20" i="2"/>
  <c r="H19" i="2"/>
  <c r="C13" i="4"/>
  <c r="H6" i="11"/>
  <c r="H6" i="10"/>
  <c r="H6" i="9"/>
  <c r="H6" i="8"/>
  <c r="H6" i="7"/>
  <c r="D8" i="6"/>
  <c r="O6" i="12"/>
  <c r="Q6" i="5"/>
  <c r="AA6" i="5"/>
  <c r="G6" i="5"/>
  <c r="A2" i="14"/>
  <c r="A14" i="13"/>
  <c r="I41" i="24"/>
  <c r="H18" i="2"/>
  <c r="H36" i="2"/>
  <c r="H38" i="2" s="1"/>
  <c r="C23" i="2"/>
  <c r="G8" i="1"/>
  <c r="B41" i="4"/>
  <c r="I40" i="24"/>
  <c r="I39" i="24"/>
  <c r="I38" i="24"/>
  <c r="B30" i="24"/>
  <c r="E30" i="24"/>
  <c r="D30" i="24"/>
  <c r="C30" i="24"/>
  <c r="Q17" i="5"/>
  <c r="Q19" i="5"/>
  <c r="Q21" i="5"/>
  <c r="Q23" i="5"/>
  <c r="Q25" i="5"/>
  <c r="Q27" i="5"/>
  <c r="P40" i="3"/>
  <c r="N40" i="3"/>
  <c r="P39" i="3"/>
  <c r="Q4" i="3"/>
  <c r="D41" i="23"/>
  <c r="D35" i="23" s="1"/>
  <c r="G20" i="23"/>
  <c r="D20" i="23"/>
  <c r="A20" i="23"/>
  <c r="B17" i="6"/>
  <c r="J9" i="2"/>
  <c r="G17" i="5"/>
  <c r="G19" i="5"/>
  <c r="G21" i="5"/>
  <c r="G23" i="5"/>
  <c r="G25" i="5"/>
  <c r="G27" i="5"/>
  <c r="P130" i="12"/>
  <c r="G21" i="13" s="1"/>
  <c r="P129" i="12"/>
  <c r="F21" i="13" s="1"/>
  <c r="P128" i="12"/>
  <c r="E21" i="13" s="1"/>
  <c r="P127" i="12"/>
  <c r="D21" i="13" s="1"/>
  <c r="O130" i="12"/>
  <c r="G20" i="13" s="1"/>
  <c r="O129" i="12"/>
  <c r="F20" i="13" s="1"/>
  <c r="O128" i="12"/>
  <c r="E20" i="13" s="1"/>
  <c r="O127" i="12"/>
  <c r="D20" i="13" s="1"/>
  <c r="N130" i="12"/>
  <c r="G19" i="13" s="1"/>
  <c r="N129" i="12"/>
  <c r="F19" i="13" s="1"/>
  <c r="N128" i="12"/>
  <c r="E19" i="13" s="1"/>
  <c r="N127" i="12"/>
  <c r="D19" i="13" s="1"/>
  <c r="M130" i="12"/>
  <c r="G18" i="13" s="1"/>
  <c r="M129" i="12"/>
  <c r="F18" i="13" s="1"/>
  <c r="M128" i="12"/>
  <c r="E18" i="13" s="1"/>
  <c r="M127" i="12"/>
  <c r="D18" i="13" s="1"/>
  <c r="L130" i="12"/>
  <c r="G17" i="13" s="1"/>
  <c r="L129" i="12"/>
  <c r="F17" i="13" s="1"/>
  <c r="L128" i="12"/>
  <c r="E17" i="13" s="1"/>
  <c r="L127" i="12"/>
  <c r="D17" i="13" s="1"/>
  <c r="K130" i="12"/>
  <c r="G16" i="13" s="1"/>
  <c r="K129" i="12"/>
  <c r="F16" i="13" s="1"/>
  <c r="K128" i="12"/>
  <c r="E16" i="13" s="1"/>
  <c r="K127" i="12"/>
  <c r="D16" i="13" s="1"/>
  <c r="J130" i="12"/>
  <c r="G15" i="13" s="1"/>
  <c r="J129" i="12"/>
  <c r="F15" i="13" s="1"/>
  <c r="J128" i="12"/>
  <c r="E15" i="13" s="1"/>
  <c r="J127" i="12"/>
  <c r="D15" i="13" s="1"/>
  <c r="I130" i="12"/>
  <c r="G14" i="13" s="1"/>
  <c r="I129" i="12"/>
  <c r="F14" i="13" s="1"/>
  <c r="I128" i="12"/>
  <c r="E14" i="13" s="1"/>
  <c r="I127" i="12"/>
  <c r="D14" i="13" s="1"/>
  <c r="H130" i="12"/>
  <c r="G13" i="13" s="1"/>
  <c r="H129" i="12"/>
  <c r="F13" i="13" s="1"/>
  <c r="H128" i="12"/>
  <c r="E13" i="13" s="1"/>
  <c r="H127" i="12"/>
  <c r="D13" i="13" s="1"/>
  <c r="G130" i="12"/>
  <c r="G12" i="13" s="1"/>
  <c r="G129" i="12"/>
  <c r="F12" i="13" s="1"/>
  <c r="G128" i="12"/>
  <c r="E12" i="13" s="1"/>
  <c r="G127" i="12"/>
  <c r="D12" i="13" s="1"/>
  <c r="F130" i="12"/>
  <c r="G11" i="13" s="1"/>
  <c r="F129" i="12"/>
  <c r="F11" i="13" s="1"/>
  <c r="F128" i="12"/>
  <c r="E11" i="13" s="1"/>
  <c r="F127" i="12"/>
  <c r="D11" i="13" s="1"/>
  <c r="E130" i="12"/>
  <c r="G10" i="13" s="1"/>
  <c r="E129" i="12"/>
  <c r="F10" i="13" s="1"/>
  <c r="E128" i="12"/>
  <c r="E10" i="13" s="1"/>
  <c r="E127" i="12"/>
  <c r="D10" i="13" s="1"/>
  <c r="O5" i="12"/>
  <c r="P111" i="12"/>
  <c r="O111" i="12"/>
  <c r="N111" i="12"/>
  <c r="M111" i="12"/>
  <c r="L111" i="12"/>
  <c r="K111" i="12"/>
  <c r="J111" i="12"/>
  <c r="I111" i="12"/>
  <c r="H111" i="12"/>
  <c r="G111" i="12"/>
  <c r="F111" i="12"/>
  <c r="E111"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C39" i="3"/>
  <c r="I39" i="3"/>
  <c r="A40" i="3"/>
  <c r="C40" i="3"/>
  <c r="G40" i="3"/>
  <c r="I40" i="3"/>
  <c r="J4" i="3"/>
  <c r="Z33" i="5"/>
  <c r="Q32" i="3" s="1"/>
  <c r="O34" i="3" s="1"/>
  <c r="O47" i="3" s="1"/>
  <c r="Y33" i="5"/>
  <c r="O29" i="3"/>
  <c r="X33" i="5"/>
  <c r="AA31" i="5"/>
  <c r="AA29" i="5"/>
  <c r="AA27" i="5"/>
  <c r="AA25" i="5"/>
  <c r="AA23" i="5"/>
  <c r="AA21" i="5"/>
  <c r="AA19" i="5"/>
  <c r="AA17" i="5"/>
  <c r="AA15" i="5"/>
  <c r="AA13" i="5"/>
  <c r="AA11" i="5"/>
  <c r="AA9" i="5"/>
  <c r="AA5" i="5"/>
  <c r="P33" i="5"/>
  <c r="O33" i="5"/>
  <c r="N33" i="5"/>
  <c r="Q31" i="5"/>
  <c r="Q29" i="5"/>
  <c r="Q15" i="5"/>
  <c r="Q13" i="5"/>
  <c r="Q11" i="5"/>
  <c r="Q9" i="5"/>
  <c r="Q33" i="5" s="1"/>
  <c r="J27" i="3" s="1"/>
  <c r="H29" i="3" s="1"/>
  <c r="H47" i="3" s="1"/>
  <c r="H21" i="3" s="1"/>
  <c r="Q5" i="5"/>
  <c r="H16" i="2"/>
  <c r="H17" i="2"/>
  <c r="H15" i="2"/>
  <c r="H5" i="9"/>
  <c r="O2" i="23"/>
  <c r="G26" i="23"/>
  <c r="F26" i="23"/>
  <c r="E26" i="23"/>
  <c r="C26" i="23"/>
  <c r="B26" i="23"/>
  <c r="A26" i="23"/>
  <c r="D11" i="21"/>
  <c r="D16" i="21" s="1"/>
  <c r="D36" i="21" s="1"/>
  <c r="D6" i="21"/>
  <c r="C31" i="6"/>
  <c r="K8" i="6"/>
  <c r="D6" i="19"/>
  <c r="E28" i="21"/>
  <c r="B30" i="21" s="1"/>
  <c r="E30" i="21" s="1"/>
  <c r="C32" i="21" s="1"/>
  <c r="E32" i="21" s="1"/>
  <c r="E36" i="21" s="1"/>
  <c r="F36" i="21" s="1"/>
  <c r="H36" i="21" s="1"/>
  <c r="D15" i="21"/>
  <c r="E4" i="13"/>
  <c r="R10" i="13"/>
  <c r="Q10" i="13"/>
  <c r="P10" i="13"/>
  <c r="I22" i="13"/>
  <c r="I23" i="13" s="1"/>
  <c r="C22" i="13"/>
  <c r="C23" i="13"/>
  <c r="G9" i="5"/>
  <c r="G11" i="5"/>
  <c r="G13" i="5"/>
  <c r="F33" i="5"/>
  <c r="E33" i="5"/>
  <c r="D33" i="5"/>
  <c r="B4" i="14"/>
  <c r="D4" i="3"/>
  <c r="C12" i="4"/>
  <c r="A41" i="4" s="1"/>
  <c r="F29" i="7"/>
  <c r="M12" i="4" s="1"/>
  <c r="F41" i="4"/>
  <c r="G41" i="4"/>
  <c r="K41" i="4"/>
  <c r="M41" i="4"/>
  <c r="G5" i="5"/>
  <c r="G15" i="5"/>
  <c r="G29" i="5"/>
  <c r="G31" i="5"/>
  <c r="H8" i="6"/>
  <c r="I8" i="6"/>
  <c r="K30" i="6"/>
  <c r="R21" i="1" s="1"/>
  <c r="R22" i="1" s="1"/>
  <c r="J22" i="13"/>
  <c r="J23" i="13" s="1"/>
  <c r="M22" i="13"/>
  <c r="M23" i="13"/>
  <c r="E36" i="6" s="1"/>
  <c r="H5" i="7"/>
  <c r="H5" i="8"/>
  <c r="F27" i="8"/>
  <c r="O12" i="4" s="1"/>
  <c r="N41" i="4" s="1"/>
  <c r="F27" i="9"/>
  <c r="Q12" i="4" s="1"/>
  <c r="H5" i="10"/>
  <c r="F27" i="10"/>
  <c r="S12" i="4" s="1"/>
  <c r="H5" i="11"/>
  <c r="F27" i="11"/>
  <c r="U12" i="4" s="1"/>
  <c r="T41" i="4" s="1"/>
  <c r="P11" i="13"/>
  <c r="Q11" i="13"/>
  <c r="R11" i="13"/>
  <c r="P12" i="13"/>
  <c r="Q12" i="13"/>
  <c r="R12" i="13"/>
  <c r="P13" i="13"/>
  <c r="Q13" i="13"/>
  <c r="R13" i="13"/>
  <c r="P14" i="13"/>
  <c r="Q14" i="13"/>
  <c r="R14" i="13"/>
  <c r="P15" i="13"/>
  <c r="W15" i="13" s="1"/>
  <c r="Q15" i="13"/>
  <c r="R15" i="13"/>
  <c r="P16" i="13"/>
  <c r="W16" i="13" s="1"/>
  <c r="Q16" i="13"/>
  <c r="R16" i="13"/>
  <c r="P17" i="13"/>
  <c r="Q17" i="13"/>
  <c r="R17" i="13"/>
  <c r="P18" i="13"/>
  <c r="Q18" i="13"/>
  <c r="R18" i="13"/>
  <c r="P19" i="13"/>
  <c r="W19" i="13" s="1"/>
  <c r="Q19" i="13"/>
  <c r="R19" i="13"/>
  <c r="P20" i="13"/>
  <c r="W20" i="13" s="1"/>
  <c r="Q20" i="13"/>
  <c r="R20" i="13"/>
  <c r="P21" i="13"/>
  <c r="Q21" i="13"/>
  <c r="R21" i="13"/>
  <c r="K22" i="13"/>
  <c r="K23" i="13" s="1"/>
  <c r="L22" i="13"/>
  <c r="L23" i="13"/>
  <c r="N22" i="13"/>
  <c r="N23" i="13" s="1"/>
  <c r="O22" i="13"/>
  <c r="O23" i="13" s="1"/>
  <c r="F36" i="6" s="1"/>
  <c r="S22" i="13"/>
  <c r="S23" i="13" s="1"/>
  <c r="T22" i="13"/>
  <c r="T23" i="13" s="1"/>
  <c r="P22" i="13"/>
  <c r="D36" i="6"/>
  <c r="H11" i="13" l="1"/>
  <c r="G131" i="12"/>
  <c r="F131" i="12"/>
  <c r="D112" i="12"/>
  <c r="D26" i="23"/>
  <c r="H36" i="6"/>
  <c r="N131" i="12"/>
  <c r="M131" i="12"/>
  <c r="R22" i="13"/>
  <c r="W21" i="13"/>
  <c r="W17" i="13"/>
  <c r="W13" i="13"/>
  <c r="W10" i="13"/>
  <c r="R23" i="13"/>
  <c r="E131" i="12"/>
  <c r="W18" i="13"/>
  <c r="W14" i="13"/>
  <c r="H26" i="23"/>
  <c r="H13" i="13"/>
  <c r="H10" i="13"/>
  <c r="B5" i="23" s="1"/>
  <c r="D5" i="23" s="1"/>
  <c r="H18" i="13"/>
  <c r="P23" i="13"/>
  <c r="P35" i="13" s="1"/>
  <c r="C36" i="6"/>
  <c r="G36" i="6" s="1"/>
  <c r="I36" i="6" s="1"/>
  <c r="K131" i="12"/>
  <c r="K20" i="23"/>
  <c r="N20" i="23" s="1"/>
  <c r="H19" i="13"/>
  <c r="N132" i="12" s="1"/>
  <c r="H131" i="12"/>
  <c r="H14" i="13"/>
  <c r="Q22" i="13"/>
  <c r="Q23" i="13"/>
  <c r="W11" i="13"/>
  <c r="G33" i="5"/>
  <c r="AA33" i="5"/>
  <c r="H16" i="13"/>
  <c r="J131" i="12"/>
  <c r="H12" i="13"/>
  <c r="G132" i="12" s="1"/>
  <c r="W12" i="13"/>
  <c r="S15" i="1" s="1"/>
  <c r="S22" i="1" s="1"/>
  <c r="F132" i="12"/>
  <c r="O21" i="3"/>
  <c r="F22" i="13"/>
  <c r="F23" i="13" s="1"/>
  <c r="V12" i="4"/>
  <c r="O41" i="4" s="1"/>
  <c r="L41" i="4"/>
  <c r="E12" i="4"/>
  <c r="D27" i="3"/>
  <c r="B29" i="3" s="1"/>
  <c r="E22" i="13"/>
  <c r="E23" i="13" s="1"/>
  <c r="G22" i="13"/>
  <c r="G23" i="13" s="1"/>
  <c r="H20" i="13"/>
  <c r="H21" i="13"/>
  <c r="H15" i="13"/>
  <c r="H17" i="13"/>
  <c r="D22" i="13"/>
  <c r="D23" i="13" s="1"/>
  <c r="L131" i="12"/>
  <c r="W23" i="13"/>
  <c r="S21" i="1" s="1"/>
  <c r="D111" i="12"/>
  <c r="I131" i="12"/>
  <c r="E132" i="12"/>
  <c r="O131" i="12"/>
  <c r="O132" i="12" s="1"/>
  <c r="P131" i="12"/>
  <c r="K132" i="12" l="1"/>
  <c r="V17" i="1"/>
  <c r="M132" i="12"/>
  <c r="L132" i="12"/>
  <c r="I26" i="23"/>
  <c r="J26" i="23" s="1"/>
  <c r="A35" i="23" s="1"/>
  <c r="H132" i="12"/>
  <c r="V18" i="1"/>
  <c r="H22" i="13"/>
  <c r="H23" i="13" s="1"/>
  <c r="B47" i="3"/>
  <c r="F20" i="23"/>
  <c r="H20" i="23" s="1"/>
  <c r="J20" i="23" s="1"/>
  <c r="L20" i="23" s="1"/>
  <c r="P132" i="12"/>
  <c r="I132" i="12"/>
  <c r="Q131" i="12"/>
  <c r="V19" i="1"/>
  <c r="V22" i="1" s="1"/>
  <c r="J132" i="12"/>
  <c r="D41" i="4"/>
  <c r="Q111" i="12"/>
  <c r="E12" i="3"/>
  <c r="Q21" i="1" s="1"/>
  <c r="Q22" i="1" s="1"/>
  <c r="K12" i="3"/>
  <c r="R12" i="3"/>
  <c r="V20" i="1"/>
  <c r="B21" i="3" l="1"/>
  <c r="P21" i="1"/>
  <c r="P15" i="1"/>
  <c r="P22" i="1" s="1"/>
  <c r="N22" i="1" s="1"/>
  <c r="N21" i="1" s="1"/>
  <c r="D19" i="1" l="1"/>
  <c r="I15" i="1"/>
  <c r="E12" i="23"/>
  <c r="D12" i="4"/>
  <c r="C41" i="4" s="1"/>
  <c r="F12" i="4" l="1"/>
  <c r="E41" i="4" s="1"/>
  <c r="O3" i="23"/>
  <c r="B12" i="23" s="1"/>
  <c r="G12" i="23" s="1"/>
  <c r="M20" i="23" s="1"/>
  <c r="O20" i="23" s="1"/>
  <c r="P20" i="23" s="1"/>
  <c r="B35" i="23" s="1"/>
  <c r="C35" i="23" s="1"/>
  <c r="E35" i="23" s="1"/>
  <c r="J12" i="4" s="1"/>
  <c r="C8" i="6"/>
  <c r="I23" i="1"/>
  <c r="B12" i="4"/>
  <c r="I12" i="4" s="1"/>
  <c r="H41" i="4" s="1"/>
  <c r="I41" i="4" l="1"/>
  <c r="K12" i="4"/>
  <c r="W12" i="4" s="1"/>
  <c r="J41" i="4" l="1"/>
  <c r="V41" i="4"/>
  <c r="X12" i="4"/>
  <c r="W41" i="4" l="1"/>
  <c r="U41" i="4"/>
  <c r="Y12" i="4"/>
  <c r="AA12" i="4" l="1"/>
  <c r="X41" i="4"/>
  <c r="B14" i="3" l="1"/>
  <c r="B25" i="2"/>
  <c r="O14" i="3"/>
  <c r="O16" i="3" s="1"/>
  <c r="H14" i="3"/>
  <c r="H16" i="3" s="1"/>
  <c r="B20" i="23" l="1"/>
  <c r="B16" i="3"/>
  <c r="C20" i="23" s="1"/>
  <c r="E20" i="23" l="1"/>
  <c r="I20"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8" authorId="0" shapeId="0" xr:uid="{0BA7789B-5883-4839-A790-B61208F17672}">
      <text>
        <r>
          <rPr>
            <sz val="9"/>
            <color indexed="81"/>
            <rFont val="ＭＳ Ｐゴシック"/>
            <family val="3"/>
            <charset val="128"/>
          </rPr>
          <t>8月4日以前の日付としてください。
(土、日、祝日除く)</t>
        </r>
      </text>
    </comment>
    <comment ref="D9" authorId="0" shapeId="0" xr:uid="{E80ED154-468E-4367-A119-8213AB57B622}">
      <text>
        <r>
          <rPr>
            <b/>
            <sz val="9"/>
            <color indexed="81"/>
            <rFont val="ＭＳ Ｐゴシック"/>
            <family val="3"/>
            <charset val="128"/>
          </rPr>
          <t>正式名称を記入すること</t>
        </r>
      </text>
    </comment>
    <comment ref="D16" authorId="0" shapeId="0" xr:uid="{00000000-0006-0000-0000-000002000000}">
      <text>
        <r>
          <rPr>
            <b/>
            <sz val="9"/>
            <color indexed="81"/>
            <rFont val="ＭＳ Ｐゴシック"/>
            <family val="3"/>
            <charset val="128"/>
          </rPr>
          <t>代表者の役職により分類すること。</t>
        </r>
      </text>
    </comment>
    <comment ref="D18" authorId="0" shapeId="0" xr:uid="{8367AF16-BD73-40B0-9C90-7E561265C230}">
      <text>
        <r>
          <rPr>
            <b/>
            <sz val="9"/>
            <color indexed="81"/>
            <rFont val="ＭＳ Ｐゴシック"/>
            <family val="3"/>
            <charset val="128"/>
          </rPr>
          <t>兵庫県:</t>
        </r>
        <r>
          <rPr>
            <sz val="9"/>
            <color indexed="81"/>
            <rFont val="ＭＳ Ｐゴシック"/>
            <family val="3"/>
            <charset val="128"/>
          </rPr>
          <t xml:space="preserve">
病院内保育所の運営事業にかかる補助金がある場合その補助金名、受け入れ先を記載してください。
保育所の運営にかかる補助金以外は記載する必要はありません。</t>
        </r>
      </text>
    </comment>
    <comment ref="D19" authorId="0" shapeId="0" xr:uid="{00000000-0006-0000-0000-000003000000}">
      <text>
        <r>
          <rPr>
            <b/>
            <sz val="10"/>
            <color indexed="81"/>
            <rFont val="ＭＳ Ｐゴシック"/>
            <family val="3"/>
            <charset val="128"/>
          </rPr>
          <t xml:space="preserve">病院内保育施設の利用状況、職員の配置状況から、右の表の補助対象種別要件を満たした型が表示されますので、保護を解除して直接入力しないでください。
</t>
        </r>
      </text>
    </comment>
    <comment ref="D22" authorId="0" shapeId="0" xr:uid="{00000000-0006-0000-0000-000005000000}">
      <text>
        <r>
          <rPr>
            <b/>
            <sz val="10"/>
            <color indexed="81"/>
            <rFont val="ＭＳ Ｐゴシック"/>
            <family val="3"/>
            <charset val="128"/>
          </rPr>
          <t>保育所運営を業者委託されている場合でも、申請内容の確認については申請者（病院等）に連絡させていただきますので、病院の担当者名と連絡先を記入してください。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事務センター</author>
  </authors>
  <commentList>
    <comment ref="B9" authorId="0" shapeId="0" xr:uid="{00000000-0006-0000-0100-000001000000}">
      <text>
        <r>
          <rPr>
            <sz val="9"/>
            <color indexed="81"/>
            <rFont val="ＭＳ Ｐゴシック"/>
            <family val="3"/>
            <charset val="128"/>
          </rPr>
          <t xml:space="preserve">保育士、保育助手など職名の記入をお願いします。
　　　　以下同様
</t>
        </r>
      </text>
    </comment>
    <comment ref="L9" authorId="0" shapeId="0" xr:uid="{00000000-0006-0000-0100-000002000000}">
      <text>
        <r>
          <rPr>
            <sz val="9"/>
            <color indexed="81"/>
            <rFont val="ＭＳ Ｐゴシック"/>
            <family val="3"/>
            <charset val="128"/>
          </rPr>
          <t xml:space="preserve">保育士、保育助手など職名の記入をお願いします。
　　　　以下同様
</t>
        </r>
      </text>
    </comment>
    <comment ref="V9" authorId="0" shapeId="0" xr:uid="{00000000-0006-0000-0100-000003000000}">
      <text>
        <r>
          <rPr>
            <sz val="9"/>
            <color indexed="81"/>
            <rFont val="ＭＳ Ｐゴシック"/>
            <family val="3"/>
            <charset val="128"/>
          </rPr>
          <t xml:space="preserve">保育士、保育助手など職名の記入をお願いします。
　　　　以下同様
</t>
        </r>
      </text>
    </comment>
    <comment ref="H10" authorId="0" shapeId="0" xr:uid="{00000000-0006-0000-0100-000004000000}">
      <text>
        <r>
          <rPr>
            <b/>
            <sz val="9"/>
            <color indexed="81"/>
            <rFont val="ＭＳ Ｐゴシック"/>
            <family val="3"/>
            <charset val="128"/>
          </rPr>
          <t>常勤職員以外の場合は勤務形態を記入してください
【記載例】
・週○日　9:00～15:00
・火・金　10:00～15:00　等</t>
        </r>
      </text>
    </comment>
    <comment ref="R10" authorId="0" shapeId="0" xr:uid="{00000000-0006-0000-0100-000005000000}">
      <text>
        <r>
          <rPr>
            <b/>
            <sz val="9"/>
            <color indexed="81"/>
            <rFont val="ＭＳ Ｐゴシック"/>
            <family val="3"/>
            <charset val="128"/>
          </rPr>
          <t>常勤職員以外の場合は勤務形態を記入してください
【記載例】
・週○日　9:00～15:00
・火・金　10:00～15:00　等</t>
        </r>
      </text>
    </comment>
    <comment ref="AB10" authorId="0" shapeId="0" xr:uid="{00000000-0006-0000-0100-000006000000}">
      <text>
        <r>
          <rPr>
            <b/>
            <sz val="9"/>
            <color indexed="81"/>
            <rFont val="ＭＳ Ｐゴシック"/>
            <family val="3"/>
            <charset val="128"/>
          </rPr>
          <t>常勤職員以外の場合は勤務形態を記入してください
【記載例】
・週○日　9:00～15:00
・火・金　10:00～15:00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事務センター</author>
  </authors>
  <commentList>
    <comment ref="L10" authorId="0" shapeId="0" xr:uid="{00000000-0006-0000-0300-000001000000}">
      <text>
        <r>
          <rPr>
            <sz val="11"/>
            <color indexed="81"/>
            <rFont val="ＭＳ Ｐゴシック"/>
            <family val="3"/>
            <charset val="128"/>
          </rPr>
          <t xml:space="preserve">常勤職員換算数を記入すること。
自動的に（）表示になります。
</t>
        </r>
      </text>
    </comment>
    <comment ref="O10" authorId="0" shapeId="0" xr:uid="{00000000-0006-0000-0300-000002000000}">
      <text>
        <r>
          <rPr>
            <sz val="11"/>
            <color indexed="81"/>
            <rFont val="ＭＳ Ｐゴシック"/>
            <family val="3"/>
            <charset val="128"/>
          </rPr>
          <t xml:space="preserve">常勤職員換算数を記入すること。
自動的に（）表示になります。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事務センター</author>
    <author>兵庫県</author>
  </authors>
  <commentList>
    <comment ref="F8" authorId="0" shapeId="0" xr:uid="{00000000-0006-0000-0400-000001000000}">
      <text>
        <r>
          <rPr>
            <b/>
            <sz val="9"/>
            <color indexed="10"/>
            <rFont val="ＭＳ Ｐゴシック"/>
            <family val="3"/>
            <charset val="128"/>
          </rPr>
          <t>保育所の所在地</t>
        </r>
        <r>
          <rPr>
            <b/>
            <sz val="9"/>
            <color indexed="81"/>
            <rFont val="ＭＳ Ｐゴシック"/>
            <family val="3"/>
            <charset val="128"/>
          </rPr>
          <t xml:space="preserve">
を記入してください。</t>
        </r>
      </text>
    </comment>
    <comment ref="J8" authorId="1" shapeId="0" xr:uid="{00000000-0006-0000-0400-000002000000}">
      <text>
        <r>
          <rPr>
            <sz val="9"/>
            <color indexed="81"/>
            <rFont val="ＭＳ Ｐゴシック"/>
            <family val="3"/>
            <charset val="128"/>
          </rPr>
          <t xml:space="preserve">数字のみ記入してください。
</t>
        </r>
      </text>
    </comment>
    <comment ref="H30" authorId="0" shapeId="0" xr:uid="{00000000-0006-0000-0400-000003000000}">
      <text>
        <r>
          <rPr>
            <b/>
            <sz val="9"/>
            <color indexed="81"/>
            <rFont val="ＭＳ Ｐゴシック"/>
            <family val="3"/>
            <charset val="128"/>
          </rPr>
          <t>入力は、全角、半角どちらでも構いません。</t>
        </r>
      </text>
    </comment>
  </commentList>
</comments>
</file>

<file path=xl/sharedStrings.xml><?xml version="1.0" encoding="utf-8"?>
<sst xmlns="http://schemas.openxmlformats.org/spreadsheetml/2006/main" count="1424" uniqueCount="755">
  <si>
    <t>　・　このシーﾄは印刷の必要はありません。</t>
    <rPh sb="9" eb="11">
      <t>インサツ</t>
    </rPh>
    <rPh sb="12" eb="14">
      <t>ヒツヨウ</t>
    </rPh>
    <phoneticPr fontId="26"/>
  </si>
  <si>
    <t>病院内保育所運営事業交付申請様式</t>
    <rPh sb="0" eb="3">
      <t>ビョウインナイ</t>
    </rPh>
    <rPh sb="3" eb="6">
      <t>ホイクショ</t>
    </rPh>
    <rPh sb="6" eb="8">
      <t>ウンエイ</t>
    </rPh>
    <rPh sb="8" eb="10">
      <t>ジギョウ</t>
    </rPh>
    <rPh sb="10" eb="12">
      <t>コウフ</t>
    </rPh>
    <rPh sb="12" eb="14">
      <t>シンセイ</t>
    </rPh>
    <rPh sb="14" eb="16">
      <t>ヨウシキ</t>
    </rPh>
    <phoneticPr fontId="24"/>
  </si>
  <si>
    <t>入力マニュアル</t>
    <rPh sb="0" eb="2">
      <t>ニュウリョクヨウ</t>
    </rPh>
    <phoneticPr fontId="24"/>
  </si>
  <si>
    <t>①</t>
    <phoneticPr fontId="24"/>
  </si>
  <si>
    <t>（記載例）</t>
    <rPh sb="1" eb="4">
      <t>キサイレイ</t>
    </rPh>
    <phoneticPr fontId="24"/>
  </si>
  <si>
    <t>団体名（法人名）</t>
    <rPh sb="0" eb="2">
      <t>ダンタイ</t>
    </rPh>
    <rPh sb="2" eb="3">
      <t>メイ</t>
    </rPh>
    <rPh sb="4" eb="6">
      <t>ホウジン</t>
    </rPh>
    <rPh sb="6" eb="7">
      <t>メイ</t>
    </rPh>
    <phoneticPr fontId="24"/>
  </si>
  <si>
    <t>医療法人◎◎会</t>
    <rPh sb="0" eb="2">
      <t>イリョウ</t>
    </rPh>
    <rPh sb="2" eb="4">
      <t>ホウジン</t>
    </rPh>
    <rPh sb="6" eb="7">
      <t>カイ</t>
    </rPh>
    <phoneticPr fontId="24"/>
  </si>
  <si>
    <t>病院名</t>
    <rPh sb="0" eb="2">
      <t>ビョウイン</t>
    </rPh>
    <rPh sb="2" eb="3">
      <t>メイ</t>
    </rPh>
    <phoneticPr fontId="24"/>
  </si>
  <si>
    <t>○○病院</t>
    <rPh sb="2" eb="4">
      <t>ビョウイン</t>
    </rPh>
    <phoneticPr fontId="24"/>
  </si>
  <si>
    <t>A型特例</t>
    <rPh sb="1" eb="2">
      <t>ガタ</t>
    </rPh>
    <rPh sb="2" eb="4">
      <t>トクレイ</t>
    </rPh>
    <phoneticPr fontId="24"/>
  </si>
  <si>
    <t>種別</t>
    <rPh sb="0" eb="2">
      <t>シュベツ</t>
    </rPh>
    <phoneticPr fontId="24"/>
  </si>
  <si>
    <t>A型</t>
    <rPh sb="1" eb="2">
      <t>ガタ</t>
    </rPh>
    <phoneticPr fontId="24"/>
  </si>
  <si>
    <t>運営形態</t>
    <rPh sb="0" eb="2">
      <t>ウンエイ</t>
    </rPh>
    <rPh sb="2" eb="4">
      <t>ケイタイ</t>
    </rPh>
    <phoneticPr fontId="24"/>
  </si>
  <si>
    <t>Ｂ型</t>
    <rPh sb="1" eb="2">
      <t>ガタ</t>
    </rPh>
    <phoneticPr fontId="24"/>
  </si>
  <si>
    <t>設置区分</t>
    <rPh sb="0" eb="2">
      <t>セッチ</t>
    </rPh>
    <rPh sb="2" eb="4">
      <t>クブン</t>
    </rPh>
    <phoneticPr fontId="24"/>
  </si>
  <si>
    <r>
      <t xml:space="preserve">（例）医療法人 </t>
    </r>
    <r>
      <rPr>
        <b/>
        <sz val="9"/>
        <color indexed="10"/>
        <rFont val="ＭＳ Ｐゴシック"/>
        <family val="3"/>
        <charset val="128"/>
      </rPr>
      <t>（同上）</t>
    </r>
    <rPh sb="1" eb="2">
      <t>レイ</t>
    </rPh>
    <rPh sb="3" eb="7">
      <t>イリョウホウジン</t>
    </rPh>
    <rPh sb="9" eb="11">
      <t>ドウジョウ</t>
    </rPh>
    <phoneticPr fontId="24"/>
  </si>
  <si>
    <t>Ｂ型特例</t>
    <rPh sb="1" eb="2">
      <t>ガタ</t>
    </rPh>
    <rPh sb="2" eb="4">
      <t>トクレイ</t>
    </rPh>
    <phoneticPr fontId="24"/>
  </si>
  <si>
    <t>保育施設名</t>
    <rPh sb="0" eb="2">
      <t>ホイク</t>
    </rPh>
    <rPh sb="2" eb="4">
      <t>シセツ</t>
    </rPh>
    <rPh sb="4" eb="5">
      <t>メイ</t>
    </rPh>
    <phoneticPr fontId="24"/>
  </si>
  <si>
    <t>△△△保育園</t>
    <rPh sb="3" eb="6">
      <t>ホイクエン</t>
    </rPh>
    <phoneticPr fontId="24"/>
  </si>
  <si>
    <t>直営</t>
    <rPh sb="0" eb="2">
      <t>チョクエイ</t>
    </rPh>
    <phoneticPr fontId="24"/>
  </si>
  <si>
    <t>②</t>
    <phoneticPr fontId="24"/>
  </si>
  <si>
    <t>医療法人</t>
    <rPh sb="0" eb="4">
      <t>イリョウホウジン</t>
    </rPh>
    <phoneticPr fontId="24"/>
  </si>
  <si>
    <t>社会福祉法人</t>
    <rPh sb="0" eb="2">
      <t>シャカイ</t>
    </rPh>
    <rPh sb="2" eb="4">
      <t>フクシ</t>
    </rPh>
    <rPh sb="4" eb="6">
      <t>ホウジン</t>
    </rPh>
    <phoneticPr fontId="24"/>
  </si>
  <si>
    <t>社福</t>
    <rPh sb="0" eb="2">
      <t>シャフク</t>
    </rPh>
    <phoneticPr fontId="24"/>
  </si>
  <si>
    <r>
      <t>自動計算式等の部分は</t>
    </r>
    <r>
      <rPr>
        <sz val="11"/>
        <color indexed="12"/>
        <rFont val="ＭＳ Ｐゴシック"/>
        <family val="3"/>
        <charset val="128"/>
      </rPr>
      <t>青字</t>
    </r>
    <r>
      <rPr>
        <sz val="11"/>
        <rFont val="ＭＳ Ｐゴシック"/>
        <family val="3"/>
        <charset val="128"/>
      </rPr>
      <t>表記しますが、印刷は白黒設定しています。</t>
    </r>
    <rPh sb="0" eb="2">
      <t>ジドウ</t>
    </rPh>
    <rPh sb="2" eb="5">
      <t>ケイサンシキ</t>
    </rPh>
    <rPh sb="5" eb="6">
      <t>トウ</t>
    </rPh>
    <rPh sb="7" eb="9">
      <t>ブブン</t>
    </rPh>
    <rPh sb="10" eb="11">
      <t>アオ</t>
    </rPh>
    <rPh sb="11" eb="12">
      <t>ジ</t>
    </rPh>
    <rPh sb="12" eb="14">
      <t>ヒョウキ</t>
    </rPh>
    <rPh sb="19" eb="21">
      <t>インサツ</t>
    </rPh>
    <rPh sb="22" eb="24">
      <t>シロクロ</t>
    </rPh>
    <rPh sb="24" eb="26">
      <t>セッテイ</t>
    </rPh>
    <phoneticPr fontId="24"/>
  </si>
  <si>
    <t>一般社団法人</t>
    <rPh sb="0" eb="2">
      <t>イッパン</t>
    </rPh>
    <rPh sb="2" eb="6">
      <t>シャダンホウジン</t>
    </rPh>
    <phoneticPr fontId="24"/>
  </si>
  <si>
    <t>社団</t>
    <rPh sb="0" eb="2">
      <t>シャダン</t>
    </rPh>
    <phoneticPr fontId="24"/>
  </si>
  <si>
    <t>一般財団法人</t>
    <rPh sb="0" eb="2">
      <t>イッパン</t>
    </rPh>
    <rPh sb="2" eb="4">
      <t>ザイダン</t>
    </rPh>
    <rPh sb="4" eb="6">
      <t>ホウジン</t>
    </rPh>
    <phoneticPr fontId="24"/>
  </si>
  <si>
    <t>財団</t>
    <rPh sb="0" eb="2">
      <t>ザイダン</t>
    </rPh>
    <phoneticPr fontId="24"/>
  </si>
  <si>
    <t>医師会</t>
    <rPh sb="0" eb="3">
      <t>イシカイ</t>
    </rPh>
    <phoneticPr fontId="24"/>
  </si>
  <si>
    <t>その他の法人</t>
    <rPh sb="2" eb="3">
      <t>タ</t>
    </rPh>
    <rPh sb="4" eb="6">
      <t>ホウジン</t>
    </rPh>
    <phoneticPr fontId="24"/>
  </si>
  <si>
    <t>その他</t>
    <rPh sb="2" eb="3">
      <t>タ</t>
    </rPh>
    <phoneticPr fontId="24"/>
  </si>
  <si>
    <t>個人</t>
    <rPh sb="0" eb="2">
      <t>コジン</t>
    </rPh>
    <phoneticPr fontId="24"/>
  </si>
  <si>
    <t>④</t>
    <phoneticPr fontId="24"/>
  </si>
  <si>
    <t>以上で、入力作業終了です。</t>
    <rPh sb="0" eb="2">
      <t>イジョウ</t>
    </rPh>
    <rPh sb="4" eb="6">
      <t>ニュウリョク</t>
    </rPh>
    <rPh sb="6" eb="8">
      <t>サギョウ</t>
    </rPh>
    <rPh sb="8" eb="10">
      <t>シュウリョウ</t>
    </rPh>
    <phoneticPr fontId="24"/>
  </si>
  <si>
    <t>◎</t>
    <phoneticPr fontId="24"/>
  </si>
  <si>
    <t>なお、印刷は、白黒印刷を設定にしておりますので、色は印刷されません。また、吹き出しやコメントについても印刷されないよう設定しておりますので、そのまま印刷ください。</t>
    <rPh sb="3" eb="5">
      <t>インサツ</t>
    </rPh>
    <rPh sb="7" eb="9">
      <t>シロクロ</t>
    </rPh>
    <rPh sb="9" eb="11">
      <t>インサツ</t>
    </rPh>
    <rPh sb="12" eb="14">
      <t>セッテイ</t>
    </rPh>
    <rPh sb="24" eb="25">
      <t>イロ</t>
    </rPh>
    <rPh sb="26" eb="28">
      <t>インサツ</t>
    </rPh>
    <rPh sb="37" eb="38">
      <t>フ</t>
    </rPh>
    <rPh sb="39" eb="40">
      <t>ダ</t>
    </rPh>
    <rPh sb="51" eb="53">
      <t>インサツ</t>
    </rPh>
    <rPh sb="59" eb="61">
      <t>セッテイ</t>
    </rPh>
    <rPh sb="74" eb="76">
      <t>インサツ</t>
    </rPh>
    <phoneticPr fontId="24"/>
  </si>
  <si>
    <t>提出期限</t>
    <rPh sb="0" eb="2">
      <t>テイシュツ</t>
    </rPh>
    <rPh sb="2" eb="4">
      <t>キゲン</t>
    </rPh>
    <phoneticPr fontId="24"/>
  </si>
  <si>
    <t>提出先・照会先</t>
    <rPh sb="0" eb="3">
      <t>テイシュツサキ</t>
    </rPh>
    <rPh sb="4" eb="6">
      <t>ショウカイ</t>
    </rPh>
    <rPh sb="6" eb="7">
      <t>サキ</t>
    </rPh>
    <phoneticPr fontId="24"/>
  </si>
  <si>
    <t>様式第１号（第３条関係）</t>
    <rPh sb="0" eb="2">
      <t>ヨウシキ</t>
    </rPh>
    <rPh sb="2" eb="3">
      <t>ダイ</t>
    </rPh>
    <rPh sb="4" eb="5">
      <t>ゴウ</t>
    </rPh>
    <rPh sb="6" eb="7">
      <t>ダイ</t>
    </rPh>
    <rPh sb="8" eb="9">
      <t>ジョウ</t>
    </rPh>
    <rPh sb="9" eb="11">
      <t>カンケイ</t>
    </rPh>
    <phoneticPr fontId="24"/>
  </si>
  <si>
    <t xml:space="preserve"> 補　助　金　交　付　申　請　書</t>
    <rPh sb="1" eb="6">
      <t>ホジョキン</t>
    </rPh>
    <rPh sb="7" eb="10">
      <t>コウフ</t>
    </rPh>
    <rPh sb="11" eb="16">
      <t>シンセイショ</t>
    </rPh>
    <phoneticPr fontId="24"/>
  </si>
  <si>
    <t>住所</t>
    <rPh sb="0" eb="2">
      <t>ジュウショ</t>
    </rPh>
    <phoneticPr fontId="24"/>
  </si>
  <si>
    <t>団体名</t>
    <rPh sb="0" eb="3">
      <t>ダンタイメイ</t>
    </rPh>
    <phoneticPr fontId="24"/>
  </si>
  <si>
    <t>代表者名</t>
    <rPh sb="0" eb="3">
      <t>ダイヒョウシャ</t>
    </rPh>
    <rPh sb="3" eb="4">
      <t>メイ</t>
    </rPh>
    <phoneticPr fontId="24"/>
  </si>
  <si>
    <t>年度において、病院内保育所運営事業を下記のとおり実施したいので、</t>
    <rPh sb="0" eb="2">
      <t>ネンド</t>
    </rPh>
    <rPh sb="7" eb="10">
      <t>ビョウインナイ</t>
    </rPh>
    <rPh sb="10" eb="13">
      <t>ホイクショ</t>
    </rPh>
    <rPh sb="13" eb="15">
      <t>ウンエイ</t>
    </rPh>
    <rPh sb="15" eb="17">
      <t>ジギョウ</t>
    </rPh>
    <rPh sb="18" eb="20">
      <t>カキ</t>
    </rPh>
    <rPh sb="24" eb="26">
      <t>ジッシ</t>
    </rPh>
    <phoneticPr fontId="24"/>
  </si>
  <si>
    <t>関係書類を添えて申請します。</t>
    <rPh sb="8" eb="10">
      <t>シンセイ</t>
    </rPh>
    <phoneticPr fontId="24"/>
  </si>
  <si>
    <t>記</t>
    <rPh sb="0" eb="1">
      <t>キ</t>
    </rPh>
    <phoneticPr fontId="24"/>
  </si>
  <si>
    <t>　２　　事業の着手予定年月日</t>
    <rPh sb="4" eb="6">
      <t>ジギョウ</t>
    </rPh>
    <rPh sb="7" eb="9">
      <t>チャクシュ</t>
    </rPh>
    <rPh sb="9" eb="11">
      <t>ヨテイ</t>
    </rPh>
    <rPh sb="11" eb="13">
      <t>ネンガッピ</t>
    </rPh>
    <rPh sb="13" eb="14">
      <t>ニチ</t>
    </rPh>
    <phoneticPr fontId="24"/>
  </si>
  <si>
    <t>年  4月 1日</t>
    <rPh sb="0" eb="1">
      <t>ネン</t>
    </rPh>
    <rPh sb="4" eb="5">
      <t>ガツ</t>
    </rPh>
    <rPh sb="7" eb="8">
      <t>ニチ</t>
    </rPh>
    <phoneticPr fontId="24"/>
  </si>
  <si>
    <t>　</t>
    <phoneticPr fontId="24"/>
  </si>
  <si>
    <t>　　　　事業の完了予定年月日</t>
    <rPh sb="4" eb="6">
      <t>ジギョウ</t>
    </rPh>
    <rPh sb="7" eb="9">
      <t>カンリョウ</t>
    </rPh>
    <rPh sb="9" eb="11">
      <t>ヨテイ</t>
    </rPh>
    <rPh sb="11" eb="14">
      <t>ネンガッピ</t>
    </rPh>
    <phoneticPr fontId="24"/>
  </si>
  <si>
    <t>年  3月31日</t>
    <rPh sb="0" eb="1">
      <t>ネン</t>
    </rPh>
    <rPh sb="4" eb="5">
      <t>ガツ</t>
    </rPh>
    <rPh sb="7" eb="8">
      <t>ニチ</t>
    </rPh>
    <phoneticPr fontId="24"/>
  </si>
  <si>
    <t>　３　　添付書類</t>
    <rPh sb="4" eb="6">
      <t>テンプ</t>
    </rPh>
    <rPh sb="6" eb="8">
      <t>ショルイ</t>
    </rPh>
    <phoneticPr fontId="24"/>
  </si>
  <si>
    <t>病院内保育所運営事業所要額調書（様式１－１）</t>
    <rPh sb="0" eb="2">
      <t>ビョウイン</t>
    </rPh>
    <rPh sb="2" eb="3">
      <t>ナイ</t>
    </rPh>
    <rPh sb="3" eb="6">
      <t>ホイクショ</t>
    </rPh>
    <rPh sb="6" eb="8">
      <t>ウンエイ</t>
    </rPh>
    <rPh sb="8" eb="10">
      <t>ジギョウ</t>
    </rPh>
    <rPh sb="10" eb="13">
      <t>ショヨウガク</t>
    </rPh>
    <rPh sb="13" eb="15">
      <t>チョウショ</t>
    </rPh>
    <rPh sb="16" eb="18">
      <t>ヨウシキ</t>
    </rPh>
    <phoneticPr fontId="24"/>
  </si>
  <si>
    <t xml:space="preserve"> </t>
    <phoneticPr fontId="24"/>
  </si>
  <si>
    <t>別　　記</t>
  </si>
  <si>
    <t>１　収入の部</t>
  </si>
  <si>
    <t>科　　　　　　目</t>
  </si>
  <si>
    <t>予　　　算　　　額</t>
  </si>
  <si>
    <t>摘　　　　　　要</t>
  </si>
  <si>
    <t>円</t>
  </si>
  <si>
    <t>うち補助対象児童にかかる保育料収入</t>
    <rPh sb="2" eb="4">
      <t>ホジョ</t>
    </rPh>
    <rPh sb="4" eb="6">
      <t>タイショウ</t>
    </rPh>
    <rPh sb="6" eb="8">
      <t>ジドウ</t>
    </rPh>
    <rPh sb="12" eb="15">
      <t>ホイクリョウ</t>
    </rPh>
    <rPh sb="15" eb="17">
      <t>シュウニュウ</t>
    </rPh>
    <phoneticPr fontId="24"/>
  </si>
  <si>
    <t>保育料収入</t>
    <rPh sb="0" eb="3">
      <t>ホイクリョウ</t>
    </rPh>
    <rPh sb="3" eb="5">
      <t>シュウニュウ</t>
    </rPh>
    <phoneticPr fontId="26"/>
  </si>
  <si>
    <t>補助金収入</t>
    <rPh sb="0" eb="3">
      <t>ホジョキン</t>
    </rPh>
    <rPh sb="3" eb="5">
      <t>シュウニュウ</t>
    </rPh>
    <phoneticPr fontId="24"/>
  </si>
  <si>
    <t>計</t>
  </si>
  <si>
    <t>２　支出の部</t>
  </si>
  <si>
    <t>（注）　収支の計は、それぞれ一致する。</t>
    <phoneticPr fontId="26"/>
  </si>
  <si>
    <t>病院内保育所運営事業所要額調書</t>
    <rPh sb="0" eb="3">
      <t>ビョウインナイ</t>
    </rPh>
    <rPh sb="3" eb="6">
      <t>ホイクショ</t>
    </rPh>
    <rPh sb="6" eb="8">
      <t>ウンエイ</t>
    </rPh>
    <rPh sb="8" eb="10">
      <t>ジギョウ</t>
    </rPh>
    <rPh sb="10" eb="13">
      <t>ショヨウガク</t>
    </rPh>
    <rPh sb="13" eb="15">
      <t>チョウショ</t>
    </rPh>
    <phoneticPr fontId="24"/>
  </si>
  <si>
    <t>病院名及び
保育施設名</t>
    <rPh sb="0" eb="2">
      <t>ビョウイン</t>
    </rPh>
    <rPh sb="2" eb="3">
      <t>メイ</t>
    </rPh>
    <rPh sb="3" eb="4">
      <t>オヨ</t>
    </rPh>
    <rPh sb="6" eb="8">
      <t>ホイク</t>
    </rPh>
    <rPh sb="8" eb="10">
      <t>シセツ</t>
    </rPh>
    <rPh sb="10" eb="11">
      <t>メイ</t>
    </rPh>
    <phoneticPr fontId="24"/>
  </si>
  <si>
    <t>総事業費
Ａ</t>
    <rPh sb="0" eb="1">
      <t>ソウ</t>
    </rPh>
    <rPh sb="1" eb="4">
      <t>ジギョウヒ</t>
    </rPh>
    <phoneticPr fontId="24"/>
  </si>
  <si>
    <t>対象経費の
支出予定額
Ｂ</t>
    <rPh sb="0" eb="2">
      <t>タイショウ</t>
    </rPh>
    <rPh sb="2" eb="4">
      <t>ケイヒ</t>
    </rPh>
    <rPh sb="6" eb="8">
      <t>シシュツ</t>
    </rPh>
    <rPh sb="8" eb="11">
      <t>ヨテイガク</t>
    </rPh>
    <phoneticPr fontId="24"/>
  </si>
  <si>
    <t>基　　　　　　　　　準　　　　　　　　　額</t>
    <rPh sb="0" eb="1">
      <t>モト</t>
    </rPh>
    <rPh sb="10" eb="11">
      <t>ジュン</t>
    </rPh>
    <rPh sb="20" eb="21">
      <t>ガク</t>
    </rPh>
    <phoneticPr fontId="24"/>
  </si>
  <si>
    <t>選　定　額
Ｄ</t>
    <rPh sb="0" eb="1">
      <t>セン</t>
    </rPh>
    <rPh sb="2" eb="3">
      <t>サダム</t>
    </rPh>
    <rPh sb="4" eb="5">
      <t>ガク</t>
    </rPh>
    <phoneticPr fontId="24"/>
  </si>
  <si>
    <t>県費補助
基本額
D×2/3　Ｅ</t>
    <rPh sb="0" eb="2">
      <t>ケンピ</t>
    </rPh>
    <rPh sb="2" eb="4">
      <t>ホジョ</t>
    </rPh>
    <rPh sb="5" eb="7">
      <t>キホン</t>
    </rPh>
    <rPh sb="7" eb="8">
      <t>ガク</t>
    </rPh>
    <phoneticPr fontId="24"/>
  </si>
  <si>
    <t>基　　本　　額</t>
    <rPh sb="0" eb="1">
      <t>モト</t>
    </rPh>
    <rPh sb="3" eb="4">
      <t>ホン</t>
    </rPh>
    <rPh sb="6" eb="7">
      <t>ガク</t>
    </rPh>
    <phoneticPr fontId="24"/>
  </si>
  <si>
    <t>加　　算　　額</t>
    <rPh sb="0" eb="1">
      <t>カ</t>
    </rPh>
    <rPh sb="3" eb="4">
      <t>ザン</t>
    </rPh>
    <rPh sb="6" eb="7">
      <t>ガク</t>
    </rPh>
    <phoneticPr fontId="24"/>
  </si>
  <si>
    <t>金　　額
Ｃ</t>
    <rPh sb="0" eb="1">
      <t>キン</t>
    </rPh>
    <rPh sb="3" eb="4">
      <t>ガク</t>
    </rPh>
    <phoneticPr fontId="24"/>
  </si>
  <si>
    <t>人員</t>
    <rPh sb="0" eb="2">
      <t>ジンイン</t>
    </rPh>
    <phoneticPr fontId="24"/>
  </si>
  <si>
    <t>単価</t>
    <rPh sb="0" eb="2">
      <t>タンカ</t>
    </rPh>
    <phoneticPr fontId="24"/>
  </si>
  <si>
    <t>運営　　月数</t>
    <rPh sb="0" eb="2">
      <t>ウンエイ</t>
    </rPh>
    <rPh sb="4" eb="6">
      <t>ツキスウ</t>
    </rPh>
    <phoneticPr fontId="24"/>
  </si>
  <si>
    <t>保育料収入
相当額</t>
    <rPh sb="0" eb="3">
      <t>ホイクリョウ</t>
    </rPh>
    <rPh sb="3" eb="5">
      <t>シュウニュウ</t>
    </rPh>
    <rPh sb="6" eb="9">
      <t>ソウトウガク</t>
    </rPh>
    <phoneticPr fontId="24"/>
  </si>
  <si>
    <t>調整率</t>
    <rPh sb="0" eb="3">
      <t>チョウセイリツ</t>
    </rPh>
    <phoneticPr fontId="24"/>
  </si>
  <si>
    <t>計</t>
    <rPh sb="0" eb="1">
      <t>ケイ</t>
    </rPh>
    <phoneticPr fontId="24"/>
  </si>
  <si>
    <t>24時間保育</t>
    <rPh sb="2" eb="4">
      <t>ジカン</t>
    </rPh>
    <rPh sb="4" eb="6">
      <t>ホイク</t>
    </rPh>
    <phoneticPr fontId="24"/>
  </si>
  <si>
    <t>病児等保育</t>
    <rPh sb="0" eb="2">
      <t>ビョウジ</t>
    </rPh>
    <rPh sb="2" eb="3">
      <t>トウ</t>
    </rPh>
    <rPh sb="3" eb="5">
      <t>ホイク</t>
    </rPh>
    <phoneticPr fontId="24"/>
  </si>
  <si>
    <t>緊急一時保育</t>
    <rPh sb="0" eb="2">
      <t>キンキュウ</t>
    </rPh>
    <rPh sb="2" eb="4">
      <t>イチジ</t>
    </rPh>
    <rPh sb="4" eb="6">
      <t>ホイク</t>
    </rPh>
    <phoneticPr fontId="24"/>
  </si>
  <si>
    <t>児童保育</t>
    <rPh sb="0" eb="2">
      <t>ジドウ</t>
    </rPh>
    <rPh sb="2" eb="4">
      <t>ホイク</t>
    </rPh>
    <phoneticPr fontId="24"/>
  </si>
  <si>
    <t>休日保育</t>
    <rPh sb="0" eb="2">
      <t>キュウジツ</t>
    </rPh>
    <rPh sb="2" eb="4">
      <t>ホイク</t>
    </rPh>
    <phoneticPr fontId="24"/>
  </si>
  <si>
    <t>運営日数</t>
    <rPh sb="0" eb="2">
      <t>ウンエイ</t>
    </rPh>
    <rPh sb="2" eb="4">
      <t>ニッスウ</t>
    </rPh>
    <phoneticPr fontId="24"/>
  </si>
  <si>
    <t>運営月数</t>
    <rPh sb="0" eb="2">
      <t>ウンエイ</t>
    </rPh>
    <rPh sb="2" eb="4">
      <t>ツキスウ</t>
    </rPh>
    <phoneticPr fontId="24"/>
  </si>
  <si>
    <t>円</t>
    <rPh sb="0" eb="1">
      <t>エン</t>
    </rPh>
    <phoneticPr fontId="24"/>
  </si>
  <si>
    <t>人</t>
    <rPh sb="0" eb="1">
      <t>ヒト</t>
    </rPh>
    <phoneticPr fontId="24"/>
  </si>
  <si>
    <t>月</t>
    <rPh sb="0" eb="1">
      <t>ツキ</t>
    </rPh>
    <phoneticPr fontId="24"/>
  </si>
  <si>
    <t>日</t>
    <rPh sb="0" eb="1">
      <t>ニチ</t>
    </rPh>
    <phoneticPr fontId="24"/>
  </si>
  <si>
    <t>日</t>
    <rPh sb="0" eb="1">
      <t>ヒ</t>
    </rPh>
    <phoneticPr fontId="24"/>
  </si>
  <si>
    <t>（注）　　Ｄ欄には、Ｂ欄の金額とＣ欄の金額を比較して少ない方の額を記入すること。</t>
    <rPh sb="1" eb="2">
      <t>チュウ</t>
    </rPh>
    <rPh sb="6" eb="7">
      <t>ラン</t>
    </rPh>
    <rPh sb="11" eb="12">
      <t>ラン</t>
    </rPh>
    <rPh sb="13" eb="15">
      <t>キンガク</t>
    </rPh>
    <rPh sb="17" eb="18">
      <t>ラン</t>
    </rPh>
    <rPh sb="19" eb="21">
      <t>キンガク</t>
    </rPh>
    <rPh sb="22" eb="24">
      <t>ヒカク</t>
    </rPh>
    <rPh sb="26" eb="27">
      <t>スク</t>
    </rPh>
    <rPh sb="29" eb="30">
      <t>ホウ</t>
    </rPh>
    <rPh sb="31" eb="32">
      <t>ガク</t>
    </rPh>
    <rPh sb="33" eb="35">
      <t>キニュウ</t>
    </rPh>
    <phoneticPr fontId="24"/>
  </si>
  <si>
    <t>様式１－２</t>
    <rPh sb="0" eb="2">
      <t>ヨウシキ</t>
    </rPh>
    <phoneticPr fontId="24"/>
  </si>
  <si>
    <t>保育士等職員給与費明細書</t>
    <rPh sb="0" eb="3">
      <t>ホイクシ</t>
    </rPh>
    <rPh sb="3" eb="4">
      <t>トウ</t>
    </rPh>
    <rPh sb="4" eb="6">
      <t>ショクイン</t>
    </rPh>
    <rPh sb="6" eb="9">
      <t>キュウヨヒ</t>
    </rPh>
    <rPh sb="9" eb="12">
      <t>メイサイショ</t>
    </rPh>
    <phoneticPr fontId="24"/>
  </si>
  <si>
    <t>病院名：</t>
    <rPh sb="0" eb="2">
      <t>ビョウイン</t>
    </rPh>
    <rPh sb="2" eb="3">
      <t>メイ</t>
    </rPh>
    <phoneticPr fontId="24"/>
  </si>
  <si>
    <t>保育施設名：</t>
    <rPh sb="0" eb="2">
      <t>ホイク</t>
    </rPh>
    <rPh sb="2" eb="4">
      <t>シセツ</t>
    </rPh>
    <rPh sb="4" eb="5">
      <t>メイ</t>
    </rPh>
    <phoneticPr fontId="24"/>
  </si>
  <si>
    <t>職　名</t>
    <rPh sb="0" eb="1">
      <t>ショク</t>
    </rPh>
    <rPh sb="2" eb="3">
      <t>メイ</t>
    </rPh>
    <phoneticPr fontId="24"/>
  </si>
  <si>
    <t>氏　　名</t>
    <rPh sb="0" eb="1">
      <t>シ</t>
    </rPh>
    <rPh sb="3" eb="4">
      <t>メイ</t>
    </rPh>
    <phoneticPr fontId="24"/>
  </si>
  <si>
    <t>給料・諸手当等</t>
    <rPh sb="0" eb="2">
      <t>キュウリョウ</t>
    </rPh>
    <rPh sb="3" eb="6">
      <t>ショテアテ</t>
    </rPh>
    <rPh sb="6" eb="7">
      <t>トウ</t>
    </rPh>
    <phoneticPr fontId="24"/>
  </si>
  <si>
    <t>賃　　金</t>
    <rPh sb="0" eb="1">
      <t>チン</t>
    </rPh>
    <rPh sb="3" eb="4">
      <t>キン</t>
    </rPh>
    <phoneticPr fontId="24"/>
  </si>
  <si>
    <t>委　託　料</t>
    <rPh sb="0" eb="1">
      <t>イ</t>
    </rPh>
    <rPh sb="2" eb="3">
      <t>コトヅケ</t>
    </rPh>
    <rPh sb="4" eb="5">
      <t>リョウ</t>
    </rPh>
    <phoneticPr fontId="24"/>
  </si>
  <si>
    <t>備　　　考</t>
    <rPh sb="0" eb="1">
      <t>ソナエ</t>
    </rPh>
    <rPh sb="4" eb="5">
      <t>コウ</t>
    </rPh>
    <phoneticPr fontId="24"/>
  </si>
  <si>
    <t xml:space="preserve"> </t>
    <phoneticPr fontId="24"/>
  </si>
  <si>
    <t>合計</t>
    <rPh sb="0" eb="2">
      <t>ゴウケイ</t>
    </rPh>
    <phoneticPr fontId="24"/>
  </si>
  <si>
    <t>（注意事項）</t>
    <rPh sb="1" eb="3">
      <t>チュウイ</t>
    </rPh>
    <rPh sb="3" eb="5">
      <t>ジコウ</t>
    </rPh>
    <phoneticPr fontId="24"/>
  </si>
  <si>
    <t>様式１－３</t>
    <rPh sb="0" eb="2">
      <t>ヨウシキ</t>
    </rPh>
    <phoneticPr fontId="24"/>
  </si>
  <si>
    <t>病院内保育所運営事業計画書</t>
    <rPh sb="0" eb="3">
      <t>ビョウインナイ</t>
    </rPh>
    <rPh sb="3" eb="6">
      <t>ホイクショ</t>
    </rPh>
    <rPh sb="6" eb="8">
      <t>ウンエイ</t>
    </rPh>
    <rPh sb="8" eb="10">
      <t>ジギョウ</t>
    </rPh>
    <rPh sb="10" eb="13">
      <t>ケイカクショ</t>
    </rPh>
    <phoneticPr fontId="24"/>
  </si>
  <si>
    <t>１　保育施設、開設者の名称等</t>
    <rPh sb="2" eb="4">
      <t>ホイク</t>
    </rPh>
    <rPh sb="4" eb="6">
      <t>シセツ</t>
    </rPh>
    <rPh sb="7" eb="10">
      <t>カイセツシャ</t>
    </rPh>
    <rPh sb="11" eb="13">
      <t>メイショウ</t>
    </rPh>
    <rPh sb="13" eb="14">
      <t>トウ</t>
    </rPh>
    <phoneticPr fontId="24"/>
  </si>
  <si>
    <t>保育施設</t>
    <rPh sb="0" eb="2">
      <t>ホイク</t>
    </rPh>
    <rPh sb="2" eb="4">
      <t>シセツ</t>
    </rPh>
    <phoneticPr fontId="24"/>
  </si>
  <si>
    <t>開設者等</t>
    <rPh sb="0" eb="3">
      <t>カイセツシャ</t>
    </rPh>
    <rPh sb="3" eb="4">
      <t>トウ</t>
    </rPh>
    <phoneticPr fontId="24"/>
  </si>
  <si>
    <t>運営等が委託の場合</t>
    <rPh sb="0" eb="2">
      <t>ウンエイ</t>
    </rPh>
    <rPh sb="2" eb="3">
      <t>トウ</t>
    </rPh>
    <rPh sb="4" eb="6">
      <t>イタク</t>
    </rPh>
    <rPh sb="7" eb="9">
      <t>バアイ</t>
    </rPh>
    <phoneticPr fontId="24"/>
  </si>
  <si>
    <t>保育　　　　施設名</t>
    <rPh sb="0" eb="2">
      <t>ホイク</t>
    </rPh>
    <rPh sb="6" eb="8">
      <t>シセツ</t>
    </rPh>
    <rPh sb="8" eb="9">
      <t>メイ</t>
    </rPh>
    <phoneticPr fontId="24"/>
  </si>
  <si>
    <t>開設　　　　年月日</t>
    <rPh sb="0" eb="2">
      <t>カイセツ</t>
    </rPh>
    <rPh sb="6" eb="9">
      <t>ネンガッピ</t>
    </rPh>
    <phoneticPr fontId="24"/>
  </si>
  <si>
    <t>所在地</t>
    <rPh sb="0" eb="3">
      <t>ショザイチ</t>
    </rPh>
    <phoneticPr fontId="24"/>
  </si>
  <si>
    <t>設置主体</t>
    <rPh sb="0" eb="2">
      <t>セッチ</t>
    </rPh>
    <rPh sb="2" eb="4">
      <t>シュタイ</t>
    </rPh>
    <phoneticPr fontId="24"/>
  </si>
  <si>
    <t>開設医療施設の名称</t>
    <rPh sb="0" eb="2">
      <t>カイセツ</t>
    </rPh>
    <rPh sb="2" eb="4">
      <t>イリョウ</t>
    </rPh>
    <rPh sb="4" eb="6">
      <t>シセツ</t>
    </rPh>
    <rPh sb="7" eb="9">
      <t>メイショウ</t>
    </rPh>
    <phoneticPr fontId="24"/>
  </si>
  <si>
    <t>委託団体
等名称</t>
    <rPh sb="0" eb="2">
      <t>イタク</t>
    </rPh>
    <rPh sb="2" eb="4">
      <t>ダンタイ</t>
    </rPh>
    <rPh sb="5" eb="6">
      <t>トウ</t>
    </rPh>
    <rPh sb="6" eb="8">
      <t>メイショウ</t>
    </rPh>
    <phoneticPr fontId="24"/>
  </si>
  <si>
    <t>（４月１日現在）</t>
    <rPh sb="2" eb="3">
      <t>ツキ</t>
    </rPh>
    <rPh sb="4" eb="5">
      <t>ヒ</t>
    </rPh>
    <rPh sb="5" eb="7">
      <t>ゲンザイ</t>
    </rPh>
    <phoneticPr fontId="24"/>
  </si>
  <si>
    <t>保育人員</t>
    <rPh sb="0" eb="2">
      <t>ホイク</t>
    </rPh>
    <rPh sb="2" eb="4">
      <t>ジンイン</t>
    </rPh>
    <phoneticPr fontId="24"/>
  </si>
  <si>
    <t>保育時間</t>
    <rPh sb="0" eb="2">
      <t>ホイク</t>
    </rPh>
    <rPh sb="2" eb="4">
      <t>ジカン</t>
    </rPh>
    <phoneticPr fontId="24"/>
  </si>
  <si>
    <t>０歳児</t>
    <rPh sb="1" eb="2">
      <t>サイ</t>
    </rPh>
    <rPh sb="2" eb="3">
      <t>ジ</t>
    </rPh>
    <phoneticPr fontId="24"/>
  </si>
  <si>
    <t>１・２歳</t>
    <rPh sb="3" eb="4">
      <t>サイ</t>
    </rPh>
    <phoneticPr fontId="24"/>
  </si>
  <si>
    <t>３歳</t>
    <rPh sb="1" eb="2">
      <t>サイ</t>
    </rPh>
    <phoneticPr fontId="24"/>
  </si>
  <si>
    <t>４歳以上</t>
    <rPh sb="1" eb="2">
      <t>サイ</t>
    </rPh>
    <rPh sb="2" eb="4">
      <t>イジョウ</t>
    </rPh>
    <phoneticPr fontId="24"/>
  </si>
  <si>
    <t>保育施設開所時間帯</t>
    <rPh sb="0" eb="2">
      <t>ホイク</t>
    </rPh>
    <rPh sb="2" eb="4">
      <t>シセツ</t>
    </rPh>
    <rPh sb="4" eb="6">
      <t>カイショ</t>
    </rPh>
    <rPh sb="6" eb="9">
      <t>ジカンタイ</t>
    </rPh>
    <phoneticPr fontId="24"/>
  </si>
  <si>
    <t>開所時間</t>
    <rPh sb="0" eb="2">
      <t>カイショ</t>
    </rPh>
    <rPh sb="2" eb="4">
      <t>ジカン</t>
    </rPh>
    <phoneticPr fontId="24"/>
  </si>
  <si>
    <t>人</t>
    <rPh sb="0" eb="1">
      <t>ニン</t>
    </rPh>
    <phoneticPr fontId="24"/>
  </si>
  <si>
    <t>～</t>
    <phoneticPr fontId="24"/>
  </si>
  <si>
    <t>２４時間保育実施の有無</t>
    <rPh sb="2" eb="4">
      <t>ジカン</t>
    </rPh>
    <rPh sb="4" eb="6">
      <t>ホイク</t>
    </rPh>
    <rPh sb="6" eb="8">
      <t>ジッシ</t>
    </rPh>
    <rPh sb="9" eb="11">
      <t>ウム</t>
    </rPh>
    <phoneticPr fontId="24"/>
  </si>
  <si>
    <t>有り</t>
    <rPh sb="0" eb="1">
      <t>ア</t>
    </rPh>
    <phoneticPr fontId="24"/>
  </si>
  <si>
    <t>無し</t>
    <rPh sb="0" eb="1">
      <t>ナ</t>
    </rPh>
    <phoneticPr fontId="24"/>
  </si>
  <si>
    <t>保　　育　　士</t>
    <rPh sb="0" eb="1">
      <t>タモツ</t>
    </rPh>
    <rPh sb="3" eb="4">
      <t>イク</t>
    </rPh>
    <rPh sb="6" eb="7">
      <t>シ</t>
    </rPh>
    <phoneticPr fontId="24"/>
  </si>
  <si>
    <t>その他の職員</t>
    <rPh sb="2" eb="3">
      <t>タ</t>
    </rPh>
    <rPh sb="4" eb="6">
      <t>ショクイン</t>
    </rPh>
    <phoneticPr fontId="24"/>
  </si>
  <si>
    <t>専任</t>
    <rPh sb="0" eb="2">
      <t>センニン</t>
    </rPh>
    <phoneticPr fontId="24"/>
  </si>
  <si>
    <t>２４時間保育（夜間保育）実施計画表</t>
    <rPh sb="2" eb="4">
      <t>ジカン</t>
    </rPh>
    <rPh sb="4" eb="6">
      <t>ホイク</t>
    </rPh>
    <rPh sb="7" eb="9">
      <t>ヤカン</t>
    </rPh>
    <rPh sb="9" eb="11">
      <t>ホイク</t>
    </rPh>
    <rPh sb="12" eb="14">
      <t>ジッシ</t>
    </rPh>
    <rPh sb="14" eb="17">
      <t>ケイカクヒョウ</t>
    </rPh>
    <phoneticPr fontId="24"/>
  </si>
  <si>
    <t>（当様式は、２４時間保育（夜間保育）を実施する場合のみ提出すること。）</t>
    <rPh sb="1" eb="2">
      <t>トウ</t>
    </rPh>
    <rPh sb="2" eb="4">
      <t>ヨウシキ</t>
    </rPh>
    <rPh sb="8" eb="10">
      <t>ジカン</t>
    </rPh>
    <rPh sb="10" eb="12">
      <t>ホイク</t>
    </rPh>
    <rPh sb="13" eb="15">
      <t>ヤカン</t>
    </rPh>
    <rPh sb="15" eb="17">
      <t>ホイク</t>
    </rPh>
    <rPh sb="19" eb="21">
      <t>ジッシ</t>
    </rPh>
    <rPh sb="23" eb="25">
      <t>バアイ</t>
    </rPh>
    <rPh sb="27" eb="29">
      <t>テイシュツ</t>
    </rPh>
    <phoneticPr fontId="24"/>
  </si>
  <si>
    <t>病 院 名 ：</t>
    <rPh sb="0" eb="1">
      <t>ヤマイ</t>
    </rPh>
    <rPh sb="2" eb="3">
      <t>イン</t>
    </rPh>
    <rPh sb="4" eb="5">
      <t>メイ</t>
    </rPh>
    <phoneticPr fontId="24"/>
  </si>
  <si>
    <t>保育所名：</t>
    <rPh sb="0" eb="2">
      <t>ホイク</t>
    </rPh>
    <rPh sb="2" eb="3">
      <t>ショ</t>
    </rPh>
    <rPh sb="3" eb="4">
      <t>メイ</t>
    </rPh>
    <phoneticPr fontId="24"/>
  </si>
  <si>
    <t>１</t>
    <phoneticPr fontId="24"/>
  </si>
  <si>
    <t>２４時間保育の実施方法（該当する記号に○印をつけてください。）</t>
    <rPh sb="2" eb="4">
      <t>ジカン</t>
    </rPh>
    <rPh sb="4" eb="6">
      <t>ホイク</t>
    </rPh>
    <rPh sb="7" eb="9">
      <t>ジッシ</t>
    </rPh>
    <rPh sb="9" eb="11">
      <t>ホウホウ</t>
    </rPh>
    <rPh sb="12" eb="14">
      <t>ガイトウ</t>
    </rPh>
    <rPh sb="16" eb="18">
      <t>キゴウ</t>
    </rPh>
    <rPh sb="20" eb="21">
      <t>ジルシ</t>
    </rPh>
    <phoneticPr fontId="24"/>
  </si>
  <si>
    <t>ア</t>
  </si>
  <si>
    <t>医療従事者の勤務割に応じて実施している。</t>
    <rPh sb="0" eb="2">
      <t>イリョウ</t>
    </rPh>
    <rPh sb="2" eb="5">
      <t>ジュウジシャ</t>
    </rPh>
    <rPh sb="6" eb="8">
      <t>キンム</t>
    </rPh>
    <rPh sb="8" eb="9">
      <t>ワリ</t>
    </rPh>
    <rPh sb="10" eb="11">
      <t>オウ</t>
    </rPh>
    <rPh sb="13" eb="15">
      <t>ジッシ</t>
    </rPh>
    <phoneticPr fontId="24"/>
  </si>
  <si>
    <t>ア</t>
    <phoneticPr fontId="24"/>
  </si>
  <si>
    <t>㋐</t>
    <phoneticPr fontId="24"/>
  </si>
  <si>
    <t>イ</t>
  </si>
  <si>
    <t>保育児童を有する医療従事者の夜勤の日が集中するように勤務割をし、その日に実施している。</t>
    <rPh sb="0" eb="2">
      <t>ホイク</t>
    </rPh>
    <rPh sb="2" eb="4">
      <t>ジドウ</t>
    </rPh>
    <rPh sb="5" eb="6">
      <t>ユウ</t>
    </rPh>
    <rPh sb="8" eb="10">
      <t>イリョウ</t>
    </rPh>
    <rPh sb="10" eb="13">
      <t>ジュウジシャ</t>
    </rPh>
    <rPh sb="14" eb="16">
      <t>ヤキン</t>
    </rPh>
    <rPh sb="17" eb="18">
      <t>ヒ</t>
    </rPh>
    <rPh sb="19" eb="21">
      <t>シュウチュウ</t>
    </rPh>
    <rPh sb="26" eb="28">
      <t>キンム</t>
    </rPh>
    <rPh sb="28" eb="29">
      <t>ワリ</t>
    </rPh>
    <rPh sb="34" eb="35">
      <t>ヒ</t>
    </rPh>
    <rPh sb="36" eb="38">
      <t>ジッシ</t>
    </rPh>
    <phoneticPr fontId="24"/>
  </si>
  <si>
    <t>イ</t>
    <phoneticPr fontId="24"/>
  </si>
  <si>
    <t>㋑</t>
    <phoneticPr fontId="24"/>
  </si>
  <si>
    <t>ウ</t>
  </si>
  <si>
    <t>勤務割に関係なく、原則として毎日実施している。</t>
    <rPh sb="0" eb="2">
      <t>キンム</t>
    </rPh>
    <rPh sb="2" eb="3">
      <t>ワリ</t>
    </rPh>
    <rPh sb="4" eb="6">
      <t>カンケイ</t>
    </rPh>
    <rPh sb="9" eb="11">
      <t>ゲンソク</t>
    </rPh>
    <rPh sb="14" eb="16">
      <t>マイニチ</t>
    </rPh>
    <rPh sb="16" eb="18">
      <t>ジッシ</t>
    </rPh>
    <phoneticPr fontId="24"/>
  </si>
  <si>
    <t>ウ</t>
    <phoneticPr fontId="24"/>
  </si>
  <si>
    <t>㋒</t>
  </si>
  <si>
    <t>エ</t>
  </si>
  <si>
    <t>希望があった日に、単発的に実施している。</t>
    <rPh sb="0" eb="2">
      <t>キボウ</t>
    </rPh>
    <rPh sb="6" eb="7">
      <t>ヒ</t>
    </rPh>
    <rPh sb="9" eb="12">
      <t>タンパツテキ</t>
    </rPh>
    <rPh sb="13" eb="15">
      <t>ジッシ</t>
    </rPh>
    <phoneticPr fontId="24"/>
  </si>
  <si>
    <t>エ</t>
    <phoneticPr fontId="24"/>
  </si>
  <si>
    <t>㋓</t>
  </si>
  <si>
    <t>オ</t>
  </si>
  <si>
    <t>その他　　　　　（</t>
    <rPh sb="2" eb="3">
      <t>タ</t>
    </rPh>
    <phoneticPr fontId="24"/>
  </si>
  <si>
    <t>㋔</t>
  </si>
  <si>
    <t>２４時間保育の実施計画表</t>
    <rPh sb="2" eb="4">
      <t>ジカン</t>
    </rPh>
    <rPh sb="4" eb="6">
      <t>ホイク</t>
    </rPh>
    <rPh sb="7" eb="9">
      <t>ジッシ</t>
    </rPh>
    <rPh sb="9" eb="12">
      <t>ケイカクヒョウ</t>
    </rPh>
    <phoneticPr fontId="24"/>
  </si>
  <si>
    <t>回数</t>
    <rPh sb="0" eb="2">
      <t>カイスウ</t>
    </rPh>
    <phoneticPr fontId="24"/>
  </si>
  <si>
    <t>５月</t>
    <rPh sb="1" eb="2">
      <t>ガツ</t>
    </rPh>
    <phoneticPr fontId="24"/>
  </si>
  <si>
    <t>６月</t>
  </si>
  <si>
    <t>７月</t>
  </si>
  <si>
    <t>８月</t>
  </si>
  <si>
    <t>９月</t>
  </si>
  <si>
    <t>１０月</t>
  </si>
  <si>
    <t>１１月</t>
  </si>
  <si>
    <t>１２月</t>
  </si>
  <si>
    <t>１月</t>
  </si>
  <si>
    <t>２月</t>
  </si>
  <si>
    <t>３月</t>
  </si>
  <si>
    <t>（注）</t>
    <rPh sb="1" eb="2">
      <t>チュウ</t>
    </rPh>
    <phoneticPr fontId="24"/>
  </si>
  <si>
    <t>２４時間保育は、当日の午後１０時まで又は翌日午前０時まで等、準夜勤時間帯のみの開設は対象外です。</t>
    <rPh sb="2" eb="4">
      <t>ジカン</t>
    </rPh>
    <rPh sb="4" eb="6">
      <t>ホイク</t>
    </rPh>
    <rPh sb="8" eb="10">
      <t>トウジツ</t>
    </rPh>
    <rPh sb="11" eb="13">
      <t>ゴゴ</t>
    </rPh>
    <rPh sb="15" eb="16">
      <t>ジ</t>
    </rPh>
    <rPh sb="18" eb="19">
      <t>マタ</t>
    </rPh>
    <rPh sb="20" eb="22">
      <t>ヨクジツ</t>
    </rPh>
    <rPh sb="22" eb="24">
      <t>ゴゼン</t>
    </rPh>
    <rPh sb="25" eb="26">
      <t>ジ</t>
    </rPh>
    <rPh sb="28" eb="29">
      <t>トウ</t>
    </rPh>
    <rPh sb="30" eb="33">
      <t>ジュンヤキン</t>
    </rPh>
    <rPh sb="33" eb="36">
      <t>ジカンタイ</t>
    </rPh>
    <rPh sb="39" eb="41">
      <t>カイセツ</t>
    </rPh>
    <rPh sb="42" eb="45">
      <t>タイショウガイ</t>
    </rPh>
    <phoneticPr fontId="24"/>
  </si>
  <si>
    <r>
      <t>翌日の通常開所時間まで継続して保育職員を配置し、保育を実施する日のみを計上してください</t>
    </r>
    <r>
      <rPr>
        <sz val="10"/>
        <rFont val="ＭＳ Ｐ明朝"/>
        <family val="1"/>
        <charset val="128"/>
      </rPr>
      <t>。</t>
    </r>
    <rPh sb="0" eb="2">
      <t>ヨクジツ</t>
    </rPh>
    <rPh sb="3" eb="5">
      <t>ツウジョウ</t>
    </rPh>
    <rPh sb="5" eb="7">
      <t>カイショ</t>
    </rPh>
    <rPh sb="7" eb="9">
      <t>ジカン</t>
    </rPh>
    <rPh sb="11" eb="13">
      <t>ケイゾク</t>
    </rPh>
    <rPh sb="15" eb="17">
      <t>ホイク</t>
    </rPh>
    <rPh sb="17" eb="19">
      <t>ショクイン</t>
    </rPh>
    <rPh sb="20" eb="22">
      <t>ハイチ</t>
    </rPh>
    <rPh sb="24" eb="26">
      <t>ホイク</t>
    </rPh>
    <rPh sb="27" eb="29">
      <t>ジッシ</t>
    </rPh>
    <rPh sb="31" eb="32">
      <t>ヒ</t>
    </rPh>
    <rPh sb="35" eb="37">
      <t>ケイジョウ</t>
    </rPh>
    <phoneticPr fontId="24"/>
  </si>
  <si>
    <t>病児等保育実施計画表</t>
    <rPh sb="0" eb="2">
      <t>ビョウジ</t>
    </rPh>
    <rPh sb="2" eb="3">
      <t>トウ</t>
    </rPh>
    <rPh sb="3" eb="5">
      <t>ホイク</t>
    </rPh>
    <rPh sb="5" eb="7">
      <t>ジッシ</t>
    </rPh>
    <rPh sb="7" eb="10">
      <t>ケイカクヒョウ</t>
    </rPh>
    <phoneticPr fontId="24"/>
  </si>
  <si>
    <t>（当様式は、病児等保育を実施する場合のみ提出すること。）</t>
    <rPh sb="1" eb="2">
      <t>トウ</t>
    </rPh>
    <rPh sb="2" eb="4">
      <t>ヨウシキ</t>
    </rPh>
    <rPh sb="6" eb="8">
      <t>ビョウジ</t>
    </rPh>
    <rPh sb="8" eb="9">
      <t>トウ</t>
    </rPh>
    <rPh sb="9" eb="11">
      <t>ホイク</t>
    </rPh>
    <rPh sb="12" eb="14">
      <t>ジッシ</t>
    </rPh>
    <rPh sb="16" eb="18">
      <t>バアイ</t>
    </rPh>
    <rPh sb="20" eb="22">
      <t>テイシュツ</t>
    </rPh>
    <phoneticPr fontId="24"/>
  </si>
  <si>
    <t>病児等保育の実施方法（該当する記号に○印をつけてください。）</t>
    <rPh sb="0" eb="2">
      <t>ビョウジ</t>
    </rPh>
    <rPh sb="2" eb="3">
      <t>トウ</t>
    </rPh>
    <rPh sb="3" eb="5">
      <t>ホイク</t>
    </rPh>
    <rPh sb="6" eb="8">
      <t>ジッシ</t>
    </rPh>
    <rPh sb="8" eb="10">
      <t>ホウホウ</t>
    </rPh>
    <rPh sb="11" eb="13">
      <t>ガイトウ</t>
    </rPh>
    <rPh sb="15" eb="17">
      <t>キゴウ</t>
    </rPh>
    <rPh sb="19" eb="20">
      <t>ジルシ</t>
    </rPh>
    <phoneticPr fontId="24"/>
  </si>
  <si>
    <t>原則として毎日実施している。</t>
    <rPh sb="0" eb="2">
      <t>ゲンソク</t>
    </rPh>
    <rPh sb="5" eb="7">
      <t>マイニチ</t>
    </rPh>
    <rPh sb="7" eb="9">
      <t>ジッシ</t>
    </rPh>
    <phoneticPr fontId="24"/>
  </si>
  <si>
    <t>ア</t>
    <phoneticPr fontId="24"/>
  </si>
  <si>
    <t>㋐</t>
    <phoneticPr fontId="24"/>
  </si>
  <si>
    <t>イ</t>
    <phoneticPr fontId="24"/>
  </si>
  <si>
    <t>㋑</t>
    <phoneticPr fontId="24"/>
  </si>
  <si>
    <t>病児等保育の実施計画表</t>
    <rPh sb="0" eb="2">
      <t>ビョウジ</t>
    </rPh>
    <rPh sb="2" eb="3">
      <t>トウ</t>
    </rPh>
    <rPh sb="3" eb="5">
      <t>ホイク</t>
    </rPh>
    <rPh sb="6" eb="8">
      <t>ジッシ</t>
    </rPh>
    <rPh sb="8" eb="11">
      <t>ケイカクヒョウ</t>
    </rPh>
    <phoneticPr fontId="24"/>
  </si>
  <si>
    <t>実施の有無</t>
    <rPh sb="0" eb="2">
      <t>ジッシ</t>
    </rPh>
    <rPh sb="3" eb="5">
      <t>ウム</t>
    </rPh>
    <phoneticPr fontId="24"/>
  </si>
  <si>
    <t>合計（月数）</t>
    <rPh sb="0" eb="2">
      <t>ゴウケイ</t>
    </rPh>
    <rPh sb="3" eb="5">
      <t>ツキスウ</t>
    </rPh>
    <phoneticPr fontId="24"/>
  </si>
  <si>
    <t>病児等保育とは、病児等の静養又は隔離の機能を持つ安静室を設け、病児等保育を専門に担当する</t>
    <rPh sb="0" eb="2">
      <t>ビョウジ</t>
    </rPh>
    <rPh sb="2" eb="3">
      <t>トウ</t>
    </rPh>
    <rPh sb="3" eb="5">
      <t>ホイク</t>
    </rPh>
    <rPh sb="8" eb="10">
      <t>ビョウジ</t>
    </rPh>
    <rPh sb="10" eb="11">
      <t>トウ</t>
    </rPh>
    <rPh sb="12" eb="14">
      <t>セイヨウ</t>
    </rPh>
    <rPh sb="14" eb="15">
      <t>マタ</t>
    </rPh>
    <rPh sb="16" eb="18">
      <t>カクリ</t>
    </rPh>
    <rPh sb="19" eb="21">
      <t>キノウ</t>
    </rPh>
    <rPh sb="22" eb="23">
      <t>モ</t>
    </rPh>
    <rPh sb="24" eb="26">
      <t>アンセイ</t>
    </rPh>
    <rPh sb="26" eb="27">
      <t>シツ</t>
    </rPh>
    <rPh sb="28" eb="29">
      <t>モウ</t>
    </rPh>
    <rPh sb="31" eb="33">
      <t>ビョウジ</t>
    </rPh>
    <rPh sb="33" eb="34">
      <t>トウ</t>
    </rPh>
    <rPh sb="34" eb="36">
      <t>ホイク</t>
    </rPh>
    <rPh sb="37" eb="39">
      <t>センモン</t>
    </rPh>
    <rPh sb="40" eb="42">
      <t>タントウ</t>
    </rPh>
    <phoneticPr fontId="24"/>
  </si>
  <si>
    <t>緊急一時保育実施計画表</t>
    <rPh sb="0" eb="2">
      <t>キンキュウ</t>
    </rPh>
    <rPh sb="2" eb="4">
      <t>イチジ</t>
    </rPh>
    <rPh sb="4" eb="6">
      <t>ホイク</t>
    </rPh>
    <rPh sb="6" eb="8">
      <t>ジッシ</t>
    </rPh>
    <rPh sb="8" eb="11">
      <t>ケイカクヒョウ</t>
    </rPh>
    <phoneticPr fontId="24"/>
  </si>
  <si>
    <t>（２４時間保育を実施している施設は緊急一時保育の加算対象外です。）</t>
    <rPh sb="3" eb="5">
      <t>ジカン</t>
    </rPh>
    <rPh sb="5" eb="7">
      <t>ホイク</t>
    </rPh>
    <rPh sb="8" eb="10">
      <t>ジッシ</t>
    </rPh>
    <rPh sb="14" eb="16">
      <t>シセツ</t>
    </rPh>
    <rPh sb="17" eb="19">
      <t>キンキュウ</t>
    </rPh>
    <rPh sb="19" eb="21">
      <t>イチジ</t>
    </rPh>
    <rPh sb="21" eb="23">
      <t>ホイク</t>
    </rPh>
    <rPh sb="24" eb="26">
      <t>カサン</t>
    </rPh>
    <rPh sb="26" eb="29">
      <t>タイショウガイ</t>
    </rPh>
    <phoneticPr fontId="24"/>
  </si>
  <si>
    <t>緊急一時保育の実施方法（該当する記号に○印をつけてください。）</t>
    <rPh sb="0" eb="2">
      <t>キンキュウ</t>
    </rPh>
    <rPh sb="2" eb="4">
      <t>イチジ</t>
    </rPh>
    <rPh sb="4" eb="6">
      <t>ホイク</t>
    </rPh>
    <rPh sb="7" eb="9">
      <t>ジッシ</t>
    </rPh>
    <rPh sb="9" eb="11">
      <t>ホウホウ</t>
    </rPh>
    <rPh sb="12" eb="14">
      <t>ガイトウ</t>
    </rPh>
    <rPh sb="16" eb="18">
      <t>キゴウ</t>
    </rPh>
    <rPh sb="20" eb="21">
      <t>ジルシ</t>
    </rPh>
    <phoneticPr fontId="24"/>
  </si>
  <si>
    <t>予め実施予定日を設定のうえ委託契約を締結しており、保育児童を有する医療従事者の夜勤の日が当該日に集中するように勤務割を作成している</t>
    <rPh sb="0" eb="1">
      <t>アラカジ</t>
    </rPh>
    <rPh sb="2" eb="4">
      <t>ジッシ</t>
    </rPh>
    <rPh sb="4" eb="7">
      <t>ヨテイビ</t>
    </rPh>
    <rPh sb="8" eb="10">
      <t>セッテイ</t>
    </rPh>
    <rPh sb="13" eb="15">
      <t>イタク</t>
    </rPh>
    <rPh sb="15" eb="17">
      <t>ケイヤク</t>
    </rPh>
    <rPh sb="18" eb="20">
      <t>テイケツ</t>
    </rPh>
    <rPh sb="25" eb="27">
      <t>ホイク</t>
    </rPh>
    <rPh sb="27" eb="29">
      <t>ジドウ</t>
    </rPh>
    <rPh sb="30" eb="31">
      <t>ユウ</t>
    </rPh>
    <rPh sb="33" eb="35">
      <t>イリョウ</t>
    </rPh>
    <rPh sb="35" eb="38">
      <t>ジュウジシャ</t>
    </rPh>
    <rPh sb="39" eb="41">
      <t>ヤキン</t>
    </rPh>
    <rPh sb="42" eb="43">
      <t>ヒ</t>
    </rPh>
    <rPh sb="44" eb="46">
      <t>トウガイ</t>
    </rPh>
    <rPh sb="46" eb="47">
      <t>ヒ</t>
    </rPh>
    <rPh sb="48" eb="50">
      <t>シュウチュウ</t>
    </rPh>
    <rPh sb="55" eb="57">
      <t>キンム</t>
    </rPh>
    <rPh sb="57" eb="58">
      <t>ワ</t>
    </rPh>
    <rPh sb="59" eb="61">
      <t>サクセイ</t>
    </rPh>
    <phoneticPr fontId="24"/>
  </si>
  <si>
    <t>ア</t>
    <phoneticPr fontId="24"/>
  </si>
  <si>
    <t>㋐</t>
    <phoneticPr fontId="24"/>
  </si>
  <si>
    <t>希望があった日にいつでも対応できるよう委託契約を締結している。</t>
    <rPh sb="0" eb="2">
      <t>キボウ</t>
    </rPh>
    <rPh sb="6" eb="7">
      <t>ヒ</t>
    </rPh>
    <rPh sb="12" eb="14">
      <t>タイオウ</t>
    </rPh>
    <rPh sb="19" eb="21">
      <t>イタク</t>
    </rPh>
    <rPh sb="21" eb="23">
      <t>ケイヤク</t>
    </rPh>
    <rPh sb="24" eb="26">
      <t>テイケツ</t>
    </rPh>
    <phoneticPr fontId="24"/>
  </si>
  <si>
    <t>イ</t>
    <phoneticPr fontId="24"/>
  </si>
  <si>
    <t>㋑</t>
    <phoneticPr fontId="24"/>
  </si>
  <si>
    <t>緊急一時保育の実施計画表</t>
    <rPh sb="0" eb="2">
      <t>キンキュウ</t>
    </rPh>
    <rPh sb="2" eb="4">
      <t>イチジ</t>
    </rPh>
    <rPh sb="4" eb="6">
      <t>ホイク</t>
    </rPh>
    <rPh sb="7" eb="9">
      <t>ジッシ</t>
    </rPh>
    <rPh sb="9" eb="12">
      <t>ケイカクヒョウ</t>
    </rPh>
    <phoneticPr fontId="24"/>
  </si>
  <si>
    <t>緊急一時保育とは、24時間保育を実施していない院内保育所を設置している医療機関の</t>
    <rPh sb="0" eb="2">
      <t>キンキュウ</t>
    </rPh>
    <rPh sb="2" eb="4">
      <t>イチジ</t>
    </rPh>
    <rPh sb="4" eb="6">
      <t>ホイク</t>
    </rPh>
    <rPh sb="11" eb="13">
      <t>ジカン</t>
    </rPh>
    <rPh sb="13" eb="15">
      <t>ホイク</t>
    </rPh>
    <rPh sb="16" eb="18">
      <t>ジッシ</t>
    </rPh>
    <rPh sb="23" eb="27">
      <t>インナイホイク</t>
    </rPh>
    <rPh sb="27" eb="28">
      <t>ショ</t>
    </rPh>
    <rPh sb="29" eb="31">
      <t>セッチ</t>
    </rPh>
    <rPh sb="35" eb="37">
      <t>イリョウ</t>
    </rPh>
    <rPh sb="37" eb="39">
      <t>キカン</t>
    </rPh>
    <phoneticPr fontId="24"/>
  </si>
  <si>
    <t>医療従事者が、夜間などにおいて勤務を要する場合、医療機関が予め委託契約している</t>
    <rPh sb="0" eb="2">
      <t>イリョウ</t>
    </rPh>
    <rPh sb="2" eb="5">
      <t>ジュウジシャ</t>
    </rPh>
    <rPh sb="7" eb="9">
      <t>ヤカン</t>
    </rPh>
    <rPh sb="15" eb="17">
      <t>キンム</t>
    </rPh>
    <rPh sb="18" eb="19">
      <t>ヨウ</t>
    </rPh>
    <rPh sb="21" eb="23">
      <t>バアイ</t>
    </rPh>
    <rPh sb="24" eb="26">
      <t>イリョウ</t>
    </rPh>
    <rPh sb="26" eb="28">
      <t>キカン</t>
    </rPh>
    <rPh sb="29" eb="30">
      <t>アラカジ</t>
    </rPh>
    <rPh sb="31" eb="33">
      <t>イタク</t>
    </rPh>
    <rPh sb="33" eb="35">
      <t>ケイヤク</t>
    </rPh>
    <phoneticPr fontId="24"/>
  </si>
  <si>
    <t>サービス提供者（公立保育所、認可保育所、都道府県等が行う行政措置及び家族等が</t>
    <rPh sb="4" eb="7">
      <t>テイキョウシャ</t>
    </rPh>
    <rPh sb="8" eb="10">
      <t>コウリツ</t>
    </rPh>
    <rPh sb="10" eb="13">
      <t>ホイクショ</t>
    </rPh>
    <rPh sb="14" eb="16">
      <t>ニンカ</t>
    </rPh>
    <rPh sb="16" eb="19">
      <t>ホイクショ</t>
    </rPh>
    <rPh sb="20" eb="24">
      <t>トドウフケン</t>
    </rPh>
    <rPh sb="24" eb="25">
      <t>トウ</t>
    </rPh>
    <rPh sb="26" eb="27">
      <t>オコナ</t>
    </rPh>
    <rPh sb="28" eb="30">
      <t>ギョウセイ</t>
    </rPh>
    <rPh sb="30" eb="32">
      <t>ソチ</t>
    </rPh>
    <rPh sb="32" eb="33">
      <t>オヨ</t>
    </rPh>
    <rPh sb="34" eb="36">
      <t>カゾク</t>
    </rPh>
    <rPh sb="36" eb="37">
      <t>トウ</t>
    </rPh>
    <phoneticPr fontId="24"/>
  </si>
  <si>
    <t>行う保育については対象外）に乳幼児を預け、病院内保育所がその利用に要する経費の全部</t>
    <rPh sb="0" eb="1">
      <t>オコナ</t>
    </rPh>
    <rPh sb="2" eb="4">
      <t>ホイク</t>
    </rPh>
    <rPh sb="9" eb="12">
      <t>タイショウガイ</t>
    </rPh>
    <rPh sb="14" eb="17">
      <t>ニュウヨウジ</t>
    </rPh>
    <rPh sb="18" eb="19">
      <t>アズ</t>
    </rPh>
    <rPh sb="21" eb="24">
      <t>ビョウインナイ</t>
    </rPh>
    <rPh sb="24" eb="27">
      <t>ホイクショ</t>
    </rPh>
    <rPh sb="30" eb="32">
      <t>リヨウ</t>
    </rPh>
    <rPh sb="33" eb="34">
      <t>ヨウ</t>
    </rPh>
    <rPh sb="36" eb="38">
      <t>ケイヒ</t>
    </rPh>
    <rPh sb="39" eb="41">
      <t>ゼンブ</t>
    </rPh>
    <phoneticPr fontId="24"/>
  </si>
  <si>
    <t>又は一部を負担した場合を対象とする。</t>
    <rPh sb="0" eb="1">
      <t>マタ</t>
    </rPh>
    <rPh sb="2" eb="4">
      <t>イチブ</t>
    </rPh>
    <rPh sb="5" eb="7">
      <t>フタン</t>
    </rPh>
    <rPh sb="9" eb="11">
      <t>バアイ</t>
    </rPh>
    <rPh sb="12" eb="14">
      <t>タイショウ</t>
    </rPh>
    <phoneticPr fontId="24"/>
  </si>
  <si>
    <t>児童保育実施計画表</t>
    <rPh sb="0" eb="2">
      <t>ジドウ</t>
    </rPh>
    <rPh sb="2" eb="4">
      <t>ホイク</t>
    </rPh>
    <rPh sb="4" eb="6">
      <t>ジッシ</t>
    </rPh>
    <rPh sb="6" eb="8">
      <t>ケイカク</t>
    </rPh>
    <rPh sb="8" eb="9">
      <t>ヒョウ</t>
    </rPh>
    <phoneticPr fontId="24"/>
  </si>
  <si>
    <t>（当様式は、児童保育を実施する場合のみ提出すること。）</t>
    <rPh sb="1" eb="2">
      <t>トウ</t>
    </rPh>
    <rPh sb="2" eb="4">
      <t>ヨウシキ</t>
    </rPh>
    <rPh sb="6" eb="8">
      <t>ジドウ</t>
    </rPh>
    <rPh sb="8" eb="10">
      <t>ホイク</t>
    </rPh>
    <rPh sb="11" eb="13">
      <t>ジッシ</t>
    </rPh>
    <rPh sb="15" eb="17">
      <t>バアイ</t>
    </rPh>
    <rPh sb="19" eb="21">
      <t>テイシュツ</t>
    </rPh>
    <phoneticPr fontId="24"/>
  </si>
  <si>
    <t>児童保育の実施方法（該当する記号に○印をつけてください。）</t>
    <rPh sb="0" eb="2">
      <t>ジドウ</t>
    </rPh>
    <rPh sb="2" eb="4">
      <t>ホイク</t>
    </rPh>
    <rPh sb="5" eb="7">
      <t>ジッシ</t>
    </rPh>
    <rPh sb="7" eb="9">
      <t>ホウホウ</t>
    </rPh>
    <rPh sb="10" eb="12">
      <t>ガイトウ</t>
    </rPh>
    <rPh sb="14" eb="16">
      <t>キゴウ</t>
    </rPh>
    <rPh sb="18" eb="19">
      <t>ジルシ</t>
    </rPh>
    <phoneticPr fontId="24"/>
  </si>
  <si>
    <t>児童保育の実施計画表</t>
    <rPh sb="0" eb="2">
      <t>ジドウ</t>
    </rPh>
    <rPh sb="2" eb="4">
      <t>ホイク</t>
    </rPh>
    <rPh sb="5" eb="7">
      <t>ジッシ</t>
    </rPh>
    <rPh sb="7" eb="10">
      <t>ケイカクヒョウ</t>
    </rPh>
    <phoneticPr fontId="24"/>
  </si>
  <si>
    <t>児童保育とは、院内保育所を設置している医療機関の医療従事者の児童であって、かつ、医療機関</t>
    <rPh sb="0" eb="2">
      <t>ジドウ</t>
    </rPh>
    <rPh sb="2" eb="4">
      <t>ホイク</t>
    </rPh>
    <rPh sb="7" eb="11">
      <t>インナイホイク</t>
    </rPh>
    <rPh sb="11" eb="12">
      <t>ショ</t>
    </rPh>
    <rPh sb="13" eb="15">
      <t>セッチ</t>
    </rPh>
    <rPh sb="19" eb="21">
      <t>イリョウ</t>
    </rPh>
    <rPh sb="21" eb="23">
      <t>キカン</t>
    </rPh>
    <rPh sb="24" eb="26">
      <t>イリョウ</t>
    </rPh>
    <rPh sb="26" eb="28">
      <t>ジュウジ</t>
    </rPh>
    <rPh sb="28" eb="29">
      <t>シャ</t>
    </rPh>
    <rPh sb="30" eb="32">
      <t>ジドウ</t>
    </rPh>
    <rPh sb="40" eb="42">
      <t>イリョウ</t>
    </rPh>
    <rPh sb="42" eb="44">
      <t>キカン</t>
    </rPh>
    <phoneticPr fontId="24"/>
  </si>
  <si>
    <t>区切られた専用スペース又は専用部屋を設けて、放課後保育を行うものをいう。なお、放課後の</t>
    <rPh sb="0" eb="2">
      <t>クギ</t>
    </rPh>
    <rPh sb="5" eb="7">
      <t>センヨウ</t>
    </rPh>
    <rPh sb="11" eb="12">
      <t>マタ</t>
    </rPh>
    <rPh sb="13" eb="15">
      <t>センヨウ</t>
    </rPh>
    <rPh sb="15" eb="17">
      <t>ヘヤ</t>
    </rPh>
    <rPh sb="18" eb="19">
      <t>モウ</t>
    </rPh>
    <rPh sb="22" eb="25">
      <t>ホウカゴ</t>
    </rPh>
    <rPh sb="25" eb="27">
      <t>ホイク</t>
    </rPh>
    <rPh sb="28" eb="29">
      <t>オコナ</t>
    </rPh>
    <rPh sb="39" eb="42">
      <t>ホウカゴ</t>
    </rPh>
    <phoneticPr fontId="24"/>
  </si>
  <si>
    <t>児童の保育に専従する職員（保育士が望ましい）が１名以上配置されていること。</t>
    <rPh sb="0" eb="2">
      <t>ジドウ</t>
    </rPh>
    <rPh sb="3" eb="5">
      <t>ホイク</t>
    </rPh>
    <rPh sb="6" eb="8">
      <t>センジュウ</t>
    </rPh>
    <rPh sb="10" eb="12">
      <t>ショクイン</t>
    </rPh>
    <rPh sb="13" eb="16">
      <t>ホイクシ</t>
    </rPh>
    <rPh sb="17" eb="18">
      <t>ノゾ</t>
    </rPh>
    <rPh sb="24" eb="25">
      <t>メイ</t>
    </rPh>
    <rPh sb="25" eb="27">
      <t>イジョウ</t>
    </rPh>
    <rPh sb="27" eb="29">
      <t>ハイチ</t>
    </rPh>
    <phoneticPr fontId="24"/>
  </si>
  <si>
    <t>休日保育実施計画表</t>
    <rPh sb="0" eb="2">
      <t>キュウジツ</t>
    </rPh>
    <rPh sb="2" eb="4">
      <t>ホイク</t>
    </rPh>
    <rPh sb="4" eb="6">
      <t>ジッシ</t>
    </rPh>
    <rPh sb="6" eb="8">
      <t>ケイカク</t>
    </rPh>
    <rPh sb="8" eb="9">
      <t>ヒョウ</t>
    </rPh>
    <phoneticPr fontId="24"/>
  </si>
  <si>
    <t>（当様式は、休日保育を実施する場合のみ提出すること。）</t>
    <rPh sb="1" eb="2">
      <t>トウ</t>
    </rPh>
    <rPh sb="2" eb="4">
      <t>ヨウシキ</t>
    </rPh>
    <rPh sb="6" eb="8">
      <t>キュウジツ</t>
    </rPh>
    <rPh sb="8" eb="10">
      <t>ホイク</t>
    </rPh>
    <rPh sb="11" eb="13">
      <t>ジッシ</t>
    </rPh>
    <rPh sb="15" eb="17">
      <t>バアイ</t>
    </rPh>
    <rPh sb="19" eb="21">
      <t>テイシュツ</t>
    </rPh>
    <phoneticPr fontId="24"/>
  </si>
  <si>
    <t>休日保育の実施方法（該当する記号に○印をつけてください。）</t>
    <rPh sb="0" eb="2">
      <t>キュウジツ</t>
    </rPh>
    <rPh sb="2" eb="4">
      <t>ホイク</t>
    </rPh>
    <rPh sb="5" eb="7">
      <t>ジッシ</t>
    </rPh>
    <rPh sb="7" eb="9">
      <t>ホウホウ</t>
    </rPh>
    <rPh sb="10" eb="12">
      <t>ガイトウ</t>
    </rPh>
    <rPh sb="14" eb="16">
      <t>キゴウ</t>
    </rPh>
    <rPh sb="18" eb="19">
      <t>ジルシ</t>
    </rPh>
    <phoneticPr fontId="24"/>
  </si>
  <si>
    <t>原則として全休日において実施している。</t>
    <rPh sb="0" eb="2">
      <t>ゲンソク</t>
    </rPh>
    <rPh sb="5" eb="6">
      <t>ゼン</t>
    </rPh>
    <rPh sb="6" eb="8">
      <t>キュウジツ</t>
    </rPh>
    <rPh sb="12" eb="14">
      <t>ジッシ</t>
    </rPh>
    <phoneticPr fontId="24"/>
  </si>
  <si>
    <t>ア</t>
    <phoneticPr fontId="24"/>
  </si>
  <si>
    <t>㋐</t>
    <phoneticPr fontId="24"/>
  </si>
  <si>
    <t>休日保育の実施計画表</t>
    <rPh sb="0" eb="2">
      <t>キュウジツ</t>
    </rPh>
    <rPh sb="2" eb="4">
      <t>ホイク</t>
    </rPh>
    <rPh sb="5" eb="7">
      <t>ジッシ</t>
    </rPh>
    <rPh sb="7" eb="10">
      <t>ケイカクヒョウ</t>
    </rPh>
    <phoneticPr fontId="24"/>
  </si>
  <si>
    <t>休日とは、日曜日、祝日並びに１２月２９日から翌年１月３日をいう。</t>
    <rPh sb="0" eb="2">
      <t>キュウジツ</t>
    </rPh>
    <rPh sb="5" eb="8">
      <t>ニチヨウビ</t>
    </rPh>
    <rPh sb="9" eb="11">
      <t>シュクジツ</t>
    </rPh>
    <rPh sb="11" eb="12">
      <t>ナラ</t>
    </rPh>
    <rPh sb="16" eb="17">
      <t>ツキ</t>
    </rPh>
    <rPh sb="19" eb="20">
      <t>ヒ</t>
    </rPh>
    <rPh sb="22" eb="24">
      <t>ヨクネン</t>
    </rPh>
    <rPh sb="25" eb="26">
      <t>ツキ</t>
    </rPh>
    <rPh sb="27" eb="28">
      <t>ヒ</t>
    </rPh>
    <phoneticPr fontId="24"/>
  </si>
  <si>
    <t>保育児童名簿</t>
    <rPh sb="2" eb="4">
      <t>ジドウ</t>
    </rPh>
    <rPh sb="4" eb="6">
      <t>メイボ</t>
    </rPh>
    <phoneticPr fontId="24"/>
  </si>
  <si>
    <t>病  院  名</t>
    <rPh sb="0" eb="1">
      <t>ヤマイ</t>
    </rPh>
    <rPh sb="3" eb="4">
      <t>イン</t>
    </rPh>
    <rPh sb="6" eb="7">
      <t>メイ</t>
    </rPh>
    <phoneticPr fontId="24"/>
  </si>
  <si>
    <t>保育所名</t>
    <rPh sb="0" eb="2">
      <t>ホイク</t>
    </rPh>
    <rPh sb="2" eb="4">
      <t>ショメイ</t>
    </rPh>
    <phoneticPr fontId="24"/>
  </si>
  <si>
    <t>利用者職種</t>
    <rPh sb="0" eb="3">
      <t>リヨウシャ</t>
    </rPh>
    <rPh sb="3" eb="5">
      <t>ショクシュ</t>
    </rPh>
    <phoneticPr fontId="24"/>
  </si>
  <si>
    <t>保育月数</t>
  </si>
  <si>
    <t>備　　考</t>
  </si>
  <si>
    <t>（入所期間）</t>
  </si>
  <si>
    <t>月</t>
  </si>
  <si>
    <t>計</t>
    <rPh sb="0" eb="1">
      <t>ケイ</t>
    </rPh>
    <phoneticPr fontId="24"/>
  </si>
  <si>
    <t>年間平均児童数</t>
    <rPh sb="0" eb="2">
      <t>ネンカン</t>
    </rPh>
    <rPh sb="2" eb="4">
      <t>ヘイキン</t>
    </rPh>
    <rPh sb="4" eb="7">
      <t>ジドウスウ</t>
    </rPh>
    <phoneticPr fontId="24"/>
  </si>
  <si>
    <t>様式３</t>
    <rPh sb="0" eb="2">
      <t>ヨウシキ</t>
    </rPh>
    <phoneticPr fontId="24"/>
  </si>
  <si>
    <t>病院内保育施設利用状況調</t>
    <rPh sb="0" eb="1">
      <t>ビョウ</t>
    </rPh>
    <rPh sb="1" eb="3">
      <t>インナイ</t>
    </rPh>
    <rPh sb="3" eb="5">
      <t>ホイク</t>
    </rPh>
    <rPh sb="5" eb="7">
      <t>シセツ</t>
    </rPh>
    <rPh sb="7" eb="9">
      <t>リヨウ</t>
    </rPh>
    <rPh sb="9" eb="11">
      <t>ジョウキョウ</t>
    </rPh>
    <rPh sb="11" eb="12">
      <t>シラ</t>
    </rPh>
    <phoneticPr fontId="24"/>
  </si>
  <si>
    <t>病 院 内 保 育 施 設 設 置 病 院 名</t>
    <rPh sb="0" eb="1">
      <t>ビョウ</t>
    </rPh>
    <rPh sb="2" eb="5">
      <t>インナイ</t>
    </rPh>
    <rPh sb="6" eb="9">
      <t>ホイク</t>
    </rPh>
    <rPh sb="10" eb="13">
      <t>シセツ</t>
    </rPh>
    <rPh sb="14" eb="17">
      <t>セッチ</t>
    </rPh>
    <rPh sb="18" eb="21">
      <t>ビョウイン</t>
    </rPh>
    <rPh sb="22" eb="23">
      <t>メイ</t>
    </rPh>
    <phoneticPr fontId="24"/>
  </si>
  <si>
    <t>区　　　分</t>
    <rPh sb="0" eb="5">
      <t>クブン</t>
    </rPh>
    <phoneticPr fontId="24"/>
  </si>
  <si>
    <t>備　　考</t>
    <rPh sb="0" eb="4">
      <t>ビコウ</t>
    </rPh>
    <phoneticPr fontId="24"/>
  </si>
  <si>
    <t>保　育　士</t>
    <rPh sb="0" eb="3">
      <t>ホイク</t>
    </rPh>
    <rPh sb="4" eb="5">
      <t>シ</t>
    </rPh>
    <phoneticPr fontId="24"/>
  </si>
  <si>
    <t>保育士助手</t>
    <rPh sb="0" eb="2">
      <t>ホイク</t>
    </rPh>
    <rPh sb="2" eb="3">
      <t>シ</t>
    </rPh>
    <rPh sb="3" eb="5">
      <t>ジョシュ</t>
    </rPh>
    <phoneticPr fontId="24"/>
  </si>
  <si>
    <t>看護職員</t>
    <rPh sb="0" eb="2">
      <t>カンゴ</t>
    </rPh>
    <rPh sb="2" eb="4">
      <t>ショクイン</t>
    </rPh>
    <phoneticPr fontId="24"/>
  </si>
  <si>
    <t>児童保育専従職員</t>
    <rPh sb="0" eb="2">
      <t>ジドウ</t>
    </rPh>
    <rPh sb="2" eb="4">
      <t>ホイク</t>
    </rPh>
    <rPh sb="4" eb="6">
      <t>センジュウ</t>
    </rPh>
    <rPh sb="6" eb="8">
      <t>ショクイン</t>
    </rPh>
    <phoneticPr fontId="24"/>
  </si>
  <si>
    <t>医師</t>
    <rPh sb="0" eb="2">
      <t>イシ</t>
    </rPh>
    <phoneticPr fontId="24"/>
  </si>
  <si>
    <t>その他
の職員</t>
    <rPh sb="0" eb="3">
      <t>ソノタ</t>
    </rPh>
    <rPh sb="5" eb="7">
      <t>ショクイン</t>
    </rPh>
    <phoneticPr fontId="24"/>
  </si>
  <si>
    <t>看護
職員</t>
    <rPh sb="0" eb="2">
      <t>カンゴ</t>
    </rPh>
    <rPh sb="3" eb="5">
      <t>ショクイン</t>
    </rPh>
    <phoneticPr fontId="24"/>
  </si>
  <si>
    <t>計　</t>
    <rPh sb="0" eb="1">
      <t>ケイ</t>
    </rPh>
    <phoneticPr fontId="24"/>
  </si>
  <si>
    <t>常勤
職員</t>
    <rPh sb="0" eb="2">
      <t>ジョウキン</t>
    </rPh>
    <rPh sb="3" eb="5">
      <t>ショクイン</t>
    </rPh>
    <phoneticPr fontId="24"/>
  </si>
  <si>
    <t>非常勤職員</t>
    <rPh sb="0" eb="3">
      <t>ヒジョウキン</t>
    </rPh>
    <rPh sb="3" eb="5">
      <t>ショクイン</t>
    </rPh>
    <phoneticPr fontId="24"/>
  </si>
  <si>
    <t>常勤職員</t>
    <rPh sb="0" eb="2">
      <t>ジョウキン</t>
    </rPh>
    <rPh sb="2" eb="4">
      <t>ショクイン</t>
    </rPh>
    <phoneticPr fontId="24"/>
  </si>
  <si>
    <t>男性</t>
    <rPh sb="0" eb="2">
      <t>ダンセイ</t>
    </rPh>
    <phoneticPr fontId="24"/>
  </si>
  <si>
    <t>女性</t>
    <rPh sb="0" eb="2">
      <t>ジョセイ</t>
    </rPh>
    <phoneticPr fontId="24"/>
  </si>
  <si>
    <t>（換算）</t>
    <rPh sb="1" eb="3">
      <t>カンサン</t>
    </rPh>
    <phoneticPr fontId="24"/>
  </si>
  <si>
    <t>６月</t>
    <rPh sb="1" eb="2">
      <t>ガツ</t>
    </rPh>
    <phoneticPr fontId="24"/>
  </si>
  <si>
    <t>７月</t>
    <rPh sb="1" eb="2">
      <t>ガツ</t>
    </rPh>
    <phoneticPr fontId="24"/>
  </si>
  <si>
    <t>８月</t>
    <rPh sb="1" eb="2">
      <t>ガツ</t>
    </rPh>
    <phoneticPr fontId="24"/>
  </si>
  <si>
    <t>９月</t>
    <rPh sb="1" eb="2">
      <t>ガツ</t>
    </rPh>
    <phoneticPr fontId="24"/>
  </si>
  <si>
    <t>１０月</t>
    <rPh sb="2" eb="3">
      <t>ガツ</t>
    </rPh>
    <phoneticPr fontId="24"/>
  </si>
  <si>
    <t>１１月</t>
    <rPh sb="2" eb="3">
      <t>ガツ</t>
    </rPh>
    <phoneticPr fontId="24"/>
  </si>
  <si>
    <t>１２月</t>
    <rPh sb="2" eb="3">
      <t>ガツ</t>
    </rPh>
    <phoneticPr fontId="24"/>
  </si>
  <si>
    <t>１月</t>
    <rPh sb="1" eb="2">
      <t>ガツ</t>
    </rPh>
    <phoneticPr fontId="24"/>
  </si>
  <si>
    <t>２月</t>
    <rPh sb="1" eb="2">
      <t>ガツ</t>
    </rPh>
    <phoneticPr fontId="24"/>
  </si>
  <si>
    <t>３月</t>
    <rPh sb="1" eb="2">
      <t>ガツ</t>
    </rPh>
    <phoneticPr fontId="24"/>
  </si>
  <si>
    <t>平均</t>
    <rPh sb="0" eb="2">
      <t>ヘイキン</t>
    </rPh>
    <phoneticPr fontId="24"/>
  </si>
  <si>
    <t>２．「病院内保育施設の利用状況」欄は、次により記入すること。</t>
    <rPh sb="3" eb="5">
      <t>ビョウイン</t>
    </rPh>
    <rPh sb="5" eb="6">
      <t>ナイ</t>
    </rPh>
    <rPh sb="6" eb="8">
      <t>ホイク</t>
    </rPh>
    <rPh sb="8" eb="10">
      <t>シセツ</t>
    </rPh>
    <rPh sb="11" eb="13">
      <t>リヨウ</t>
    </rPh>
    <rPh sb="13" eb="15">
      <t>ジョウキョウ</t>
    </rPh>
    <rPh sb="16" eb="17">
      <t>ラン</t>
    </rPh>
    <rPh sb="19" eb="20">
      <t>ツギ</t>
    </rPh>
    <rPh sb="23" eb="25">
      <t>キニュウ</t>
    </rPh>
    <phoneticPr fontId="24"/>
  </si>
  <si>
    <t xml:space="preserve">  「看護職員」とは、「保健師、助産師、看護師、准看護師（非常勤職員を含む。）」をいい、「その他の職員」とは、看護職員、医師以外の医療従事者をいう。</t>
    <rPh sb="3" eb="5">
      <t>カンゴ</t>
    </rPh>
    <rPh sb="5" eb="7">
      <t>ショクイン</t>
    </rPh>
    <rPh sb="12" eb="14">
      <t>ホケン</t>
    </rPh>
    <rPh sb="14" eb="15">
      <t>シ</t>
    </rPh>
    <rPh sb="16" eb="18">
      <t>ジョサン</t>
    </rPh>
    <rPh sb="18" eb="19">
      <t>シ</t>
    </rPh>
    <rPh sb="20" eb="22">
      <t>カンゴ</t>
    </rPh>
    <rPh sb="22" eb="23">
      <t>シ</t>
    </rPh>
    <rPh sb="24" eb="25">
      <t>ジュン</t>
    </rPh>
    <rPh sb="25" eb="27">
      <t>カンゴ</t>
    </rPh>
    <rPh sb="27" eb="28">
      <t>シ</t>
    </rPh>
    <rPh sb="29" eb="32">
      <t>ヒジョウキン</t>
    </rPh>
    <rPh sb="32" eb="34">
      <t>ショクイン</t>
    </rPh>
    <rPh sb="35" eb="36">
      <t>フク</t>
    </rPh>
    <rPh sb="47" eb="48">
      <t>タ</t>
    </rPh>
    <rPh sb="49" eb="51">
      <t>ショクイン</t>
    </rPh>
    <rPh sb="55" eb="57">
      <t>カンゴ</t>
    </rPh>
    <rPh sb="57" eb="59">
      <t>ショクイン</t>
    </rPh>
    <rPh sb="60" eb="62">
      <t>イシ</t>
    </rPh>
    <rPh sb="62" eb="64">
      <t>イガイ</t>
    </rPh>
    <rPh sb="65" eb="67">
      <t>イリョウ</t>
    </rPh>
    <rPh sb="67" eb="70">
      <t>ジュウジシャ</t>
    </rPh>
    <phoneticPr fontId="24"/>
  </si>
  <si>
    <t>３．「保育士等職員在籍状況」欄は、次により記入すること。</t>
    <rPh sb="3" eb="6">
      <t>ホイクシ</t>
    </rPh>
    <rPh sb="6" eb="7">
      <t>トウ</t>
    </rPh>
    <rPh sb="7" eb="9">
      <t>ショクイン</t>
    </rPh>
    <rPh sb="9" eb="11">
      <t>ザイセキ</t>
    </rPh>
    <rPh sb="11" eb="13">
      <t>ジョウキョウ</t>
    </rPh>
    <rPh sb="14" eb="15">
      <t>ラン</t>
    </rPh>
    <rPh sb="17" eb="18">
      <t>ツギ</t>
    </rPh>
    <rPh sb="21" eb="23">
      <t>キニュウ</t>
    </rPh>
    <phoneticPr fontId="24"/>
  </si>
  <si>
    <t>　（１）「保育士」とは、有資格者の保育士をいい、「保育士助手」とは、有資格者の保育士以外の者で直接保育に従事している者（事務、給食職員等を除く）をいう。</t>
    <rPh sb="5" eb="8">
      <t>ホイクシ</t>
    </rPh>
    <rPh sb="12" eb="16">
      <t>ユウシカクシャ</t>
    </rPh>
    <rPh sb="17" eb="20">
      <t>ホイクシ</t>
    </rPh>
    <rPh sb="25" eb="28">
      <t>ホイクシ</t>
    </rPh>
    <rPh sb="28" eb="30">
      <t>ジョシュ</t>
    </rPh>
    <rPh sb="34" eb="37">
      <t>ユウシカク</t>
    </rPh>
    <rPh sb="37" eb="38">
      <t>シャ</t>
    </rPh>
    <rPh sb="39" eb="42">
      <t>ホイクシ</t>
    </rPh>
    <rPh sb="42" eb="44">
      <t>イガイ</t>
    </rPh>
    <rPh sb="45" eb="46">
      <t>モノ</t>
    </rPh>
    <rPh sb="47" eb="49">
      <t>チョクセツ</t>
    </rPh>
    <rPh sb="49" eb="51">
      <t>ホイク</t>
    </rPh>
    <rPh sb="52" eb="54">
      <t>ジュウジ</t>
    </rPh>
    <rPh sb="58" eb="59">
      <t>モノ</t>
    </rPh>
    <rPh sb="60" eb="62">
      <t>ジム</t>
    </rPh>
    <rPh sb="63" eb="65">
      <t>キュウショク</t>
    </rPh>
    <rPh sb="65" eb="67">
      <t>ショクイン</t>
    </rPh>
    <rPh sb="67" eb="68">
      <t>トウ</t>
    </rPh>
    <rPh sb="69" eb="70">
      <t>ノゾ</t>
    </rPh>
    <phoneticPr fontId="24"/>
  </si>
  <si>
    <t>　（３）「非常勤職員」欄の（　）内には、右の式により算出した数（保育士等常勤職員換算数）を記入すること。</t>
    <rPh sb="5" eb="8">
      <t>ヒジョウキン</t>
    </rPh>
    <rPh sb="8" eb="10">
      <t>ショクイン</t>
    </rPh>
    <rPh sb="11" eb="12">
      <t>ラン</t>
    </rPh>
    <rPh sb="16" eb="17">
      <t>ナイ</t>
    </rPh>
    <rPh sb="20" eb="21">
      <t>ミギ</t>
    </rPh>
    <rPh sb="22" eb="23">
      <t>シキ</t>
    </rPh>
    <rPh sb="26" eb="28">
      <t>サンシュツ</t>
    </rPh>
    <rPh sb="30" eb="31">
      <t>カズ</t>
    </rPh>
    <rPh sb="32" eb="35">
      <t>ホイクシ</t>
    </rPh>
    <rPh sb="35" eb="36">
      <t>トウ</t>
    </rPh>
    <rPh sb="36" eb="38">
      <t>ジョウキン</t>
    </rPh>
    <rPh sb="38" eb="40">
      <t>ショクイン</t>
    </rPh>
    <rPh sb="40" eb="42">
      <t>カンサン</t>
    </rPh>
    <rPh sb="42" eb="43">
      <t>スウ</t>
    </rPh>
    <rPh sb="45" eb="47">
      <t>キニュウ</t>
    </rPh>
    <phoneticPr fontId="24"/>
  </si>
  <si>
    <t>　（４）「看護職員」欄は、病児等保育加算が認められた施設において、病児等保育を専門で担当している看護職員の人数を記入すること。</t>
    <rPh sb="5" eb="7">
      <t>カンゴ</t>
    </rPh>
    <rPh sb="7" eb="9">
      <t>ショクイン</t>
    </rPh>
    <rPh sb="10" eb="11">
      <t>ラン</t>
    </rPh>
    <rPh sb="13" eb="15">
      <t>ビョウジ</t>
    </rPh>
    <rPh sb="15" eb="16">
      <t>トウ</t>
    </rPh>
    <rPh sb="16" eb="18">
      <t>ホイク</t>
    </rPh>
    <rPh sb="18" eb="20">
      <t>カサン</t>
    </rPh>
    <rPh sb="21" eb="22">
      <t>ミト</t>
    </rPh>
    <rPh sb="26" eb="28">
      <t>シセツ</t>
    </rPh>
    <rPh sb="33" eb="35">
      <t>ビョウジ</t>
    </rPh>
    <rPh sb="35" eb="36">
      <t>トウ</t>
    </rPh>
    <rPh sb="36" eb="38">
      <t>ホイク</t>
    </rPh>
    <rPh sb="39" eb="41">
      <t>センモン</t>
    </rPh>
    <rPh sb="42" eb="44">
      <t>タントウ</t>
    </rPh>
    <rPh sb="48" eb="50">
      <t>カンゴ</t>
    </rPh>
    <rPh sb="50" eb="52">
      <t>ショクイン</t>
    </rPh>
    <rPh sb="53" eb="55">
      <t>ニンズウ</t>
    </rPh>
    <rPh sb="56" eb="58">
      <t>キニュウ</t>
    </rPh>
    <phoneticPr fontId="24"/>
  </si>
  <si>
    <t>　（５）「児童保育専従職員」欄は、児童保育加算が認められた施設において、児童保育を専門で担当している保育士等の人数を記入すること。</t>
    <rPh sb="5" eb="7">
      <t>ジドウ</t>
    </rPh>
    <rPh sb="7" eb="9">
      <t>ホイク</t>
    </rPh>
    <rPh sb="9" eb="11">
      <t>センジュウ</t>
    </rPh>
    <rPh sb="11" eb="13">
      <t>ショクイン</t>
    </rPh>
    <rPh sb="14" eb="15">
      <t>ラン</t>
    </rPh>
    <rPh sb="17" eb="19">
      <t>ジドウ</t>
    </rPh>
    <rPh sb="19" eb="21">
      <t>ホイク</t>
    </rPh>
    <rPh sb="21" eb="23">
      <t>カサン</t>
    </rPh>
    <rPh sb="24" eb="25">
      <t>ミト</t>
    </rPh>
    <rPh sb="29" eb="31">
      <t>シセツ</t>
    </rPh>
    <rPh sb="36" eb="38">
      <t>ジドウ</t>
    </rPh>
    <rPh sb="38" eb="40">
      <t>ホイク</t>
    </rPh>
    <rPh sb="41" eb="43">
      <t>センモン</t>
    </rPh>
    <rPh sb="44" eb="46">
      <t>タントウ</t>
    </rPh>
    <rPh sb="50" eb="53">
      <t>ホイクシ</t>
    </rPh>
    <rPh sb="53" eb="54">
      <t>トウ</t>
    </rPh>
    <rPh sb="55" eb="57">
      <t>ニンズウ</t>
    </rPh>
    <rPh sb="58" eb="60">
      <t>キニュウ</t>
    </rPh>
    <phoneticPr fontId="24"/>
  </si>
  <si>
    <t>↑対象型別</t>
    <rPh sb="1" eb="3">
      <t>タイショウ</t>
    </rPh>
    <rPh sb="3" eb="4">
      <t>ガタ</t>
    </rPh>
    <rPh sb="4" eb="5">
      <t>ベツ</t>
    </rPh>
    <phoneticPr fontId="24"/>
  </si>
  <si>
    <t>区分</t>
    <rPh sb="0" eb="2">
      <t>クブン</t>
    </rPh>
    <phoneticPr fontId="24"/>
  </si>
  <si>
    <t>保育士等数</t>
    <rPh sb="0" eb="3">
      <t>ホイクシ</t>
    </rPh>
    <rPh sb="3" eb="4">
      <t>トウ</t>
    </rPh>
    <rPh sb="4" eb="5">
      <t>スウ</t>
    </rPh>
    <phoneticPr fontId="24"/>
  </si>
  <si>
    <t>２人以上</t>
    <rPh sb="1" eb="4">
      <t>ニンイジョウ</t>
    </rPh>
    <phoneticPr fontId="24"/>
  </si>
  <si>
    <t>４人以上</t>
    <rPh sb="1" eb="4">
      <t>ニンイジョウ</t>
    </rPh>
    <phoneticPr fontId="24"/>
  </si>
  <si>
    <t>B型</t>
    <rPh sb="1" eb="2">
      <t>ガタ</t>
    </rPh>
    <phoneticPr fontId="24"/>
  </si>
  <si>
    <t>10人以上</t>
    <rPh sb="2" eb="5">
      <t>ニンイジョウ</t>
    </rPh>
    <phoneticPr fontId="24"/>
  </si>
  <si>
    <t>B型特例</t>
    <rPh sb="1" eb="2">
      <t>ガタ</t>
    </rPh>
    <rPh sb="2" eb="4">
      <t>トクレイ</t>
    </rPh>
    <phoneticPr fontId="24"/>
  </si>
  <si>
    <t>病 院 名</t>
    <rPh sb="0" eb="1">
      <t>ヤマイ</t>
    </rPh>
    <rPh sb="2" eb="3">
      <t>イン</t>
    </rPh>
    <rPh sb="4" eb="5">
      <t>メイ</t>
    </rPh>
    <phoneticPr fontId="24"/>
  </si>
  <si>
    <t>記入例</t>
    <rPh sb="0" eb="2">
      <t>キニュウ</t>
    </rPh>
    <rPh sb="2" eb="3">
      <t>レイ</t>
    </rPh>
    <phoneticPr fontId="24"/>
  </si>
  <si>
    <r>
      <t xml:space="preserve">金融機関名
</t>
    </r>
    <r>
      <rPr>
        <sz val="11"/>
        <rFont val="ＭＳ Ｐ明朝"/>
        <family val="1"/>
        <charset val="128"/>
      </rPr>
      <t>(銀行名、支店名)</t>
    </r>
    <rPh sb="0" eb="2">
      <t>キンユウ</t>
    </rPh>
    <rPh sb="2" eb="4">
      <t>キカン</t>
    </rPh>
    <rPh sb="4" eb="5">
      <t>ナ</t>
    </rPh>
    <rPh sb="7" eb="10">
      <t>ギンコウメイ</t>
    </rPh>
    <rPh sb="11" eb="14">
      <t>シテンメイ</t>
    </rPh>
    <phoneticPr fontId="24"/>
  </si>
  <si>
    <t>○○銀行　（信用金庫、信用組合）</t>
    <rPh sb="2" eb="4">
      <t>ギンコウ</t>
    </rPh>
    <rPh sb="11" eb="13">
      <t>シンヨウ</t>
    </rPh>
    <rPh sb="13" eb="15">
      <t>クミアイ</t>
    </rPh>
    <phoneticPr fontId="24"/>
  </si>
  <si>
    <t>△△支店</t>
    <phoneticPr fontId="24"/>
  </si>
  <si>
    <t>預金種別</t>
    <rPh sb="0" eb="2">
      <t>ヨキン</t>
    </rPh>
    <rPh sb="2" eb="4">
      <t>シュベツ</t>
    </rPh>
    <phoneticPr fontId="24"/>
  </si>
  <si>
    <t>普通　（当座）　</t>
    <rPh sb="0" eb="2">
      <t>フツウ</t>
    </rPh>
    <rPh sb="4" eb="6">
      <t>トウザ</t>
    </rPh>
    <phoneticPr fontId="24"/>
  </si>
  <si>
    <t>口座番号</t>
    <rPh sb="0" eb="2">
      <t>コウザ</t>
    </rPh>
    <rPh sb="2" eb="4">
      <t>バンゴウ</t>
    </rPh>
    <phoneticPr fontId="24"/>
  </si>
  <si>
    <t>ﾌ　ﾘ　ｶﾞ　ﾅ</t>
    <phoneticPr fontId="24"/>
  </si>
  <si>
    <t>ｲﾘｮｳﾎｳｼﾞﾝﾏﾙﾏﾙﾏﾙｶｲ　ﾘｼﾞﾁｮｳﾏﾙﾏﾙ ﾏﾙﾏﾙ</t>
    <phoneticPr fontId="24"/>
  </si>
  <si>
    <t>口座名義人</t>
    <rPh sb="0" eb="2">
      <t>コウザ</t>
    </rPh>
    <rPh sb="2" eb="5">
      <t>メイギニン</t>
    </rPh>
    <phoneticPr fontId="24"/>
  </si>
  <si>
    <t>医療法人○○会　理事長○○　○○</t>
    <rPh sb="0" eb="2">
      <t>イリョウ</t>
    </rPh>
    <rPh sb="2" eb="4">
      <t>ホウジン</t>
    </rPh>
    <rPh sb="6" eb="7">
      <t>カイ</t>
    </rPh>
    <rPh sb="8" eb="11">
      <t>リジチョウ</t>
    </rPh>
    <phoneticPr fontId="24"/>
  </si>
  <si>
    <t>　　　2  預金通帳等を確認しながら正確に記載してください。（記入例参照）</t>
    <rPh sb="6" eb="8">
      <t>ヨキン</t>
    </rPh>
    <rPh sb="8" eb="10">
      <t>ツウチョウ</t>
    </rPh>
    <rPh sb="10" eb="11">
      <t>トウ</t>
    </rPh>
    <rPh sb="12" eb="14">
      <t>カクニン</t>
    </rPh>
    <rPh sb="18" eb="20">
      <t>セイカク</t>
    </rPh>
    <rPh sb="21" eb="23">
      <t>キサイ</t>
    </rPh>
    <rPh sb="31" eb="33">
      <t>キニュウ</t>
    </rPh>
    <rPh sb="33" eb="34">
      <t>レイ</t>
    </rPh>
    <rPh sb="34" eb="36">
      <t>サンショウ</t>
    </rPh>
    <phoneticPr fontId="24"/>
  </si>
  <si>
    <t>　　　3  振込先口座等を県において確認後、県への債権者登録の新規・変更登録</t>
    <rPh sb="6" eb="9">
      <t>フリコミサキ</t>
    </rPh>
    <rPh sb="9" eb="11">
      <t>コウザ</t>
    </rPh>
    <rPh sb="11" eb="12">
      <t>トウ</t>
    </rPh>
    <rPh sb="13" eb="14">
      <t>ケン</t>
    </rPh>
    <rPh sb="18" eb="20">
      <t>カクニン</t>
    </rPh>
    <rPh sb="20" eb="21">
      <t>ゴ</t>
    </rPh>
    <rPh sb="22" eb="23">
      <t>ケン</t>
    </rPh>
    <rPh sb="25" eb="28">
      <t>サイケンシャ</t>
    </rPh>
    <rPh sb="28" eb="30">
      <t>トウロク</t>
    </rPh>
    <rPh sb="31" eb="33">
      <t>シンキ</t>
    </rPh>
    <rPh sb="34" eb="36">
      <t>ヘンコウ</t>
    </rPh>
    <rPh sb="36" eb="38">
      <t>トウロク</t>
    </rPh>
    <phoneticPr fontId="24"/>
  </si>
  <si>
    <t>　　　 手続きが必要な場合はおって連絡いたします。</t>
    <rPh sb="4" eb="6">
      <t>テツヅ</t>
    </rPh>
    <rPh sb="8" eb="10">
      <t>ヒツヨウ</t>
    </rPh>
    <rPh sb="11" eb="13">
      <t>バアイ</t>
    </rPh>
    <rPh sb="17" eb="19">
      <t>レンラク</t>
    </rPh>
    <phoneticPr fontId="24"/>
  </si>
  <si>
    <t>③</t>
    <phoneticPr fontId="24"/>
  </si>
  <si>
    <t xml:space="preserve"> </t>
    <phoneticPr fontId="24"/>
  </si>
  <si>
    <t>収支予算書</t>
    <phoneticPr fontId="26"/>
  </si>
  <si>
    <t>）</t>
    <phoneticPr fontId="24"/>
  </si>
  <si>
    <t>オ</t>
    <phoneticPr fontId="24"/>
  </si>
  <si>
    <t>２</t>
    <phoneticPr fontId="24"/>
  </si>
  <si>
    <t>）</t>
    <phoneticPr fontId="24"/>
  </si>
  <si>
    <t>ウ</t>
    <phoneticPr fontId="24"/>
  </si>
  <si>
    <t>２</t>
    <phoneticPr fontId="24"/>
  </si>
  <si>
    <t>○</t>
    <phoneticPr fontId="24"/>
  </si>
  <si>
    <t>　　　　　　　　　　　　　　　</t>
    <phoneticPr fontId="24"/>
  </si>
  <si>
    <t>）</t>
    <phoneticPr fontId="24"/>
  </si>
  <si>
    <t>ウ</t>
    <phoneticPr fontId="24"/>
  </si>
  <si>
    <t>２</t>
    <phoneticPr fontId="24"/>
  </si>
  <si>
    <t>）</t>
    <phoneticPr fontId="24"/>
  </si>
  <si>
    <t>ウ</t>
    <phoneticPr fontId="24"/>
  </si>
  <si>
    <t>２</t>
    <phoneticPr fontId="24"/>
  </si>
  <si>
    <t>）</t>
    <phoneticPr fontId="24"/>
  </si>
  <si>
    <t>ウ</t>
    <phoneticPr fontId="24"/>
  </si>
  <si>
    <t>２</t>
    <phoneticPr fontId="24"/>
  </si>
  <si>
    <r>
      <t>１．計算によって生じた端数については、すべて</t>
    </r>
    <r>
      <rPr>
        <b/>
        <sz val="11"/>
        <rFont val="ＭＳ Ｐ明朝"/>
        <family val="1"/>
        <charset val="128"/>
      </rPr>
      <t>小数点第２位を四捨五入し、小数点第１位まで記入する</t>
    </r>
    <r>
      <rPr>
        <sz val="11"/>
        <rFont val="ＭＳ Ｐ明朝"/>
        <family val="1"/>
        <charset val="128"/>
      </rPr>
      <t>こと。</t>
    </r>
    <rPh sb="2" eb="4">
      <t>ケイサン</t>
    </rPh>
    <rPh sb="8" eb="9">
      <t>ショウ</t>
    </rPh>
    <rPh sb="11" eb="13">
      <t>ハスウ</t>
    </rPh>
    <rPh sb="22" eb="25">
      <t>ショウスウテン</t>
    </rPh>
    <rPh sb="25" eb="26">
      <t>ダイ</t>
    </rPh>
    <rPh sb="27" eb="28">
      <t>イ</t>
    </rPh>
    <rPh sb="29" eb="33">
      <t>シシャゴニュウ</t>
    </rPh>
    <rPh sb="35" eb="38">
      <t>ショウスウテン</t>
    </rPh>
    <rPh sb="38" eb="39">
      <t>ダイ</t>
    </rPh>
    <rPh sb="40" eb="41">
      <t>イ</t>
    </rPh>
    <rPh sb="43" eb="45">
      <t>キニュウ</t>
    </rPh>
    <phoneticPr fontId="24"/>
  </si>
  <si>
    <t>一部委託</t>
    <rPh sb="0" eb="2">
      <t>イチブ</t>
    </rPh>
    <rPh sb="2" eb="4">
      <t>イタク</t>
    </rPh>
    <phoneticPr fontId="24"/>
  </si>
  <si>
    <t>☆様式３病院内保育施設利用状況調と一致すること。</t>
    <rPh sb="1" eb="3">
      <t>ヨウシキ</t>
    </rPh>
    <rPh sb="4" eb="7">
      <t>ビョウインナイ</t>
    </rPh>
    <rPh sb="7" eb="9">
      <t>ホイク</t>
    </rPh>
    <rPh sb="9" eb="11">
      <t>シセツ</t>
    </rPh>
    <rPh sb="11" eb="13">
      <t>リヨウ</t>
    </rPh>
    <rPh sb="13" eb="15">
      <t>ジョウキョウ</t>
    </rPh>
    <rPh sb="15" eb="16">
      <t>シラ</t>
    </rPh>
    <rPh sb="17" eb="19">
      <t>イッチ</t>
    </rPh>
    <phoneticPr fontId="24"/>
  </si>
  <si>
    <t>その他の職員＝保育士助手、専任＝常勤職員、その他＝非常勤職員常勤換算数</t>
    <rPh sb="13" eb="15">
      <t>センニン</t>
    </rPh>
    <rPh sb="16" eb="18">
      <t>ジョウキン</t>
    </rPh>
    <rPh sb="18" eb="20">
      <t>ショクイン</t>
    </rPh>
    <rPh sb="23" eb="24">
      <t>タ</t>
    </rPh>
    <rPh sb="25" eb="28">
      <t>ヒジョウキン</t>
    </rPh>
    <rPh sb="28" eb="30">
      <t>ショクイン</t>
    </rPh>
    <rPh sb="30" eb="32">
      <t>ジョウキン</t>
    </rPh>
    <rPh sb="32" eb="34">
      <t>カンサン</t>
    </rPh>
    <rPh sb="34" eb="35">
      <t>スウ</t>
    </rPh>
    <phoneticPr fontId="24"/>
  </si>
  <si>
    <t>を記入すること。</t>
    <rPh sb="1" eb="3">
      <t>キニュウ</t>
    </rPh>
    <phoneticPr fontId="24"/>
  </si>
  <si>
    <t>全面委託</t>
    <rPh sb="0" eb="2">
      <t>ゼンメン</t>
    </rPh>
    <rPh sb="2" eb="4">
      <t>イタク</t>
    </rPh>
    <phoneticPr fontId="24"/>
  </si>
  <si>
    <t>調整率</t>
    <rPh sb="0" eb="2">
      <t>チョウセイ</t>
    </rPh>
    <rPh sb="2" eb="3">
      <t>リツ</t>
    </rPh>
    <phoneticPr fontId="24"/>
  </si>
  <si>
    <t>　（１）「看護職員」とは、「保健師、助産師、看護師、准看護師（非常勤職員を含む）」をいい、「その他の職員」とは、看護職員及び医師の医療従事者をいう。</t>
    <rPh sb="5" eb="7">
      <t>カンゴ</t>
    </rPh>
    <rPh sb="7" eb="9">
      <t>ショクイン</t>
    </rPh>
    <rPh sb="14" eb="17">
      <t>ホケンシ</t>
    </rPh>
    <rPh sb="18" eb="21">
      <t>ジョサンシ</t>
    </rPh>
    <rPh sb="22" eb="25">
      <t>カンゴシ</t>
    </rPh>
    <rPh sb="26" eb="30">
      <t>ジュンカンゴシ</t>
    </rPh>
    <rPh sb="31" eb="34">
      <t>ヒジョウキン</t>
    </rPh>
    <rPh sb="34" eb="36">
      <t>ショクイン</t>
    </rPh>
    <rPh sb="37" eb="38">
      <t>フク</t>
    </rPh>
    <rPh sb="48" eb="49">
      <t>タ</t>
    </rPh>
    <rPh sb="50" eb="52">
      <t>ショクイン</t>
    </rPh>
    <rPh sb="56" eb="58">
      <t>カンゴ</t>
    </rPh>
    <rPh sb="58" eb="60">
      <t>ショクイン</t>
    </rPh>
    <rPh sb="60" eb="61">
      <t>オヨ</t>
    </rPh>
    <rPh sb="62" eb="64">
      <t>イシ</t>
    </rPh>
    <rPh sb="65" eb="67">
      <t>イリョウ</t>
    </rPh>
    <rPh sb="67" eb="70">
      <t>ジュウジシャ</t>
    </rPh>
    <phoneticPr fontId="24"/>
  </si>
  <si>
    <t>開所日数</t>
    <rPh sb="0" eb="2">
      <t>カイショ</t>
    </rPh>
    <rPh sb="2" eb="4">
      <t>ニッスウ</t>
    </rPh>
    <phoneticPr fontId="24"/>
  </si>
  <si>
    <t>４月</t>
    <rPh sb="1" eb="2">
      <t>ガツ</t>
    </rPh>
    <phoneticPr fontId="24"/>
  </si>
  <si>
    <t>各月保育児童数　（各月１日現在在籍し１５日以上保育する児童数）</t>
    <rPh sb="0" eb="2">
      <t>カクツキ</t>
    </rPh>
    <rPh sb="2" eb="4">
      <t>ホイク</t>
    </rPh>
    <rPh sb="4" eb="6">
      <t>ジドウ</t>
    </rPh>
    <rPh sb="6" eb="7">
      <t>スウ</t>
    </rPh>
    <rPh sb="9" eb="10">
      <t>カク</t>
    </rPh>
    <rPh sb="10" eb="11">
      <t>ツキ</t>
    </rPh>
    <rPh sb="12" eb="13">
      <t>ヒ</t>
    </rPh>
    <rPh sb="13" eb="15">
      <t>ゲンザイ</t>
    </rPh>
    <rPh sb="15" eb="17">
      <t>ザイセキ</t>
    </rPh>
    <rPh sb="20" eb="21">
      <t>ヒ</t>
    </rPh>
    <rPh sb="21" eb="23">
      <t>イジョウ</t>
    </rPh>
    <rPh sb="23" eb="25">
      <t>ホイク</t>
    </rPh>
    <rPh sb="27" eb="29">
      <t>ジドウ</t>
    </rPh>
    <rPh sb="29" eb="30">
      <t>スウ</t>
    </rPh>
    <phoneticPr fontId="24"/>
  </si>
  <si>
    <t>保育師等常勤職員換算数</t>
    <rPh sb="0" eb="2">
      <t>ホイク</t>
    </rPh>
    <rPh sb="2" eb="3">
      <t>シ</t>
    </rPh>
    <rPh sb="3" eb="4">
      <t>トウ</t>
    </rPh>
    <rPh sb="4" eb="6">
      <t>ジョウキン</t>
    </rPh>
    <rPh sb="6" eb="8">
      <t>ショクイン</t>
    </rPh>
    <rPh sb="8" eb="10">
      <t>カンサン</t>
    </rPh>
    <rPh sb="10" eb="11">
      <t>スウ</t>
    </rPh>
    <phoneticPr fontId="24"/>
  </si>
  <si>
    <t>病院内保育施設設置病院名</t>
    <rPh sb="0" eb="1">
      <t>ビョウ</t>
    </rPh>
    <rPh sb="1" eb="2">
      <t>イン</t>
    </rPh>
    <rPh sb="2" eb="3">
      <t>ナイ</t>
    </rPh>
    <rPh sb="3" eb="4">
      <t>タモツ</t>
    </rPh>
    <rPh sb="4" eb="5">
      <t>イク</t>
    </rPh>
    <rPh sb="5" eb="6">
      <t>シ</t>
    </rPh>
    <rPh sb="6" eb="7">
      <t>セツ</t>
    </rPh>
    <rPh sb="7" eb="8">
      <t>セツ</t>
    </rPh>
    <rPh sb="8" eb="9">
      <t>オキ</t>
    </rPh>
    <rPh sb="9" eb="10">
      <t>ビョウ</t>
    </rPh>
    <rPh sb="10" eb="11">
      <t>イン</t>
    </rPh>
    <rPh sb="11" eb="12">
      <t>メイ</t>
    </rPh>
    <phoneticPr fontId="24"/>
  </si>
  <si>
    <t>児童福祉施設最低基準</t>
    <rPh sb="0" eb="2">
      <t>ジドウ</t>
    </rPh>
    <rPh sb="2" eb="4">
      <t>フクシ</t>
    </rPh>
    <rPh sb="4" eb="6">
      <t>シセツ</t>
    </rPh>
    <rPh sb="6" eb="8">
      <t>サイテイ</t>
    </rPh>
    <rPh sb="8" eb="10">
      <t>キジュン</t>
    </rPh>
    <phoneticPr fontId="24"/>
  </si>
  <si>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24"/>
  </si>
  <si>
    <t>職員の人数</t>
    <rPh sb="0" eb="2">
      <t>ショクイン</t>
    </rPh>
    <rPh sb="3" eb="5">
      <t>ニンズウ</t>
    </rPh>
    <phoneticPr fontId="24"/>
  </si>
  <si>
    <t>職員の資格</t>
    <rPh sb="0" eb="2">
      <t>ショクイン</t>
    </rPh>
    <rPh sb="3" eb="5">
      <t>シカク</t>
    </rPh>
    <phoneticPr fontId="24"/>
  </si>
  <si>
    <t>面積基準</t>
    <rPh sb="0" eb="2">
      <t>メンセキ</t>
    </rPh>
    <rPh sb="2" eb="4">
      <t>キジュン</t>
    </rPh>
    <phoneticPr fontId="24"/>
  </si>
  <si>
    <t>給食室
の設置</t>
    <rPh sb="0" eb="3">
      <t>キュウショクシツ</t>
    </rPh>
    <rPh sb="5" eb="7">
      <t>セッチ</t>
    </rPh>
    <phoneticPr fontId="24"/>
  </si>
  <si>
    <t>その他の
設備の設置</t>
    <rPh sb="2" eb="3">
      <t>タ</t>
    </rPh>
    <rPh sb="5" eb="7">
      <t>セツビ</t>
    </rPh>
    <rPh sb="8" eb="10">
      <t>セッチ</t>
    </rPh>
    <phoneticPr fontId="24"/>
  </si>
  <si>
    <t>保育時間・
開所時間
基準</t>
    <rPh sb="0" eb="2">
      <t>ホイク</t>
    </rPh>
    <rPh sb="2" eb="4">
      <t>ジカン</t>
    </rPh>
    <rPh sb="6" eb="8">
      <t>カイショ</t>
    </rPh>
    <rPh sb="8" eb="10">
      <t>ジカン</t>
    </rPh>
    <rPh sb="11" eb="13">
      <t>キジュン</t>
    </rPh>
    <phoneticPr fontId="24"/>
  </si>
  <si>
    <t>立地基準</t>
    <rPh sb="0" eb="2">
      <t>リッチ</t>
    </rPh>
    <rPh sb="2" eb="4">
      <t>キジュン</t>
    </rPh>
    <phoneticPr fontId="24"/>
  </si>
  <si>
    <t>（記入要領）</t>
    <rPh sb="1" eb="3">
      <t>キニュウ</t>
    </rPh>
    <rPh sb="3" eb="5">
      <t>ヨウリョウ</t>
    </rPh>
    <phoneticPr fontId="24"/>
  </si>
  <si>
    <t>様式２－２</t>
    <rPh sb="0" eb="2">
      <t>ヨウシキ</t>
    </rPh>
    <phoneticPr fontId="24"/>
  </si>
  <si>
    <t>様式２－３</t>
    <rPh sb="0" eb="2">
      <t>ヨウシキ</t>
    </rPh>
    <phoneticPr fontId="24"/>
  </si>
  <si>
    <t>様式２－４</t>
    <rPh sb="0" eb="2">
      <t>ヨウシキ</t>
    </rPh>
    <phoneticPr fontId="24"/>
  </si>
  <si>
    <t>様式２－５</t>
    <rPh sb="0" eb="2">
      <t>ヨウシキ</t>
    </rPh>
    <phoneticPr fontId="24"/>
  </si>
  <si>
    <t>様式２－６</t>
    <rPh sb="0" eb="2">
      <t>ヨウシキ</t>
    </rPh>
    <phoneticPr fontId="24"/>
  </si>
  <si>
    <t>保育児童名</t>
    <rPh sb="0" eb="2">
      <t>ホイク</t>
    </rPh>
    <rPh sb="2" eb="4">
      <t>ジドウ</t>
    </rPh>
    <rPh sb="4" eb="5">
      <t>メイ</t>
    </rPh>
    <phoneticPr fontId="24"/>
  </si>
  <si>
    <t>児童福祉施設最低基準について</t>
    <rPh sb="0" eb="2">
      <t>ジドウ</t>
    </rPh>
    <rPh sb="2" eb="4">
      <t>フクシ</t>
    </rPh>
    <rPh sb="4" eb="6">
      <t>シセツ</t>
    </rPh>
    <rPh sb="6" eb="8">
      <t>サイテイ</t>
    </rPh>
    <rPh sb="8" eb="10">
      <t>キジュン</t>
    </rPh>
    <phoneticPr fontId="24"/>
  </si>
  <si>
    <t>適 否</t>
    <rPh sb="0" eb="1">
      <t>テキ</t>
    </rPh>
    <rPh sb="2" eb="3">
      <t>イナ</t>
    </rPh>
    <phoneticPr fontId="24"/>
  </si>
  <si>
    <t>①　「児童福祉施設最低基準」について、その適否を記入すること。</t>
    <rPh sb="3" eb="5">
      <t>ジドウ</t>
    </rPh>
    <rPh sb="5" eb="7">
      <t>フクシ</t>
    </rPh>
    <rPh sb="7" eb="9">
      <t>シセツ</t>
    </rPh>
    <rPh sb="9" eb="11">
      <t>サイテイ</t>
    </rPh>
    <rPh sb="11" eb="13">
      <t>キジュン</t>
    </rPh>
    <rPh sb="21" eb="23">
      <t>テキヒ</t>
    </rPh>
    <rPh sb="24" eb="26">
      <t>キニュウ</t>
    </rPh>
    <phoneticPr fontId="24"/>
  </si>
  <si>
    <t>②最低基準満たしていない場合、児童福祉施設最低基準第３２条～第３４条に掲げる設備・職員の配置</t>
    <rPh sb="1" eb="3">
      <t>サイテイ</t>
    </rPh>
    <rPh sb="3" eb="5">
      <t>キジュン</t>
    </rPh>
    <rPh sb="5" eb="6">
      <t>ミ</t>
    </rPh>
    <rPh sb="12" eb="14">
      <t>バアイ</t>
    </rPh>
    <rPh sb="15" eb="17">
      <t>ジドウ</t>
    </rPh>
    <rPh sb="17" eb="19">
      <t>フクシ</t>
    </rPh>
    <rPh sb="19" eb="21">
      <t>シセツ</t>
    </rPh>
    <rPh sb="21" eb="23">
      <t>サイテイ</t>
    </rPh>
    <rPh sb="23" eb="25">
      <t>キジュン</t>
    </rPh>
    <rPh sb="25" eb="26">
      <t>ダイ</t>
    </rPh>
    <rPh sb="28" eb="29">
      <t>ジョウ</t>
    </rPh>
    <rPh sb="30" eb="31">
      <t>ダイ</t>
    </rPh>
    <rPh sb="33" eb="34">
      <t>ジョウ</t>
    </rPh>
    <rPh sb="35" eb="36">
      <t>カカ</t>
    </rPh>
    <rPh sb="38" eb="40">
      <t>セツビ</t>
    </rPh>
    <rPh sb="41" eb="43">
      <t>ショクイン</t>
    </rPh>
    <rPh sb="44" eb="46">
      <t>ハイチ</t>
    </rPh>
    <phoneticPr fontId="24"/>
  </si>
  <si>
    <t>様式２－８</t>
    <rPh sb="0" eb="2">
      <t>ヨウシキ</t>
    </rPh>
    <phoneticPr fontId="24"/>
  </si>
  <si>
    <t>保育料収入</t>
    <rPh sb="0" eb="3">
      <t>ホイクリョウ</t>
    </rPh>
    <rPh sb="3" eb="5">
      <t>シュウニュウ</t>
    </rPh>
    <phoneticPr fontId="24"/>
  </si>
  <si>
    <t>給与費</t>
    <rPh sb="0" eb="3">
      <t>キュウヨヒ</t>
    </rPh>
    <phoneticPr fontId="24"/>
  </si>
  <si>
    <t>その他の費用</t>
    <rPh sb="2" eb="3">
      <t>タ</t>
    </rPh>
    <rPh sb="4" eb="6">
      <t>ヒヨウ</t>
    </rPh>
    <phoneticPr fontId="24"/>
  </si>
  <si>
    <t>様式２－１</t>
    <rPh sb="0" eb="2">
      <t>ヨウシキ</t>
    </rPh>
    <phoneticPr fontId="24"/>
  </si>
  <si>
    <t>（単位　：　円）</t>
    <rPh sb="1" eb="3">
      <t>タンイ</t>
    </rPh>
    <rPh sb="6" eb="7">
      <t>エン</t>
    </rPh>
    <phoneticPr fontId="24"/>
  </si>
  <si>
    <t>病院内保育施設設置病院名</t>
    <rPh sb="0" eb="2">
      <t>ビョウイン</t>
    </rPh>
    <rPh sb="2" eb="3">
      <t>ナイ</t>
    </rPh>
    <rPh sb="3" eb="5">
      <t>ホイク</t>
    </rPh>
    <rPh sb="5" eb="7">
      <t>シセツ</t>
    </rPh>
    <rPh sb="7" eb="9">
      <t>セッチ</t>
    </rPh>
    <rPh sb="9" eb="11">
      <t>ビョウイン</t>
    </rPh>
    <rPh sb="11" eb="12">
      <t>メイ</t>
    </rPh>
    <phoneticPr fontId="24"/>
  </si>
  <si>
    <t>収益</t>
    <rPh sb="0" eb="2">
      <t>シュウエキ</t>
    </rPh>
    <phoneticPr fontId="24"/>
  </si>
  <si>
    <t>医業収益</t>
    <rPh sb="0" eb="2">
      <t>イギョウ</t>
    </rPh>
    <rPh sb="2" eb="4">
      <t>シュウエキ</t>
    </rPh>
    <phoneticPr fontId="24"/>
  </si>
  <si>
    <t>医業外収益</t>
    <rPh sb="0" eb="2">
      <t>イギョウ</t>
    </rPh>
    <rPh sb="2" eb="3">
      <t>ガイ</t>
    </rPh>
    <rPh sb="3" eb="5">
      <t>シュウエキ</t>
    </rPh>
    <phoneticPr fontId="24"/>
  </si>
  <si>
    <t>特別収益</t>
    <rPh sb="0" eb="2">
      <t>トクベツ</t>
    </rPh>
    <rPh sb="2" eb="4">
      <t>シュウエキ</t>
    </rPh>
    <phoneticPr fontId="24"/>
  </si>
  <si>
    <t>計　①</t>
    <rPh sb="0" eb="1">
      <t>ケイ</t>
    </rPh>
    <phoneticPr fontId="24"/>
  </si>
  <si>
    <t>費用</t>
    <rPh sb="0" eb="2">
      <t>ヒヨウ</t>
    </rPh>
    <phoneticPr fontId="24"/>
  </si>
  <si>
    <t>医業費用</t>
    <rPh sb="0" eb="2">
      <t>イギョウ</t>
    </rPh>
    <rPh sb="2" eb="4">
      <t>ヒヨウ</t>
    </rPh>
    <phoneticPr fontId="24"/>
  </si>
  <si>
    <t>医業外費用</t>
    <rPh sb="0" eb="2">
      <t>イギョウ</t>
    </rPh>
    <rPh sb="2" eb="3">
      <t>ガイ</t>
    </rPh>
    <rPh sb="3" eb="5">
      <t>ヒヨウ</t>
    </rPh>
    <phoneticPr fontId="24"/>
  </si>
  <si>
    <t>特別損失</t>
    <rPh sb="0" eb="2">
      <t>トクベツ</t>
    </rPh>
    <rPh sb="2" eb="4">
      <t>ソンシツ</t>
    </rPh>
    <phoneticPr fontId="24"/>
  </si>
  <si>
    <t>計　②</t>
    <rPh sb="0" eb="1">
      <t>ケイ</t>
    </rPh>
    <phoneticPr fontId="24"/>
  </si>
  <si>
    <t>　　　なお、決算書は、「企業会計原則（昭和２４年７月９日企業会計制度対策調査会中間報告）」、「病院会計準則（昭和５８年８月２２日医発第８２４号）」、</t>
    <rPh sb="6" eb="9">
      <t>ケッサンショ</t>
    </rPh>
    <rPh sb="12" eb="14">
      <t>キギョウ</t>
    </rPh>
    <rPh sb="14" eb="16">
      <t>カイケイ</t>
    </rPh>
    <rPh sb="16" eb="18">
      <t>ゲンソク</t>
    </rPh>
    <rPh sb="19" eb="21">
      <t>ショウワ</t>
    </rPh>
    <rPh sb="23" eb="24">
      <t>ネン</t>
    </rPh>
    <rPh sb="25" eb="26">
      <t>ガツ</t>
    </rPh>
    <rPh sb="27" eb="28">
      <t>ニチ</t>
    </rPh>
    <rPh sb="28" eb="30">
      <t>キギョウ</t>
    </rPh>
    <rPh sb="30" eb="32">
      <t>カイケイ</t>
    </rPh>
    <rPh sb="32" eb="34">
      <t>セイド</t>
    </rPh>
    <rPh sb="34" eb="36">
      <t>タイサク</t>
    </rPh>
    <rPh sb="36" eb="38">
      <t>チョウサ</t>
    </rPh>
    <rPh sb="38" eb="39">
      <t>カイ</t>
    </rPh>
    <rPh sb="39" eb="41">
      <t>チュウカン</t>
    </rPh>
    <rPh sb="41" eb="43">
      <t>ホウコク</t>
    </rPh>
    <rPh sb="47" eb="49">
      <t>ビョウイン</t>
    </rPh>
    <rPh sb="49" eb="51">
      <t>カイケイ</t>
    </rPh>
    <rPh sb="51" eb="53">
      <t>ジュンソク</t>
    </rPh>
    <rPh sb="54" eb="56">
      <t>ショウワ</t>
    </rPh>
    <rPh sb="58" eb="59">
      <t>ネン</t>
    </rPh>
    <rPh sb="60" eb="61">
      <t>ガツ</t>
    </rPh>
    <rPh sb="63" eb="64">
      <t>ニチ</t>
    </rPh>
    <rPh sb="64" eb="65">
      <t>イ</t>
    </rPh>
    <rPh sb="65" eb="66">
      <t>ハツ</t>
    </rPh>
    <rPh sb="66" eb="67">
      <t>ダイ</t>
    </rPh>
    <rPh sb="70" eb="71">
      <t>ゴウ</t>
    </rPh>
    <phoneticPr fontId="24"/>
  </si>
  <si>
    <t>　　「学校法人会計基準（昭和４６年４月１日文部省令第１８号）」、「社会福祉法人の経理規程準則（昭和５１年１月３１日社施第２５号）」、「公益法人会計</t>
    <rPh sb="3" eb="5">
      <t>ガッコウ</t>
    </rPh>
    <rPh sb="5" eb="7">
      <t>ホウジン</t>
    </rPh>
    <rPh sb="7" eb="9">
      <t>カイケイ</t>
    </rPh>
    <rPh sb="9" eb="11">
      <t>キジュン</t>
    </rPh>
    <rPh sb="12" eb="14">
      <t>ショウワ</t>
    </rPh>
    <rPh sb="16" eb="17">
      <t>ネン</t>
    </rPh>
    <rPh sb="18" eb="19">
      <t>ガツ</t>
    </rPh>
    <rPh sb="20" eb="21">
      <t>ニチ</t>
    </rPh>
    <rPh sb="21" eb="24">
      <t>モンブショウ</t>
    </rPh>
    <rPh sb="24" eb="25">
      <t>レイ</t>
    </rPh>
    <rPh sb="25" eb="26">
      <t>ダイ</t>
    </rPh>
    <rPh sb="28" eb="29">
      <t>ゴウ</t>
    </rPh>
    <rPh sb="33" eb="35">
      <t>シャカイ</t>
    </rPh>
    <rPh sb="35" eb="37">
      <t>フクシ</t>
    </rPh>
    <rPh sb="37" eb="39">
      <t>ホウジン</t>
    </rPh>
    <rPh sb="40" eb="42">
      <t>ケイリ</t>
    </rPh>
    <rPh sb="42" eb="44">
      <t>キテイ</t>
    </rPh>
    <rPh sb="44" eb="46">
      <t>ジュンソク</t>
    </rPh>
    <rPh sb="47" eb="49">
      <t>ショウワ</t>
    </rPh>
    <rPh sb="51" eb="52">
      <t>ネン</t>
    </rPh>
    <rPh sb="53" eb="54">
      <t>ガツ</t>
    </rPh>
    <rPh sb="56" eb="57">
      <t>ニチ</t>
    </rPh>
    <rPh sb="57" eb="58">
      <t>シャ</t>
    </rPh>
    <rPh sb="58" eb="59">
      <t>セ</t>
    </rPh>
    <rPh sb="59" eb="60">
      <t>ダイ</t>
    </rPh>
    <rPh sb="62" eb="63">
      <t>ゴウ</t>
    </rPh>
    <rPh sb="67" eb="69">
      <t>コウエキ</t>
    </rPh>
    <rPh sb="69" eb="71">
      <t>ホウジン</t>
    </rPh>
    <rPh sb="71" eb="73">
      <t>カイケイ</t>
    </rPh>
    <phoneticPr fontId="24"/>
  </si>
  <si>
    <t>　　基準」等、法令や所管官庁によって指示されている会計基準に基づいて作成されたものであること。</t>
    <rPh sb="2" eb="4">
      <t>キジュン</t>
    </rPh>
    <rPh sb="5" eb="6">
      <t>トウ</t>
    </rPh>
    <rPh sb="7" eb="9">
      <t>ホウレイ</t>
    </rPh>
    <rPh sb="10" eb="12">
      <t>ショカン</t>
    </rPh>
    <rPh sb="12" eb="14">
      <t>カンチョウ</t>
    </rPh>
    <rPh sb="18" eb="20">
      <t>シジ</t>
    </rPh>
    <rPh sb="25" eb="27">
      <t>カイケイ</t>
    </rPh>
    <rPh sb="27" eb="29">
      <t>キジュン</t>
    </rPh>
    <rPh sb="30" eb="31">
      <t>モト</t>
    </rPh>
    <rPh sb="34" eb="36">
      <t>サクセイ</t>
    </rPh>
    <phoneticPr fontId="24"/>
  </si>
  <si>
    <t>　　　ただし、法人全体で決算書を作成している場合は、病院内保育施設設置病院の決算状況を別紙として添付してください。（様式自由）</t>
    <rPh sb="7" eb="9">
      <t>ホウジン</t>
    </rPh>
    <rPh sb="9" eb="11">
      <t>ゼンタイ</t>
    </rPh>
    <rPh sb="12" eb="15">
      <t>ケッサンショ</t>
    </rPh>
    <rPh sb="16" eb="18">
      <t>サクセイ</t>
    </rPh>
    <rPh sb="22" eb="24">
      <t>バアイ</t>
    </rPh>
    <rPh sb="26" eb="28">
      <t>ビョウイン</t>
    </rPh>
    <rPh sb="28" eb="29">
      <t>ナイ</t>
    </rPh>
    <rPh sb="29" eb="31">
      <t>ホイク</t>
    </rPh>
    <rPh sb="31" eb="33">
      <t>シセツ</t>
    </rPh>
    <rPh sb="33" eb="35">
      <t>セッチ</t>
    </rPh>
    <rPh sb="35" eb="37">
      <t>ビョウイン</t>
    </rPh>
    <rPh sb="38" eb="40">
      <t>ケッサン</t>
    </rPh>
    <rPh sb="40" eb="42">
      <t>ジョウキョウ</t>
    </rPh>
    <rPh sb="43" eb="45">
      <t>ベッシ</t>
    </rPh>
    <rPh sb="48" eb="50">
      <t>テンプ</t>
    </rPh>
    <rPh sb="58" eb="60">
      <t>ヨウシキ</t>
    </rPh>
    <rPh sb="60" eb="62">
      <t>ジユウ</t>
    </rPh>
    <phoneticPr fontId="24"/>
  </si>
  <si>
    <t>☆負担能力指数の算出</t>
    <rPh sb="1" eb="3">
      <t>フタン</t>
    </rPh>
    <rPh sb="3" eb="5">
      <t>ノウリョク</t>
    </rPh>
    <rPh sb="5" eb="7">
      <t>シスウ</t>
    </rPh>
    <rPh sb="8" eb="10">
      <t>サンシュツ</t>
    </rPh>
    <phoneticPr fontId="24"/>
  </si>
  <si>
    <t>　</t>
    <phoneticPr fontId="24"/>
  </si>
  <si>
    <t>院内保育利用児童数</t>
    <rPh sb="0" eb="2">
      <t>インナイ</t>
    </rPh>
    <rPh sb="2" eb="4">
      <t>ホイク</t>
    </rPh>
    <rPh sb="4" eb="6">
      <t>リヨウ</t>
    </rPh>
    <rPh sb="6" eb="9">
      <t>ジドウスウ</t>
    </rPh>
    <phoneticPr fontId="24"/>
  </si>
  <si>
    <t>÷国基準</t>
    <rPh sb="1" eb="2">
      <t>クニ</t>
    </rPh>
    <rPh sb="2" eb="4">
      <t>キジュン</t>
    </rPh>
    <phoneticPr fontId="24"/>
  </si>
  <si>
    <t>①</t>
    <phoneticPr fontId="24"/>
  </si>
  <si>
    <t xml:space="preserve"> </t>
    <phoneticPr fontId="24"/>
  </si>
  <si>
    <t>①</t>
    <phoneticPr fontId="24"/>
  </si>
  <si>
    <t>×国基準</t>
    <rPh sb="1" eb="2">
      <t>クニ</t>
    </rPh>
    <rPh sb="2" eb="4">
      <t>キジュン</t>
    </rPh>
    <phoneticPr fontId="24"/>
  </si>
  <si>
    <t>＋18年度l（様式３）</t>
    <rPh sb="3" eb="5">
      <t>ネンド</t>
    </rPh>
    <rPh sb="7" eb="9">
      <t>ヨウシキ</t>
    </rPh>
    <phoneticPr fontId="24"/>
  </si>
  <si>
    <t>②
標準経費</t>
    <rPh sb="2" eb="4">
      <t>ヒョウジュン</t>
    </rPh>
    <rPh sb="4" eb="6">
      <t>ケイヒ</t>
    </rPh>
    <phoneticPr fontId="24"/>
  </si>
  <si>
    <t>　</t>
    <phoneticPr fontId="24"/>
  </si>
  <si>
    <t>－18年度a,d,e（様式３）</t>
    <rPh sb="11" eb="13">
      <t>ヨウシキ</t>
    </rPh>
    <phoneticPr fontId="24"/>
  </si>
  <si>
    <t>④
18年度b､c</t>
    <rPh sb="4" eb="6">
      <t>ネンド</t>
    </rPh>
    <phoneticPr fontId="24"/>
  </si>
  <si>
    <t>1８年度病院
決算剰余金（様式６）</t>
    <rPh sb="2" eb="4">
      <t>ネンド</t>
    </rPh>
    <rPh sb="4" eb="6">
      <t>ビョウイン</t>
    </rPh>
    <rPh sb="7" eb="9">
      <t>ケッサン</t>
    </rPh>
    <rPh sb="9" eb="12">
      <t>ジョウヨキン</t>
    </rPh>
    <rPh sb="13" eb="15">
      <t>ヨウシキ</t>
    </rPh>
    <phoneticPr fontId="24"/>
  </si>
  <si>
    <t>③と④を比較して
少ない額</t>
    <rPh sb="4" eb="6">
      <t>ヒカク</t>
    </rPh>
    <rPh sb="9" eb="10">
      <t>スク</t>
    </rPh>
    <rPh sb="12" eb="13">
      <t>ガク</t>
    </rPh>
    <phoneticPr fontId="24"/>
  </si>
  <si>
    <t>負担能力指数</t>
    <rPh sb="0" eb="2">
      <t>フタン</t>
    </rPh>
    <rPh sb="2" eb="4">
      <t>ノウリョク</t>
    </rPh>
    <rPh sb="4" eb="6">
      <t>シスウ</t>
    </rPh>
    <phoneticPr fontId="24"/>
  </si>
  <si>
    <t>病院内保育所運営事業計画書（様式２－１）</t>
    <rPh sb="0" eb="2">
      <t>ビョウイン</t>
    </rPh>
    <rPh sb="2" eb="3">
      <t>ナイ</t>
    </rPh>
    <rPh sb="3" eb="6">
      <t>ホイクショ</t>
    </rPh>
    <rPh sb="6" eb="8">
      <t>ウンエイ</t>
    </rPh>
    <rPh sb="8" eb="10">
      <t>ジギョウ</t>
    </rPh>
    <rPh sb="10" eb="13">
      <t>ケイカクショ</t>
    </rPh>
    <rPh sb="14" eb="16">
      <t>ヨウシキ</t>
    </rPh>
    <phoneticPr fontId="24"/>
  </si>
  <si>
    <t>２４時間保育（夜間保育）実施計画表（様式２－２）</t>
    <rPh sb="2" eb="4">
      <t>ジカン</t>
    </rPh>
    <rPh sb="4" eb="6">
      <t>ホイク</t>
    </rPh>
    <rPh sb="7" eb="9">
      <t>ヤカン</t>
    </rPh>
    <rPh sb="9" eb="11">
      <t>ホイク</t>
    </rPh>
    <rPh sb="12" eb="14">
      <t>ジッシ</t>
    </rPh>
    <rPh sb="14" eb="16">
      <t>ケイカク</t>
    </rPh>
    <rPh sb="16" eb="17">
      <t>オモテ</t>
    </rPh>
    <rPh sb="18" eb="20">
      <t>ヨウシキ</t>
    </rPh>
    <phoneticPr fontId="24"/>
  </si>
  <si>
    <t>病児等保育実施計画表（様式２－３）</t>
    <rPh sb="0" eb="2">
      <t>ビョウジ</t>
    </rPh>
    <rPh sb="2" eb="3">
      <t>トウ</t>
    </rPh>
    <rPh sb="3" eb="5">
      <t>ホイク</t>
    </rPh>
    <rPh sb="5" eb="7">
      <t>ジッシ</t>
    </rPh>
    <rPh sb="7" eb="10">
      <t>ケイカクヒョウ</t>
    </rPh>
    <rPh sb="11" eb="13">
      <t>ヨウシキ</t>
    </rPh>
    <phoneticPr fontId="24"/>
  </si>
  <si>
    <t>児童保育実施計画表（様式２－５）</t>
    <rPh sb="0" eb="2">
      <t>ジドウ</t>
    </rPh>
    <rPh sb="2" eb="4">
      <t>ホイク</t>
    </rPh>
    <rPh sb="4" eb="6">
      <t>ジッシ</t>
    </rPh>
    <rPh sb="6" eb="9">
      <t>ケイカクヒョウ</t>
    </rPh>
    <rPh sb="10" eb="12">
      <t>ヨウシキ</t>
    </rPh>
    <phoneticPr fontId="24"/>
  </si>
  <si>
    <t>休日保育実施計画表（様式２－６）</t>
    <rPh sb="0" eb="2">
      <t>キュウジツ</t>
    </rPh>
    <rPh sb="2" eb="4">
      <t>ホイク</t>
    </rPh>
    <rPh sb="4" eb="6">
      <t>ジッシ</t>
    </rPh>
    <rPh sb="6" eb="9">
      <t>ケイカクヒョウ</t>
    </rPh>
    <rPh sb="10" eb="12">
      <t>ヨウシキ</t>
    </rPh>
    <phoneticPr fontId="24"/>
  </si>
  <si>
    <t>保育児童名簿（様式２－７）</t>
    <rPh sb="0" eb="2">
      <t>ホイク</t>
    </rPh>
    <rPh sb="2" eb="4">
      <t>ジドウ</t>
    </rPh>
    <rPh sb="4" eb="6">
      <t>メイボ</t>
    </rPh>
    <rPh sb="7" eb="9">
      <t>ヨウシキ</t>
    </rPh>
    <phoneticPr fontId="24"/>
  </si>
  <si>
    <t>児童福祉施設最低基準（様式２－８）</t>
    <rPh sb="0" eb="2">
      <t>ジドウ</t>
    </rPh>
    <rPh sb="2" eb="4">
      <t>フクシ</t>
    </rPh>
    <rPh sb="4" eb="6">
      <t>シセツ</t>
    </rPh>
    <rPh sb="6" eb="8">
      <t>サイテイ</t>
    </rPh>
    <rPh sb="8" eb="10">
      <t>キジュン</t>
    </rPh>
    <rPh sb="11" eb="13">
      <t>ヨウシキ</t>
    </rPh>
    <phoneticPr fontId="24"/>
  </si>
  <si>
    <t>運営規則の写し</t>
    <rPh sb="0" eb="2">
      <t>ウンエイ</t>
    </rPh>
    <rPh sb="2" eb="4">
      <t>キソク</t>
    </rPh>
    <rPh sb="5" eb="6">
      <t>ウツ</t>
    </rPh>
    <phoneticPr fontId="24"/>
  </si>
  <si>
    <t>保育室の延床面積</t>
    <rPh sb="0" eb="3">
      <t>ホイクシツ</t>
    </rPh>
    <rPh sb="4" eb="5">
      <t>ノ</t>
    </rPh>
    <rPh sb="5" eb="6">
      <t>ユカ</t>
    </rPh>
    <rPh sb="6" eb="8">
      <t>メンセキ</t>
    </rPh>
    <phoneticPr fontId="24"/>
  </si>
  <si>
    <t>使用許可　病床数（床）</t>
    <rPh sb="0" eb="2">
      <t>シヨウ</t>
    </rPh>
    <rPh sb="2" eb="4">
      <t>キョカ</t>
    </rPh>
    <rPh sb="5" eb="8">
      <t>ビョウショウスウ</t>
    </rPh>
    <rPh sb="9" eb="10">
      <t>トコ</t>
    </rPh>
    <phoneticPr fontId="24"/>
  </si>
  <si>
    <t>　（1）　保育料の月額が年齢等により差が存する場合、保育料月額の総額を保育児童数で除した額とする。</t>
    <rPh sb="5" eb="8">
      <t>ホイクリョウ</t>
    </rPh>
    <rPh sb="9" eb="11">
      <t>ゲツガク</t>
    </rPh>
    <rPh sb="12" eb="14">
      <t>ネンレイ</t>
    </rPh>
    <rPh sb="14" eb="15">
      <t>トウ</t>
    </rPh>
    <rPh sb="18" eb="19">
      <t>サ</t>
    </rPh>
    <rPh sb="20" eb="21">
      <t>ソン</t>
    </rPh>
    <rPh sb="23" eb="25">
      <t>バアイ</t>
    </rPh>
    <rPh sb="26" eb="29">
      <t>ホイクリョウ</t>
    </rPh>
    <rPh sb="29" eb="31">
      <t>ゲツガク</t>
    </rPh>
    <rPh sb="32" eb="34">
      <t>ソウガク</t>
    </rPh>
    <rPh sb="35" eb="37">
      <t>ホイク</t>
    </rPh>
    <rPh sb="37" eb="40">
      <t>ジドウスウ</t>
    </rPh>
    <rPh sb="41" eb="42">
      <t>ジョ</t>
    </rPh>
    <rPh sb="44" eb="45">
      <t>ガク</t>
    </rPh>
    <phoneticPr fontId="24"/>
  </si>
  <si>
    <t>　（2）　保育料が日額又は時間単位で決まっている場合は、25日を1ヶ月とし、時間単位は8時間で1日として換算して得られる月額とする。</t>
    <rPh sb="5" eb="8">
      <t>ホイクリョウ</t>
    </rPh>
    <rPh sb="9" eb="11">
      <t>ニチガク</t>
    </rPh>
    <rPh sb="11" eb="12">
      <t>マタ</t>
    </rPh>
    <rPh sb="13" eb="15">
      <t>ジカン</t>
    </rPh>
    <rPh sb="15" eb="17">
      <t>タンイ</t>
    </rPh>
    <rPh sb="18" eb="19">
      <t>キ</t>
    </rPh>
    <rPh sb="24" eb="26">
      <t>バアイ</t>
    </rPh>
    <rPh sb="30" eb="31">
      <t>ヒ</t>
    </rPh>
    <rPh sb="34" eb="35">
      <t>ツキ</t>
    </rPh>
    <rPh sb="38" eb="40">
      <t>ジカン</t>
    </rPh>
    <rPh sb="40" eb="42">
      <t>タンイ</t>
    </rPh>
    <rPh sb="44" eb="46">
      <t>ジカン</t>
    </rPh>
    <rPh sb="48" eb="49">
      <t>ヒ</t>
    </rPh>
    <rPh sb="52" eb="54">
      <t>カンサン</t>
    </rPh>
    <rPh sb="56" eb="57">
      <t>エ</t>
    </rPh>
    <rPh sb="60" eb="62">
      <t>ゲツガク</t>
    </rPh>
    <phoneticPr fontId="24"/>
  </si>
  <si>
    <t>※2　病児保育を実施している病院において記入すること。安静室の1人当たり面積は、「病院内保育所運営事業」においては1.65㎡以上</t>
    <rPh sb="3" eb="5">
      <t>ビョウジ</t>
    </rPh>
    <rPh sb="5" eb="7">
      <t>ホイク</t>
    </rPh>
    <rPh sb="8" eb="10">
      <t>ジッシ</t>
    </rPh>
    <rPh sb="14" eb="16">
      <t>ビョウイン</t>
    </rPh>
    <rPh sb="20" eb="22">
      <t>キニュウ</t>
    </rPh>
    <rPh sb="27" eb="29">
      <t>アンセイ</t>
    </rPh>
    <rPh sb="29" eb="30">
      <t>シツ</t>
    </rPh>
    <rPh sb="32" eb="33">
      <t>ヒト</t>
    </rPh>
    <rPh sb="33" eb="34">
      <t>ア</t>
    </rPh>
    <rPh sb="36" eb="38">
      <t>メンセキ</t>
    </rPh>
    <rPh sb="41" eb="43">
      <t>ビョウイン</t>
    </rPh>
    <rPh sb="43" eb="44">
      <t>ナイ</t>
    </rPh>
    <rPh sb="44" eb="47">
      <t>ホイクショ</t>
    </rPh>
    <rPh sb="47" eb="49">
      <t>ウンエイ</t>
    </rPh>
    <rPh sb="49" eb="51">
      <t>ジギョウ</t>
    </rPh>
    <rPh sb="62" eb="64">
      <t>イジョウ</t>
    </rPh>
    <phoneticPr fontId="24"/>
  </si>
  <si>
    <t>　　としているが、「事業所内託児施設助成金」の設置助成基準が1.98㎡以上であることに十分注意すること。</t>
    <rPh sb="23" eb="25">
      <t>セッチ</t>
    </rPh>
    <rPh sb="25" eb="27">
      <t>ジョセイ</t>
    </rPh>
    <rPh sb="27" eb="29">
      <t>キジュン</t>
    </rPh>
    <rPh sb="35" eb="37">
      <t>イジョウ</t>
    </rPh>
    <rPh sb="43" eb="45">
      <t>ジュウブン</t>
    </rPh>
    <rPh sb="45" eb="47">
      <t>チュウイ</t>
    </rPh>
    <phoneticPr fontId="24"/>
  </si>
  <si>
    <t>※3　児童保育（専属の保育士等を雇用し、専用のスペースを設けて、原則小学校１～３年生の児童を保育する場合をいう。）を実施してい</t>
    <rPh sb="3" eb="5">
      <t>ジドウ</t>
    </rPh>
    <rPh sb="5" eb="7">
      <t>ホイク</t>
    </rPh>
    <rPh sb="8" eb="10">
      <t>センゾク</t>
    </rPh>
    <rPh sb="11" eb="14">
      <t>ホイクシ</t>
    </rPh>
    <rPh sb="14" eb="15">
      <t>トウ</t>
    </rPh>
    <rPh sb="16" eb="18">
      <t>コヨウ</t>
    </rPh>
    <rPh sb="20" eb="22">
      <t>センヨウ</t>
    </rPh>
    <rPh sb="28" eb="29">
      <t>モウ</t>
    </rPh>
    <rPh sb="32" eb="34">
      <t>ゲンソク</t>
    </rPh>
    <rPh sb="34" eb="37">
      <t>ショウガッコウ</t>
    </rPh>
    <rPh sb="40" eb="42">
      <t>ネンセイ</t>
    </rPh>
    <rPh sb="43" eb="45">
      <t>ジドウ</t>
    </rPh>
    <rPh sb="46" eb="48">
      <t>ホイク</t>
    </rPh>
    <rPh sb="50" eb="52">
      <t>バアイ</t>
    </rPh>
    <rPh sb="58" eb="60">
      <t>ジッシ</t>
    </rPh>
    <phoneticPr fontId="24"/>
  </si>
  <si>
    <t>　　る病院において記入すること。</t>
    <rPh sb="3" eb="5">
      <t>ビョウイン</t>
    </rPh>
    <rPh sb="9" eb="11">
      <t>キニュウ</t>
    </rPh>
    <phoneticPr fontId="24"/>
  </si>
  <si>
    <t>　　幼児や、設置主体の法人が設置している他の施設に勤務する職員の乳幼児　など）の受け入れをしている場合をいう。</t>
    <rPh sb="2" eb="4">
      <t>ヨウジ</t>
    </rPh>
    <rPh sb="6" eb="8">
      <t>セッチ</t>
    </rPh>
    <rPh sb="8" eb="10">
      <t>シュタイ</t>
    </rPh>
    <rPh sb="11" eb="13">
      <t>ホウジン</t>
    </rPh>
    <rPh sb="14" eb="16">
      <t>セッチ</t>
    </rPh>
    <rPh sb="20" eb="21">
      <t>タ</t>
    </rPh>
    <rPh sb="22" eb="24">
      <t>シセツ</t>
    </rPh>
    <rPh sb="25" eb="27">
      <t>キンム</t>
    </rPh>
    <rPh sb="29" eb="31">
      <t>ショクイン</t>
    </rPh>
    <rPh sb="32" eb="35">
      <t>ニュウヨウジ</t>
    </rPh>
    <rPh sb="40" eb="41">
      <t>ウ</t>
    </rPh>
    <rPh sb="42" eb="43">
      <t>イ</t>
    </rPh>
    <rPh sb="49" eb="51">
      <t>バアイ</t>
    </rPh>
    <phoneticPr fontId="24"/>
  </si>
  <si>
    <t>※4　保育施設での一般乳幼児等の保育状況については、当該病院・診療所に勤務している医療従事者以外の者（地域住民等の一般乳</t>
    <rPh sb="3" eb="5">
      <t>ホイク</t>
    </rPh>
    <rPh sb="5" eb="7">
      <t>シセツ</t>
    </rPh>
    <rPh sb="9" eb="11">
      <t>イッパン</t>
    </rPh>
    <rPh sb="11" eb="14">
      <t>ニュウヨウジ</t>
    </rPh>
    <rPh sb="14" eb="15">
      <t>トウ</t>
    </rPh>
    <rPh sb="16" eb="18">
      <t>ホイク</t>
    </rPh>
    <rPh sb="18" eb="20">
      <t>ジョウキョウ</t>
    </rPh>
    <rPh sb="26" eb="28">
      <t>トウガイ</t>
    </rPh>
    <rPh sb="28" eb="30">
      <t>ビョウイン</t>
    </rPh>
    <rPh sb="31" eb="34">
      <t>シンリョウショ</t>
    </rPh>
    <rPh sb="35" eb="37">
      <t>キンム</t>
    </rPh>
    <rPh sb="41" eb="43">
      <t>イリョウ</t>
    </rPh>
    <rPh sb="43" eb="46">
      <t>ジュウジシャ</t>
    </rPh>
    <rPh sb="46" eb="48">
      <t>イガイ</t>
    </rPh>
    <rPh sb="49" eb="50">
      <t>モノ</t>
    </rPh>
    <rPh sb="51" eb="53">
      <t>チイキ</t>
    </rPh>
    <rPh sb="53" eb="55">
      <t>ジュウミン</t>
    </rPh>
    <rPh sb="55" eb="56">
      <t>トウ</t>
    </rPh>
    <rPh sb="57" eb="59">
      <t>イッパン</t>
    </rPh>
    <rPh sb="59" eb="60">
      <t>ニュウ</t>
    </rPh>
    <phoneticPr fontId="24"/>
  </si>
  <si>
    <t>４　職員の状況</t>
    <rPh sb="2" eb="4">
      <t>ショクイン</t>
    </rPh>
    <rPh sb="5" eb="7">
      <t>ジョウキョウ</t>
    </rPh>
    <phoneticPr fontId="24"/>
  </si>
  <si>
    <t>３　保育人員等</t>
    <rPh sb="2" eb="4">
      <t>ホイク</t>
    </rPh>
    <rPh sb="4" eb="6">
      <t>ジンイン</t>
    </rPh>
    <rPh sb="6" eb="7">
      <t>トウ</t>
    </rPh>
    <phoneticPr fontId="24"/>
  </si>
  <si>
    <t>２　保育施設の概要</t>
    <rPh sb="2" eb="4">
      <t>ホイク</t>
    </rPh>
    <rPh sb="4" eb="6">
      <t>シセツ</t>
    </rPh>
    <rPh sb="7" eb="9">
      <t>ガイヨウ</t>
    </rPh>
    <phoneticPr fontId="8"/>
  </si>
  <si>
    <r>
      <t>保育料月額　</t>
    </r>
    <r>
      <rPr>
        <b/>
        <sz val="10"/>
        <rFont val="ＭＳ Ｐ明朝"/>
        <family val="1"/>
        <charset val="128"/>
      </rPr>
      <t>（※1）</t>
    </r>
    <rPh sb="0" eb="3">
      <t>ホイクリョウ</t>
    </rPh>
    <rPh sb="3" eb="5">
      <t>ゲツガク</t>
    </rPh>
    <phoneticPr fontId="24"/>
  </si>
  <si>
    <r>
      <t>安静室の延床面積　</t>
    </r>
    <r>
      <rPr>
        <b/>
        <sz val="10"/>
        <rFont val="ＭＳ Ｐ明朝"/>
        <family val="1"/>
        <charset val="128"/>
      </rPr>
      <t>（※2）</t>
    </r>
    <rPh sb="0" eb="2">
      <t>アンセイ</t>
    </rPh>
    <rPh sb="2" eb="3">
      <t>シツ</t>
    </rPh>
    <rPh sb="4" eb="5">
      <t>ノ</t>
    </rPh>
    <rPh sb="5" eb="6">
      <t>ユカ</t>
    </rPh>
    <rPh sb="6" eb="8">
      <t>メンセキ</t>
    </rPh>
    <phoneticPr fontId="24"/>
  </si>
  <si>
    <r>
      <t>児童保育の為の床面積　</t>
    </r>
    <r>
      <rPr>
        <b/>
        <sz val="10"/>
        <rFont val="ＭＳ Ｐ明朝"/>
        <family val="1"/>
        <charset val="128"/>
      </rPr>
      <t>（※3）</t>
    </r>
    <rPh sb="0" eb="2">
      <t>ジドウ</t>
    </rPh>
    <rPh sb="2" eb="4">
      <t>ホイク</t>
    </rPh>
    <rPh sb="5" eb="6">
      <t>タメ</t>
    </rPh>
    <rPh sb="7" eb="10">
      <t>ユカメンセキ</t>
    </rPh>
    <phoneticPr fontId="24"/>
  </si>
  <si>
    <r>
      <t>保育施設での一般乳幼児等の保育の有無</t>
    </r>
    <r>
      <rPr>
        <b/>
        <sz val="10"/>
        <rFont val="ＭＳ Ｐ明朝"/>
        <family val="1"/>
        <charset val="128"/>
      </rPr>
      <t>（※4）</t>
    </r>
    <rPh sb="0" eb="2">
      <t>ホイク</t>
    </rPh>
    <rPh sb="2" eb="4">
      <t>シセツ</t>
    </rPh>
    <rPh sb="6" eb="8">
      <t>イッパン</t>
    </rPh>
    <rPh sb="8" eb="11">
      <t>ニュウヨウジ</t>
    </rPh>
    <rPh sb="11" eb="12">
      <t>トウ</t>
    </rPh>
    <rPh sb="13" eb="15">
      <t>ホイク</t>
    </rPh>
    <rPh sb="16" eb="18">
      <t>ウム</t>
    </rPh>
    <phoneticPr fontId="24"/>
  </si>
  <si>
    <t>㎡</t>
    <phoneticPr fontId="24"/>
  </si>
  <si>
    <t>○</t>
    <phoneticPr fontId="24"/>
  </si>
  <si>
    <t>有</t>
    <rPh sb="0" eb="1">
      <t>ア</t>
    </rPh>
    <phoneticPr fontId="24"/>
  </si>
  <si>
    <t>無</t>
    <rPh sb="0" eb="1">
      <t>ナ</t>
    </rPh>
    <phoneticPr fontId="24"/>
  </si>
  <si>
    <t>職員</t>
    <rPh sb="0" eb="2">
      <t>ショクイン</t>
    </rPh>
    <phoneticPr fontId="24"/>
  </si>
  <si>
    <r>
      <t>に勤務していることにより家庭での保育を行うことが困難な小学校低学年</t>
    </r>
    <r>
      <rPr>
        <sz val="10"/>
        <color indexed="10"/>
        <rFont val="ＭＳ Ｐ明朝"/>
        <family val="1"/>
        <charset val="128"/>
      </rPr>
      <t>（１～３年）</t>
    </r>
    <r>
      <rPr>
        <sz val="10"/>
        <rFont val="ＭＳ Ｐ明朝"/>
        <family val="1"/>
        <charset val="128"/>
      </rPr>
      <t>の児童を間仕切り等で</t>
    </r>
    <rPh sb="1" eb="3">
      <t>キンム</t>
    </rPh>
    <rPh sb="12" eb="14">
      <t>カテイ</t>
    </rPh>
    <rPh sb="16" eb="18">
      <t>ホイク</t>
    </rPh>
    <rPh sb="19" eb="20">
      <t>オコナ</t>
    </rPh>
    <rPh sb="24" eb="26">
      <t>コンナン</t>
    </rPh>
    <rPh sb="27" eb="30">
      <t>ショウガッコウ</t>
    </rPh>
    <rPh sb="30" eb="33">
      <t>テイガクネン</t>
    </rPh>
    <rPh sb="37" eb="38">
      <t>ネン</t>
    </rPh>
    <rPh sb="40" eb="42">
      <t>ジドウ</t>
    </rPh>
    <rPh sb="43" eb="46">
      <t>マジキ</t>
    </rPh>
    <rPh sb="47" eb="48">
      <t>トウ</t>
    </rPh>
    <phoneticPr fontId="24"/>
  </si>
  <si>
    <t>当該年度の４月１日現在の病院内保育施設利用職員の児童数</t>
    <rPh sb="0" eb="2">
      <t>トウガイ</t>
    </rPh>
    <rPh sb="2" eb="4">
      <t>ネンド</t>
    </rPh>
    <rPh sb="6" eb="7">
      <t>ガツ</t>
    </rPh>
    <rPh sb="8" eb="9">
      <t>ニチ</t>
    </rPh>
    <rPh sb="9" eb="11">
      <t>ゲンザイ</t>
    </rPh>
    <rPh sb="12" eb="14">
      <t>ビョウイン</t>
    </rPh>
    <rPh sb="14" eb="15">
      <t>ナイ</t>
    </rPh>
    <rPh sb="15" eb="17">
      <t>ホイク</t>
    </rPh>
    <rPh sb="17" eb="19">
      <t>シセツ</t>
    </rPh>
    <rPh sb="19" eb="21">
      <t>リヨウ</t>
    </rPh>
    <rPh sb="21" eb="23">
      <t>ショクイン</t>
    </rPh>
    <rPh sb="24" eb="26">
      <t>ジドウ</t>
    </rPh>
    <rPh sb="26" eb="27">
      <t>スウ</t>
    </rPh>
    <phoneticPr fontId="79"/>
  </si>
  <si>
    <t>国が通知する病院内保育施設に係る標準経費の算出に用いる保育士等の数</t>
    <rPh sb="0" eb="1">
      <t>クニ</t>
    </rPh>
    <rPh sb="2" eb="4">
      <t>ツウチ</t>
    </rPh>
    <rPh sb="6" eb="8">
      <t>ビョウイン</t>
    </rPh>
    <rPh sb="8" eb="9">
      <t>ナイ</t>
    </rPh>
    <rPh sb="9" eb="11">
      <t>ホイク</t>
    </rPh>
    <rPh sb="11" eb="13">
      <t>シセツ</t>
    </rPh>
    <rPh sb="14" eb="15">
      <t>カカ</t>
    </rPh>
    <rPh sb="16" eb="18">
      <t>ヒョウジュン</t>
    </rPh>
    <rPh sb="18" eb="20">
      <t>ケイヒ</t>
    </rPh>
    <rPh sb="21" eb="23">
      <t>サンシュツ</t>
    </rPh>
    <rPh sb="24" eb="25">
      <t>モチ</t>
    </rPh>
    <rPh sb="27" eb="29">
      <t>ホイク</t>
    </rPh>
    <rPh sb="29" eb="30">
      <t>シ</t>
    </rPh>
    <rPh sb="30" eb="31">
      <t>トウ</t>
    </rPh>
    <rPh sb="32" eb="33">
      <t>カズ</t>
    </rPh>
    <phoneticPr fontId="79"/>
  </si>
  <si>
    <t>病院内保育施設運営費標準経費額＝</t>
    <rPh sb="0" eb="2">
      <t>ビョウイン</t>
    </rPh>
    <rPh sb="2" eb="3">
      <t>ナイ</t>
    </rPh>
    <rPh sb="3" eb="5">
      <t>ホイク</t>
    </rPh>
    <rPh sb="5" eb="7">
      <t>シセツ</t>
    </rPh>
    <rPh sb="7" eb="10">
      <t>ウンエイヒ</t>
    </rPh>
    <rPh sb="10" eb="12">
      <t>ヒョウジュン</t>
    </rPh>
    <rPh sb="12" eb="14">
      <t>ケイヒ</t>
    </rPh>
    <rPh sb="14" eb="15">
      <t>ガク</t>
    </rPh>
    <phoneticPr fontId="79"/>
  </si>
  <si>
    <t>＝</t>
    <phoneticPr fontId="79"/>
  </si>
  <si>
    <t>注１）その他の経費とは、病院内保育施設運営費支出予定額から保育士等の職員の人件費を除</t>
    <rPh sb="0" eb="1">
      <t>チュウ</t>
    </rPh>
    <rPh sb="5" eb="6">
      <t>タ</t>
    </rPh>
    <rPh sb="7" eb="9">
      <t>ケイヒ</t>
    </rPh>
    <rPh sb="12" eb="14">
      <t>ビョウイン</t>
    </rPh>
    <rPh sb="14" eb="15">
      <t>ナイ</t>
    </rPh>
    <rPh sb="15" eb="17">
      <t>ホイク</t>
    </rPh>
    <rPh sb="17" eb="19">
      <t>シセツ</t>
    </rPh>
    <rPh sb="19" eb="22">
      <t>ウンエイヒ</t>
    </rPh>
    <rPh sb="22" eb="24">
      <t>シシュツ</t>
    </rPh>
    <rPh sb="24" eb="26">
      <t>ヨテイ</t>
    </rPh>
    <rPh sb="26" eb="27">
      <t>ガク</t>
    </rPh>
    <rPh sb="29" eb="31">
      <t>ホイク</t>
    </rPh>
    <rPh sb="31" eb="32">
      <t>シ</t>
    </rPh>
    <rPh sb="32" eb="33">
      <t>トウ</t>
    </rPh>
    <rPh sb="34" eb="36">
      <t>ショクイン</t>
    </rPh>
    <rPh sb="37" eb="40">
      <t>ジンケンヒ</t>
    </rPh>
    <phoneticPr fontId="79"/>
  </si>
  <si>
    <t>及び保育士等の職員の給食費等病院内保育施設の運営費以外の費用は認めないものとする。</t>
    <phoneticPr fontId="79"/>
  </si>
  <si>
    <t>収　　　　　　　　益</t>
    <rPh sb="0" eb="1">
      <t>オサム</t>
    </rPh>
    <rPh sb="9" eb="10">
      <t>エキ</t>
    </rPh>
    <phoneticPr fontId="24"/>
  </si>
  <si>
    <t>費　　　　　　　　用</t>
    <rPh sb="0" eb="1">
      <t>ヒ</t>
    </rPh>
    <rPh sb="9" eb="10">
      <t>ヨウ</t>
    </rPh>
    <phoneticPr fontId="24"/>
  </si>
  <si>
    <t>差引増減額
a－b</t>
    <rPh sb="0" eb="2">
      <t>サシヒキ</t>
    </rPh>
    <rPh sb="2" eb="5">
      <t>ゾウゲンガク</t>
    </rPh>
    <phoneticPr fontId="24"/>
  </si>
  <si>
    <t>病院内保育施設運営費に係る設置者負担見込額</t>
    <rPh sb="0" eb="2">
      <t>ビョウイン</t>
    </rPh>
    <rPh sb="2" eb="3">
      <t>ナイ</t>
    </rPh>
    <rPh sb="3" eb="5">
      <t>ホイク</t>
    </rPh>
    <rPh sb="5" eb="7">
      <t>シセツ</t>
    </rPh>
    <rPh sb="7" eb="9">
      <t>ウンエイ</t>
    </rPh>
    <rPh sb="9" eb="10">
      <t>ヒ</t>
    </rPh>
    <rPh sb="11" eb="12">
      <t>カカ</t>
    </rPh>
    <rPh sb="13" eb="16">
      <t>セッチシャ</t>
    </rPh>
    <rPh sb="16" eb="18">
      <t>フタン</t>
    </rPh>
    <rPh sb="18" eb="21">
      <t>ミコミガク</t>
    </rPh>
    <phoneticPr fontId="24"/>
  </si>
  <si>
    <t>病院内保育施設運営標準経費額による設置者負担見込額</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5">
      <t>ミコミガク</t>
    </rPh>
    <phoneticPr fontId="24"/>
  </si>
  <si>
    <t>病院内保育施設選定額</t>
    <rPh sb="0" eb="2">
      <t>ビョウイン</t>
    </rPh>
    <rPh sb="2" eb="3">
      <t>ナイ</t>
    </rPh>
    <rPh sb="3" eb="5">
      <t>ホイク</t>
    </rPh>
    <rPh sb="5" eb="7">
      <t>シセツ</t>
    </rPh>
    <rPh sb="7" eb="9">
      <t>センテイ</t>
    </rPh>
    <rPh sb="9" eb="10">
      <t>ガク</t>
    </rPh>
    <phoneticPr fontId="24"/>
  </si>
  <si>
    <t>病院負担額</t>
    <rPh sb="0" eb="2">
      <t>ビョウイン</t>
    </rPh>
    <rPh sb="2" eb="5">
      <t>フタンガク</t>
    </rPh>
    <phoneticPr fontId="24"/>
  </si>
  <si>
    <t>計（a）</t>
    <rPh sb="0" eb="1">
      <t>ケイ</t>
    </rPh>
    <phoneticPr fontId="24"/>
  </si>
  <si>
    <t>計（b）</t>
    <rPh sb="0" eb="1">
      <t>ケイ</t>
    </rPh>
    <phoneticPr fontId="24"/>
  </si>
  <si>
    <t>病院内保育施設運営費見込額（c）</t>
    <rPh sb="0" eb="2">
      <t>ビョウイン</t>
    </rPh>
    <rPh sb="2" eb="3">
      <t>ナイ</t>
    </rPh>
    <rPh sb="3" eb="5">
      <t>ホイク</t>
    </rPh>
    <rPh sb="5" eb="7">
      <t>シセツ</t>
    </rPh>
    <rPh sb="7" eb="10">
      <t>ウンエイヒ</t>
    </rPh>
    <rPh sb="10" eb="12">
      <t>ミコミ</t>
    </rPh>
    <rPh sb="12" eb="13">
      <t>ガク</t>
    </rPh>
    <phoneticPr fontId="24"/>
  </si>
  <si>
    <t>保育料等収入（d)</t>
    <rPh sb="0" eb="3">
      <t>ホイクリョウ</t>
    </rPh>
    <rPh sb="3" eb="4">
      <t>トウ</t>
    </rPh>
    <rPh sb="4" eb="6">
      <t>シュウニュウ</t>
    </rPh>
    <phoneticPr fontId="24"/>
  </si>
  <si>
    <t>差引設置者負担見込額c-d=e</t>
    <rPh sb="0" eb="2">
      <t>サシヒキ</t>
    </rPh>
    <rPh sb="2" eb="4">
      <t>セッチ</t>
    </rPh>
    <rPh sb="4" eb="5">
      <t>シャ</t>
    </rPh>
    <rPh sb="5" eb="7">
      <t>フタン</t>
    </rPh>
    <rPh sb="7" eb="10">
      <t>ミコミガク</t>
    </rPh>
    <phoneticPr fontId="24"/>
  </si>
  <si>
    <t>病院内保育施設運営標準経費額（f)</t>
    <rPh sb="0" eb="2">
      <t>ビョウイン</t>
    </rPh>
    <rPh sb="2" eb="3">
      <t>ナイ</t>
    </rPh>
    <rPh sb="3" eb="5">
      <t>ホイク</t>
    </rPh>
    <rPh sb="5" eb="7">
      <t>シセツ</t>
    </rPh>
    <rPh sb="7" eb="9">
      <t>ウンエイ</t>
    </rPh>
    <rPh sb="9" eb="11">
      <t>ヒョウジュン</t>
    </rPh>
    <rPh sb="11" eb="13">
      <t>ケイヒ</t>
    </rPh>
    <rPh sb="13" eb="14">
      <t>ガク</t>
    </rPh>
    <phoneticPr fontId="24"/>
  </si>
  <si>
    <t>保育料等収入（g）</t>
    <rPh sb="0" eb="3">
      <t>ホイクリョウ</t>
    </rPh>
    <rPh sb="3" eb="4">
      <t>トウ</t>
    </rPh>
    <rPh sb="4" eb="6">
      <t>シュウニュウ</t>
    </rPh>
    <phoneticPr fontId="24"/>
  </si>
  <si>
    <t>差引設置者負担見込額f-g=h</t>
    <rPh sb="0" eb="2">
      <t>サシヒキ</t>
    </rPh>
    <rPh sb="2" eb="5">
      <t>セッチシャ</t>
    </rPh>
    <rPh sb="5" eb="7">
      <t>フタン</t>
    </rPh>
    <rPh sb="7" eb="10">
      <t>ミコミガク</t>
    </rPh>
    <phoneticPr fontId="24"/>
  </si>
  <si>
    <t>千円</t>
    <rPh sb="0" eb="2">
      <t>センエン</t>
    </rPh>
    <phoneticPr fontId="24"/>
  </si>
  <si>
    <t>収　　　　　　　　　　益</t>
    <rPh sb="0" eb="1">
      <t>オサム</t>
    </rPh>
    <rPh sb="11" eb="12">
      <t>エキ</t>
    </rPh>
    <phoneticPr fontId="24"/>
  </si>
  <si>
    <t>費　　　　　　　　　　用</t>
    <rPh sb="0" eb="1">
      <t>ヒ</t>
    </rPh>
    <rPh sb="11" eb="12">
      <t>ヨウ</t>
    </rPh>
    <phoneticPr fontId="24"/>
  </si>
  <si>
    <t>特別利益</t>
    <rPh sb="0" eb="2">
      <t>トクベツ</t>
    </rPh>
    <rPh sb="2" eb="4">
      <t>リエキ</t>
    </rPh>
    <phoneticPr fontId="24"/>
  </si>
  <si>
    <t>負担能力指数による調整率</t>
    <rPh sb="0" eb="2">
      <t>フタン</t>
    </rPh>
    <rPh sb="2" eb="4">
      <t>ノウリョク</t>
    </rPh>
    <rPh sb="4" eb="6">
      <t>シスウ</t>
    </rPh>
    <rPh sb="9" eb="12">
      <t>チョウセイリツ</t>
    </rPh>
    <phoneticPr fontId="24"/>
  </si>
  <si>
    <t>設置後３年以内</t>
    <rPh sb="0" eb="2">
      <t>セッチ</t>
    </rPh>
    <rPh sb="2" eb="3">
      <t>ゴ</t>
    </rPh>
    <rPh sb="4" eb="5">
      <t>ネン</t>
    </rPh>
    <rPh sb="5" eb="7">
      <t>イナイ</t>
    </rPh>
    <phoneticPr fontId="24"/>
  </si>
  <si>
    <t>a</t>
    <phoneticPr fontId="24"/>
  </si>
  <si>
    <t>b</t>
    <phoneticPr fontId="24"/>
  </si>
  <si>
    <t>a/b</t>
    <phoneticPr fontId="24"/>
  </si>
  <si>
    <t>ｃ</t>
    <phoneticPr fontId="24"/>
  </si>
  <si>
    <t>種　　　　　　　　　　別</t>
    <rPh sb="0" eb="1">
      <t>タネ</t>
    </rPh>
    <rPh sb="11" eb="12">
      <t>ベツ</t>
    </rPh>
    <phoneticPr fontId="24"/>
  </si>
  <si>
    <t>◎このシートは入力の必要がありません。</t>
    <rPh sb="7" eb="9">
      <t>ニュウリョク</t>
    </rPh>
    <rPh sb="10" eb="12">
      <t>ヒツヨウ</t>
    </rPh>
    <phoneticPr fontId="24"/>
  </si>
  <si>
    <t>いた経費。ただし、借入金の返済土地購入等の資本取引に係る経費</t>
    <phoneticPr fontId="79"/>
  </si>
  <si>
    <t>　</t>
    <phoneticPr fontId="24"/>
  </si>
  <si>
    <t>保育士の数</t>
    <rPh sb="0" eb="3">
      <t>ホイクシ</t>
    </rPh>
    <rPh sb="4" eb="5">
      <t>カズ</t>
    </rPh>
    <phoneticPr fontId="24"/>
  </si>
  <si>
    <t>×3,186,000円（標準人件費）＋その他の経費</t>
    <rPh sb="10" eb="11">
      <t>エン</t>
    </rPh>
    <rPh sb="12" eb="14">
      <t>ヒョウジュン</t>
    </rPh>
    <rPh sb="14" eb="17">
      <t>ジンケンヒ</t>
    </rPh>
    <rPh sb="21" eb="22">
      <t>タ</t>
    </rPh>
    <rPh sb="23" eb="25">
      <t>ケイヒ</t>
    </rPh>
    <phoneticPr fontId="79"/>
  </si>
  <si>
    <t>　５未満</t>
    <rPh sb="2" eb="4">
      <t>ミマン</t>
    </rPh>
    <phoneticPr fontId="24"/>
  </si>
  <si>
    <t>　５以上２０未満</t>
    <rPh sb="2" eb="4">
      <t>イジョウ</t>
    </rPh>
    <rPh sb="6" eb="8">
      <t>ミマン</t>
    </rPh>
    <phoneticPr fontId="24"/>
  </si>
  <si>
    <t>　２０以上</t>
    <rPh sb="3" eb="5">
      <t>イジョウ</t>
    </rPh>
    <phoneticPr fontId="24"/>
  </si>
  <si>
    <t>※</t>
    <phoneticPr fontId="24"/>
  </si>
  <si>
    <t>ただし、院内保育施設設置後、３か年を経過していない</t>
    <rPh sb="4" eb="6">
      <t>インナイ</t>
    </rPh>
    <rPh sb="6" eb="7">
      <t>ホ</t>
    </rPh>
    <rPh sb="8" eb="10">
      <t>シセツ</t>
    </rPh>
    <rPh sb="10" eb="13">
      <t>セッチゴ</t>
    </rPh>
    <rPh sb="16" eb="17">
      <t>ネン</t>
    </rPh>
    <rPh sb="18" eb="20">
      <t>ケイカ</t>
    </rPh>
    <phoneticPr fontId="24"/>
  </si>
  <si>
    <t>施設にあっては適用しない。</t>
    <rPh sb="0" eb="2">
      <t>シセツ</t>
    </rPh>
    <rPh sb="7" eb="9">
      <t>テキヨウ</t>
    </rPh>
    <phoneticPr fontId="24"/>
  </si>
  <si>
    <t>委託契約書の写し</t>
    <rPh sb="0" eb="2">
      <t>イタク</t>
    </rPh>
    <rPh sb="2" eb="5">
      <t>ケイヤクショ</t>
    </rPh>
    <rPh sb="6" eb="7">
      <t>ウツ</t>
    </rPh>
    <phoneticPr fontId="24"/>
  </si>
  <si>
    <r>
      <t xml:space="preserve">  </t>
    </r>
    <r>
      <rPr>
        <sz val="11"/>
        <rFont val="ＭＳ Ｐゴシック"/>
        <family val="3"/>
        <charset val="128"/>
      </rPr>
      <t>なお、様式</t>
    </r>
    <r>
      <rPr>
        <sz val="11"/>
        <rFont val="ＭＳ Ｐゴシック"/>
        <family val="3"/>
        <charset val="128"/>
      </rPr>
      <t>2</t>
    </r>
    <r>
      <rPr>
        <sz val="11"/>
        <rFont val="ＭＳ Ｐゴシック"/>
        <family val="3"/>
        <charset val="128"/>
      </rPr>
      <t>-</t>
    </r>
    <r>
      <rPr>
        <sz val="11"/>
        <rFont val="ＭＳ Ｐゴシック"/>
        <family val="3"/>
        <charset val="128"/>
      </rPr>
      <t>2</t>
    </r>
    <r>
      <rPr>
        <sz val="11"/>
        <rFont val="ＭＳ Ｐゴシック"/>
        <family val="3"/>
        <charset val="128"/>
      </rPr>
      <t>（２４時間保育実施計画表）、様式</t>
    </r>
    <r>
      <rPr>
        <sz val="11"/>
        <rFont val="ＭＳ Ｐゴシック"/>
        <family val="3"/>
        <charset val="128"/>
      </rPr>
      <t>2</t>
    </r>
    <r>
      <rPr>
        <sz val="11"/>
        <rFont val="ＭＳ Ｐゴシック"/>
        <family val="3"/>
        <charset val="128"/>
      </rPr>
      <t>-</t>
    </r>
    <r>
      <rPr>
        <sz val="11"/>
        <rFont val="ＭＳ Ｐゴシック"/>
        <family val="3"/>
        <charset val="128"/>
      </rPr>
      <t>3</t>
    </r>
    <r>
      <rPr>
        <sz val="11"/>
        <rFont val="ＭＳ Ｐゴシック"/>
        <family val="3"/>
        <charset val="128"/>
      </rPr>
      <t>（病児等保育実施計画表）、様式</t>
    </r>
    <r>
      <rPr>
        <sz val="11"/>
        <rFont val="ＭＳ Ｐゴシック"/>
        <family val="3"/>
        <charset val="128"/>
      </rPr>
      <t>2</t>
    </r>
    <r>
      <rPr>
        <sz val="11"/>
        <rFont val="ＭＳ Ｐゴシック"/>
        <family val="3"/>
        <charset val="128"/>
      </rPr>
      <t>-</t>
    </r>
    <r>
      <rPr>
        <sz val="11"/>
        <rFont val="ＭＳ Ｐゴシック"/>
        <family val="3"/>
        <charset val="128"/>
      </rPr>
      <t>4</t>
    </r>
    <r>
      <rPr>
        <sz val="11"/>
        <rFont val="ＭＳ Ｐゴシック"/>
        <family val="3"/>
        <charset val="128"/>
      </rPr>
      <t>（緊急一時保育実施計画表）、様式</t>
    </r>
    <r>
      <rPr>
        <sz val="11"/>
        <rFont val="ＭＳ Ｐゴシック"/>
        <family val="3"/>
        <charset val="128"/>
      </rPr>
      <t>2</t>
    </r>
    <r>
      <rPr>
        <sz val="11"/>
        <rFont val="ＭＳ Ｐゴシック"/>
        <family val="3"/>
        <charset val="128"/>
      </rPr>
      <t>-</t>
    </r>
    <r>
      <rPr>
        <sz val="11"/>
        <rFont val="ＭＳ Ｐゴシック"/>
        <family val="3"/>
        <charset val="128"/>
      </rPr>
      <t>5</t>
    </r>
    <r>
      <rPr>
        <sz val="11"/>
        <rFont val="ＭＳ Ｐゴシック"/>
        <family val="3"/>
        <charset val="128"/>
      </rPr>
      <t>（児童保育実施計画表）及び様式</t>
    </r>
    <r>
      <rPr>
        <sz val="11"/>
        <rFont val="ＭＳ Ｐゴシック"/>
        <family val="3"/>
        <charset val="128"/>
      </rPr>
      <t>2</t>
    </r>
    <r>
      <rPr>
        <sz val="11"/>
        <rFont val="ＭＳ Ｐゴシック"/>
        <family val="3"/>
        <charset val="128"/>
      </rPr>
      <t>-</t>
    </r>
    <r>
      <rPr>
        <sz val="11"/>
        <rFont val="ＭＳ Ｐゴシック"/>
        <family val="3"/>
        <charset val="128"/>
      </rPr>
      <t>6</t>
    </r>
    <r>
      <rPr>
        <sz val="11"/>
        <rFont val="ＭＳ Ｐゴシック"/>
        <family val="3"/>
        <charset val="128"/>
      </rPr>
      <t>（休日保育実施計画表）については</t>
    </r>
    <r>
      <rPr>
        <sz val="11"/>
        <rFont val="ＭＳ Ｐゴシック"/>
        <family val="3"/>
        <charset val="128"/>
      </rPr>
      <t>、</t>
    </r>
    <r>
      <rPr>
        <b/>
        <u/>
        <sz val="11"/>
        <rFont val="ＭＳ Ｐゴシック"/>
        <family val="3"/>
        <charset val="128"/>
      </rPr>
      <t>実施している施設のみ記入、提出してください</t>
    </r>
    <r>
      <rPr>
        <sz val="11"/>
        <rFont val="ＭＳ Ｐゴシック"/>
        <family val="3"/>
        <charset val="128"/>
      </rPr>
      <t>。</t>
    </r>
    <rPh sb="5" eb="7">
      <t>ヨウシキ</t>
    </rPh>
    <rPh sb="13" eb="15">
      <t>ジカン</t>
    </rPh>
    <rPh sb="15" eb="17">
      <t>ホイク</t>
    </rPh>
    <rPh sb="17" eb="19">
      <t>ジッシ</t>
    </rPh>
    <rPh sb="19" eb="21">
      <t>ケイカク</t>
    </rPh>
    <rPh sb="21" eb="22">
      <t>ヒョウ</t>
    </rPh>
    <rPh sb="24" eb="26">
      <t>ヨウシキ</t>
    </rPh>
    <rPh sb="30" eb="31">
      <t>ビョウ</t>
    </rPh>
    <rPh sb="31" eb="32">
      <t>ジ</t>
    </rPh>
    <rPh sb="32" eb="33">
      <t>トウ</t>
    </rPh>
    <rPh sb="33" eb="35">
      <t>ホイク</t>
    </rPh>
    <rPh sb="35" eb="37">
      <t>ジッシ</t>
    </rPh>
    <rPh sb="37" eb="39">
      <t>ケイカク</t>
    </rPh>
    <rPh sb="39" eb="40">
      <t>ヒョウ</t>
    </rPh>
    <rPh sb="42" eb="44">
      <t>ヨウシキ</t>
    </rPh>
    <rPh sb="48" eb="50">
      <t>キンキュウ</t>
    </rPh>
    <rPh sb="50" eb="52">
      <t>イチジ</t>
    </rPh>
    <rPh sb="52" eb="54">
      <t>ホイク</t>
    </rPh>
    <rPh sb="54" eb="56">
      <t>ジッシ</t>
    </rPh>
    <rPh sb="56" eb="58">
      <t>ケイカク</t>
    </rPh>
    <rPh sb="58" eb="59">
      <t>オモテ</t>
    </rPh>
    <rPh sb="61" eb="63">
      <t>ヨウシキ</t>
    </rPh>
    <rPh sb="67" eb="69">
      <t>ジドウ</t>
    </rPh>
    <rPh sb="69" eb="71">
      <t>ホイク</t>
    </rPh>
    <rPh sb="71" eb="73">
      <t>ジッシ</t>
    </rPh>
    <rPh sb="73" eb="76">
      <t>ケイカクヒョウ</t>
    </rPh>
    <rPh sb="77" eb="78">
      <t>オヨ</t>
    </rPh>
    <rPh sb="79" eb="81">
      <t>ヨウシキ</t>
    </rPh>
    <rPh sb="85" eb="87">
      <t>キュウジツ</t>
    </rPh>
    <rPh sb="87" eb="89">
      <t>ホイク</t>
    </rPh>
    <rPh sb="89" eb="91">
      <t>ジッシ</t>
    </rPh>
    <rPh sb="91" eb="94">
      <t>ケイカクヒョウ</t>
    </rPh>
    <rPh sb="101" eb="103">
      <t>ジッシ</t>
    </rPh>
    <rPh sb="107" eb="109">
      <t>シセツ</t>
    </rPh>
    <rPh sb="111" eb="113">
      <t>キニュウ</t>
    </rPh>
    <rPh sb="114" eb="116">
      <t>テイシュツ</t>
    </rPh>
    <phoneticPr fontId="24"/>
  </si>
  <si>
    <t>　　　↑　ここで算出された調整率は、様式１－１に反映されます。</t>
    <rPh sb="8" eb="10">
      <t>サンシュツ</t>
    </rPh>
    <rPh sb="13" eb="16">
      <t>チョウセイリツ</t>
    </rPh>
    <rPh sb="18" eb="20">
      <t>ヨウシキ</t>
    </rPh>
    <rPh sb="24" eb="26">
      <t>ハンエイ</t>
    </rPh>
    <phoneticPr fontId="24"/>
  </si>
  <si>
    <t>↑</t>
    <phoneticPr fontId="24"/>
  </si>
  <si>
    <t>(参考)様式２－１</t>
    <rPh sb="1" eb="3">
      <t>サンコウ</t>
    </rPh>
    <rPh sb="4" eb="6">
      <t>ヨウシキ</t>
    </rPh>
    <phoneticPr fontId="24"/>
  </si>
  <si>
    <t>○○市中央区下山手通5-10-1</t>
    <rPh sb="2" eb="3">
      <t>コウベシ</t>
    </rPh>
    <rPh sb="3" eb="5">
      <t>チュウオウ</t>
    </rPh>
    <rPh sb="5" eb="6">
      <t>ク</t>
    </rPh>
    <rPh sb="6" eb="10">
      <t>シモヤマテドオリ</t>
    </rPh>
    <phoneticPr fontId="24"/>
  </si>
  <si>
    <t>その他の職員</t>
  </si>
  <si>
    <t>医師（女性）</t>
  </si>
  <si>
    <r>
      <t>÷</t>
    </r>
    <r>
      <rPr>
        <sz val="11"/>
        <color indexed="10"/>
        <rFont val="MS UI Gothic"/>
        <family val="3"/>
        <charset val="128"/>
      </rPr>
      <t>2.6</t>
    </r>
    <r>
      <rPr>
        <sz val="11"/>
        <rFont val="MS UI Gothic"/>
        <family val="3"/>
        <charset val="128"/>
      </rPr>
      <t>＝</t>
    </r>
    <phoneticPr fontId="79"/>
  </si>
  <si>
    <r>
      <t>×</t>
    </r>
    <r>
      <rPr>
        <sz val="11"/>
        <color indexed="10"/>
        <rFont val="MS UI Gothic"/>
        <family val="3"/>
        <charset val="128"/>
      </rPr>
      <t>3,186,000</t>
    </r>
    <r>
      <rPr>
        <sz val="11"/>
        <rFont val="MS UI Gothic"/>
        <family val="3"/>
        <charset val="128"/>
      </rPr>
      <t>円＋</t>
    </r>
    <rPh sb="10" eb="11">
      <t>エン</t>
    </rPh>
    <phoneticPr fontId="79"/>
  </si>
  <si>
    <t>看護職員</t>
  </si>
  <si>
    <t>※ただし、Ａ型特例，Ａ型は２人、Ｂ型は４人、Ｂ型特例は１０人を下回る場合は、</t>
    <rPh sb="6" eb="7">
      <t>ガタ</t>
    </rPh>
    <rPh sb="7" eb="9">
      <t>トクレイ</t>
    </rPh>
    <rPh sb="11" eb="12">
      <t>ガタ</t>
    </rPh>
    <rPh sb="14" eb="15">
      <t>ニン</t>
    </rPh>
    <rPh sb="17" eb="18">
      <t>ガタ</t>
    </rPh>
    <rPh sb="20" eb="21">
      <t>ニン</t>
    </rPh>
    <rPh sb="23" eb="24">
      <t>ガタ</t>
    </rPh>
    <rPh sb="24" eb="26">
      <t>トクレイ</t>
    </rPh>
    <rPh sb="29" eb="30">
      <t>ニン</t>
    </rPh>
    <rPh sb="31" eb="33">
      <t>シタマワ</t>
    </rPh>
    <rPh sb="34" eb="36">
      <t>バアイ</t>
    </rPh>
    <phoneticPr fontId="24"/>
  </si>
  <si>
    <t>Ａ型特例，Ａ型は２人、Ｂ型は４人、Ｂ型特例は１０人とする。</t>
    <rPh sb="1" eb="2">
      <t>ガタ</t>
    </rPh>
    <rPh sb="2" eb="4">
      <t>トクレイ</t>
    </rPh>
    <rPh sb="6" eb="7">
      <t>ガタ</t>
    </rPh>
    <rPh sb="9" eb="10">
      <t>ニン</t>
    </rPh>
    <rPh sb="12" eb="13">
      <t>ガタ</t>
    </rPh>
    <rPh sb="15" eb="16">
      <t>ニン</t>
    </rPh>
    <rPh sb="18" eb="19">
      <t>ガタ</t>
    </rPh>
    <rPh sb="19" eb="21">
      <t>トクレイ</t>
    </rPh>
    <rPh sb="24" eb="25">
      <t>ニン</t>
    </rPh>
    <phoneticPr fontId="24"/>
  </si>
  <si>
    <t>補助型別</t>
    <rPh sb="0" eb="2">
      <t>ホジョ</t>
    </rPh>
    <rPh sb="2" eb="3">
      <t>カタ</t>
    </rPh>
    <rPh sb="3" eb="4">
      <t>ベツ</t>
    </rPh>
    <phoneticPr fontId="24"/>
  </si>
  <si>
    <t>Ａ型特例</t>
    <rPh sb="1" eb="2">
      <t>ガタ</t>
    </rPh>
    <rPh sb="2" eb="4">
      <t>トクレイ</t>
    </rPh>
    <phoneticPr fontId="79"/>
  </si>
  <si>
    <t>Ａ型</t>
    <rPh sb="1" eb="2">
      <t>ガタ</t>
    </rPh>
    <phoneticPr fontId="79"/>
  </si>
  <si>
    <t>Ｂ型</t>
    <rPh sb="1" eb="2">
      <t>ガタ</t>
    </rPh>
    <phoneticPr fontId="79"/>
  </si>
  <si>
    <t>Ｂ型特例</t>
    <rPh sb="1" eb="2">
      <t>ガタ</t>
    </rPh>
    <rPh sb="2" eb="4">
      <t>トクレイ</t>
    </rPh>
    <phoneticPr fontId="79"/>
  </si>
  <si>
    <t>○型別における算定要件の考え方</t>
    <rPh sb="1" eb="2">
      <t>カタ</t>
    </rPh>
    <rPh sb="2" eb="3">
      <t>ベツ</t>
    </rPh>
    <rPh sb="7" eb="9">
      <t>サンテイ</t>
    </rPh>
    <rPh sb="9" eb="11">
      <t>ヨウケン</t>
    </rPh>
    <rPh sb="12" eb="13">
      <t>カンガ</t>
    </rPh>
    <rPh sb="14" eb="15">
      <t>カタ</t>
    </rPh>
    <phoneticPr fontId="3"/>
  </si>
  <si>
    <t>型別の考え方</t>
    <rPh sb="0" eb="1">
      <t>カタ</t>
    </rPh>
    <rPh sb="1" eb="2">
      <t>ベツ</t>
    </rPh>
    <rPh sb="3" eb="4">
      <t>カンガ</t>
    </rPh>
    <rPh sb="5" eb="6">
      <t>カタ</t>
    </rPh>
    <phoneticPr fontId="25"/>
  </si>
  <si>
    <t>保育児童</t>
    <rPh sb="0" eb="2">
      <t>ホイク</t>
    </rPh>
    <rPh sb="2" eb="4">
      <t>ジドウ</t>
    </rPh>
    <phoneticPr fontId="25"/>
  </si>
  <si>
    <t>保育士等数</t>
    <rPh sb="0" eb="3">
      <t>ホイクシ</t>
    </rPh>
    <rPh sb="3" eb="4">
      <t>トウ</t>
    </rPh>
    <rPh sb="4" eb="5">
      <t>カズ</t>
    </rPh>
    <phoneticPr fontId="25"/>
  </si>
  <si>
    <t>○算定要件</t>
    <rPh sb="1" eb="3">
      <t>サンテイ</t>
    </rPh>
    <rPh sb="3" eb="5">
      <t>ヨウケン</t>
    </rPh>
    <phoneticPr fontId="3"/>
  </si>
  <si>
    <t>　各月における保育児童数の年間の平均によって求めた数が４．０人以上であれば、各月において４人未満であっても、補助型別Ａ型とする。
　</t>
    <rPh sb="1" eb="3">
      <t>カクツキ</t>
    </rPh>
    <rPh sb="7" eb="9">
      <t>ホイク</t>
    </rPh>
    <rPh sb="9" eb="11">
      <t>ジドウ</t>
    </rPh>
    <rPh sb="11" eb="12">
      <t>スウ</t>
    </rPh>
    <rPh sb="13" eb="15">
      <t>ネンカン</t>
    </rPh>
    <rPh sb="16" eb="18">
      <t>ヘイキン</t>
    </rPh>
    <rPh sb="22" eb="23">
      <t>モト</t>
    </rPh>
    <rPh sb="25" eb="26">
      <t>カズ</t>
    </rPh>
    <rPh sb="30" eb="31">
      <t>ニン</t>
    </rPh>
    <rPh sb="31" eb="33">
      <t>イジョウ</t>
    </rPh>
    <rPh sb="38" eb="39">
      <t>カク</t>
    </rPh>
    <rPh sb="39" eb="40">
      <t>ツキ</t>
    </rPh>
    <rPh sb="45" eb="46">
      <t>ニン</t>
    </rPh>
    <rPh sb="46" eb="48">
      <t>ミマン</t>
    </rPh>
    <rPh sb="54" eb="56">
      <t>ホジョ</t>
    </rPh>
    <rPh sb="56" eb="57">
      <t>カタ</t>
    </rPh>
    <rPh sb="57" eb="58">
      <t>ベツ</t>
    </rPh>
    <rPh sb="59" eb="60">
      <t>ガタ</t>
    </rPh>
    <phoneticPr fontId="25"/>
  </si>
  <si>
    <t>　補助対象Ａ型特例、Ｂ型、Ｂ型特例についても、同様の考え方とする。</t>
  </si>
  <si>
    <t>　ただし、各月において２人以上にたっしていない場合は、当該補助対象型に該当しないものとする。</t>
    <phoneticPr fontId="24"/>
  </si>
  <si>
    <t>保育児童数</t>
  </si>
  <si>
    <t>1人～3人</t>
    <rPh sb="1" eb="2">
      <t>ニン</t>
    </rPh>
    <rPh sb="4" eb="5">
      <t>ニン</t>
    </rPh>
    <phoneticPr fontId="24"/>
  </si>
  <si>
    <t>４人以上</t>
    <rPh sb="1" eb="2">
      <t>ニン</t>
    </rPh>
    <rPh sb="2" eb="4">
      <t>イジョウ</t>
    </rPh>
    <phoneticPr fontId="24"/>
  </si>
  <si>
    <t>１０人以上</t>
    <rPh sb="2" eb="3">
      <t>ニン</t>
    </rPh>
    <rPh sb="3" eb="5">
      <t>イジョウ</t>
    </rPh>
    <phoneticPr fontId="24"/>
  </si>
  <si>
    <t>３０人以上</t>
    <rPh sb="2" eb="3">
      <t>ニン</t>
    </rPh>
    <rPh sb="3" eb="5">
      <t>イジョウ</t>
    </rPh>
    <phoneticPr fontId="24"/>
  </si>
  <si>
    <t>８時間以上</t>
    <rPh sb="1" eb="3">
      <t>ジカン</t>
    </rPh>
    <rPh sb="3" eb="5">
      <t>イジョウ</t>
    </rPh>
    <phoneticPr fontId="24"/>
  </si>
  <si>
    <t>１０時間以上</t>
    <rPh sb="2" eb="4">
      <t>ジカン</t>
    </rPh>
    <rPh sb="4" eb="6">
      <t>イジョウ</t>
    </rPh>
    <phoneticPr fontId="24"/>
  </si>
  <si>
    <t>２人以上</t>
    <rPh sb="1" eb="2">
      <t>ニン</t>
    </rPh>
    <rPh sb="2" eb="4">
      <t>イジョウ</t>
    </rPh>
    <phoneticPr fontId="24"/>
  </si>
  <si>
    <t>４人以上</t>
    <rPh sb="1" eb="4">
      <t>ニンイジョウ</t>
    </rPh>
    <phoneticPr fontId="24"/>
  </si>
  <si>
    <t>区分</t>
    <rPh sb="0" eb="2">
      <t>クブン</t>
    </rPh>
    <phoneticPr fontId="24"/>
  </si>
  <si>
    <t>貴病院</t>
    <rPh sb="0" eb="1">
      <t>キ</t>
    </rPh>
    <rPh sb="1" eb="3">
      <t>ビョウイン</t>
    </rPh>
    <phoneticPr fontId="24"/>
  </si>
  <si>
    <t>ただし、各月において４人未満の月が６ヶ月以上に達する場合は、当該補助型別に該当しないものとする。</t>
    <phoneticPr fontId="24"/>
  </si>
  <si>
    <t>保育士等数</t>
    <rPh sb="0" eb="3">
      <t>ホイクシ</t>
    </rPh>
    <rPh sb="3" eb="4">
      <t>トウ</t>
    </rPh>
    <rPh sb="4" eb="5">
      <t>スウ</t>
    </rPh>
    <phoneticPr fontId="24"/>
  </si>
  <si>
    <t>保育料（月額）</t>
    <rPh sb="0" eb="3">
      <t>ホイクリョウ</t>
    </rPh>
    <rPh sb="4" eb="6">
      <t>ゲツガク</t>
    </rPh>
    <phoneticPr fontId="24"/>
  </si>
  <si>
    <t>10，000円以上</t>
    <rPh sb="6" eb="7">
      <t>エン</t>
    </rPh>
    <rPh sb="7" eb="9">
      <t>イジョウ</t>
    </rPh>
    <phoneticPr fontId="24"/>
  </si>
  <si>
    <t>代表者分類</t>
    <rPh sb="0" eb="3">
      <t>ダイヒョウシャ</t>
    </rPh>
    <rPh sb="3" eb="5">
      <t>ブンルイ</t>
    </rPh>
    <phoneticPr fontId="24"/>
  </si>
  <si>
    <t>理事長、代表理事等「法人代表者」</t>
  </si>
  <si>
    <t>院長等「病院代表者」</t>
  </si>
  <si>
    <t>法人等所在地</t>
    <rPh sb="0" eb="2">
      <t>ホウジン</t>
    </rPh>
    <rPh sb="2" eb="3">
      <t>トウ</t>
    </rPh>
    <rPh sb="3" eb="6">
      <t>ショザイチ</t>
    </rPh>
    <phoneticPr fontId="24"/>
  </si>
  <si>
    <t>病院所在地</t>
    <rPh sb="0" eb="2">
      <t>ビョウイン</t>
    </rPh>
    <rPh sb="2" eb="5">
      <t>ショザイチ</t>
    </rPh>
    <phoneticPr fontId="24"/>
  </si>
  <si>
    <t>か</t>
    <phoneticPr fontId="24"/>
  </si>
  <si>
    <t>【　送信時　非表示　】</t>
    <rPh sb="2" eb="4">
      <t>ソウシン</t>
    </rPh>
    <rPh sb="4" eb="5">
      <t>ジ</t>
    </rPh>
    <rPh sb="6" eb="7">
      <t>ヒ</t>
    </rPh>
    <rPh sb="7" eb="9">
      <t>ヒョウジ</t>
    </rPh>
    <phoneticPr fontId="24"/>
  </si>
  <si>
    <t>aaaaaaaaaaa@pref.hyogo.lg.jp</t>
  </si>
  <si>
    <t>総務部　山田　太郎（やまだ　たろう）</t>
    <rPh sb="0" eb="3">
      <t>ソウムブ</t>
    </rPh>
    <rPh sb="4" eb="6">
      <t>ヤマダ</t>
    </rPh>
    <rPh sb="7" eb="9">
      <t>タロウ</t>
    </rPh>
    <phoneticPr fontId="24"/>
  </si>
  <si>
    <t>　（２）「各月保育児童数」は、毎月１日現在で在籍し、１５日以上保育した児童数を記入すること。なお、様式2-7の備考欄と整合がとれていること。</t>
    <rPh sb="5" eb="7">
      <t>カクツキ</t>
    </rPh>
    <rPh sb="7" eb="9">
      <t>ホイク</t>
    </rPh>
    <rPh sb="9" eb="12">
      <t>ジドウスウ</t>
    </rPh>
    <rPh sb="15" eb="17">
      <t>マイツキ</t>
    </rPh>
    <rPh sb="18" eb="19">
      <t>ヒ</t>
    </rPh>
    <rPh sb="19" eb="21">
      <t>ゲンザイ</t>
    </rPh>
    <rPh sb="22" eb="24">
      <t>ザイセキ</t>
    </rPh>
    <rPh sb="28" eb="29">
      <t>ヒ</t>
    </rPh>
    <rPh sb="29" eb="31">
      <t>イジョウ</t>
    </rPh>
    <rPh sb="31" eb="33">
      <t>ホイク</t>
    </rPh>
    <rPh sb="35" eb="38">
      <t>ジドウスウ</t>
    </rPh>
    <rPh sb="39" eb="41">
      <t>キニュウ</t>
    </rPh>
    <rPh sb="49" eb="51">
      <t>ヨウシキ</t>
    </rPh>
    <rPh sb="55" eb="58">
      <t>ビコウラン</t>
    </rPh>
    <rPh sb="59" eb="61">
      <t>セイゴウ</t>
    </rPh>
    <phoneticPr fontId="24"/>
  </si>
  <si>
    <t>病院内保育施設設置病院名</t>
  </si>
  <si>
    <t>県補助金収入</t>
    <rPh sb="0" eb="1">
      <t>ケン</t>
    </rPh>
    <rPh sb="1" eb="4">
      <t>ホジョキン</t>
    </rPh>
    <rPh sb="4" eb="6">
      <t>シュウニュウ</t>
    </rPh>
    <phoneticPr fontId="24"/>
  </si>
  <si>
    <t>○算定例</t>
    <rPh sb="1" eb="3">
      <t>サンテイ</t>
    </rPh>
    <rPh sb="3" eb="4">
      <t>レイ</t>
    </rPh>
    <phoneticPr fontId="24"/>
  </si>
  <si>
    <t>5人</t>
    <rPh sb="1" eb="2">
      <t>ニン</t>
    </rPh>
    <phoneticPr fontId="24"/>
  </si>
  <si>
    <t>12,000円</t>
    <rPh sb="6" eb="7">
      <t>エン</t>
    </rPh>
    <phoneticPr fontId="24"/>
  </si>
  <si>
    <t>9時間</t>
    <rPh sb="1" eb="3">
      <t>ジカン</t>
    </rPh>
    <phoneticPr fontId="24"/>
  </si>
  <si>
    <t>9時間30分</t>
    <rPh sb="1" eb="3">
      <t>ジカン</t>
    </rPh>
    <rPh sb="5" eb="6">
      <t>フン</t>
    </rPh>
    <phoneticPr fontId="24"/>
  </si>
  <si>
    <t>3人</t>
    <rPh sb="1" eb="2">
      <t>ニン</t>
    </rPh>
    <phoneticPr fontId="24"/>
  </si>
  <si>
    <t>→</t>
    <phoneticPr fontId="24"/>
  </si>
  <si>
    <t>A型</t>
    <rPh sb="1" eb="2">
      <t>ガタ</t>
    </rPh>
    <phoneticPr fontId="24"/>
  </si>
  <si>
    <t>15人</t>
    <rPh sb="2" eb="3">
      <t>ニン</t>
    </rPh>
    <phoneticPr fontId="24"/>
  </si>
  <si>
    <t>15,000円</t>
    <rPh sb="6" eb="7">
      <t>エン</t>
    </rPh>
    <phoneticPr fontId="24"/>
  </si>
  <si>
    <t>11時間</t>
    <rPh sb="2" eb="4">
      <t>ジカン</t>
    </rPh>
    <phoneticPr fontId="24"/>
  </si>
  <si>
    <t>12人</t>
    <rPh sb="2" eb="3">
      <t>ニン</t>
    </rPh>
    <phoneticPr fontId="24"/>
  </si>
  <si>
    <t>2人</t>
    <rPh sb="1" eb="2">
      <t>ニン</t>
    </rPh>
    <phoneticPr fontId="24"/>
  </si>
  <si>
    <t>A型（保育士等数がB型の基準を満たさない）</t>
    <rPh sb="1" eb="2">
      <t>ガタ</t>
    </rPh>
    <rPh sb="3" eb="5">
      <t>ホイク</t>
    </rPh>
    <rPh sb="5" eb="6">
      <t>シ</t>
    </rPh>
    <rPh sb="6" eb="7">
      <t>トウ</t>
    </rPh>
    <rPh sb="7" eb="8">
      <t>スウ</t>
    </rPh>
    <rPh sb="10" eb="11">
      <t>ガタ</t>
    </rPh>
    <rPh sb="12" eb="14">
      <t>キジュン</t>
    </rPh>
    <rPh sb="15" eb="16">
      <t>ミ</t>
    </rPh>
    <phoneticPr fontId="24"/>
  </si>
  <si>
    <t>6人</t>
    <rPh sb="1" eb="2">
      <t>ニン</t>
    </rPh>
    <phoneticPr fontId="24"/>
  </si>
  <si>
    <t>A型（保育時間がB型の基準を満たさない）</t>
    <rPh sb="1" eb="2">
      <t>ガタ</t>
    </rPh>
    <rPh sb="3" eb="5">
      <t>ホイク</t>
    </rPh>
    <rPh sb="5" eb="7">
      <t>ジカン</t>
    </rPh>
    <rPh sb="9" eb="10">
      <t>ガタ</t>
    </rPh>
    <rPh sb="11" eb="13">
      <t>キジュン</t>
    </rPh>
    <rPh sb="14" eb="15">
      <t>ミ</t>
    </rPh>
    <phoneticPr fontId="24"/>
  </si>
  <si>
    <t>37人</t>
    <rPh sb="2" eb="3">
      <t>ニン</t>
    </rPh>
    <phoneticPr fontId="24"/>
  </si>
  <si>
    <t>21,000円</t>
    <rPh sb="6" eb="7">
      <t>エン</t>
    </rPh>
    <phoneticPr fontId="24"/>
  </si>
  <si>
    <t>12時間</t>
    <rPh sb="2" eb="4">
      <t>ジカン</t>
    </rPh>
    <phoneticPr fontId="24"/>
  </si>
  <si>
    <t>9人</t>
    <rPh sb="1" eb="2">
      <t>ニン</t>
    </rPh>
    <phoneticPr fontId="24"/>
  </si>
  <si>
    <t>B型（保育士等数がB型特例の基準をみたさない）</t>
    <rPh sb="1" eb="2">
      <t>ガタ</t>
    </rPh>
    <rPh sb="3" eb="5">
      <t>ホイク</t>
    </rPh>
    <rPh sb="5" eb="6">
      <t>シ</t>
    </rPh>
    <rPh sb="6" eb="7">
      <t>トウ</t>
    </rPh>
    <rPh sb="7" eb="8">
      <t>スウ</t>
    </rPh>
    <rPh sb="10" eb="11">
      <t>ガタ</t>
    </rPh>
    <rPh sb="11" eb="13">
      <t>トクレイ</t>
    </rPh>
    <rPh sb="14" eb="16">
      <t>キジュン</t>
    </rPh>
    <phoneticPr fontId="24"/>
  </si>
  <si>
    <t>19,000円</t>
    <rPh sb="6" eb="7">
      <t>エン</t>
    </rPh>
    <phoneticPr fontId="24"/>
  </si>
  <si>
    <t>A型（保育時間がB型、B型特例の基準を満たさない）</t>
    <rPh sb="1" eb="2">
      <t>ガタ</t>
    </rPh>
    <rPh sb="3" eb="5">
      <t>ホイク</t>
    </rPh>
    <rPh sb="5" eb="7">
      <t>ジカン</t>
    </rPh>
    <rPh sb="9" eb="10">
      <t>ガタ</t>
    </rPh>
    <rPh sb="12" eb="13">
      <t>ガタ</t>
    </rPh>
    <rPh sb="13" eb="15">
      <t>トクレイ</t>
    </rPh>
    <rPh sb="16" eb="18">
      <t>キジュン</t>
    </rPh>
    <rPh sb="19" eb="20">
      <t>ミ</t>
    </rPh>
    <phoneticPr fontId="24"/>
  </si>
  <si>
    <t>独立行政法人</t>
    <rPh sb="0" eb="2">
      <t>ドクリツ</t>
    </rPh>
    <rPh sb="2" eb="4">
      <t>ギョウセイ</t>
    </rPh>
    <rPh sb="4" eb="6">
      <t>ホウジン</t>
    </rPh>
    <phoneticPr fontId="24"/>
  </si>
  <si>
    <t>独法</t>
    <rPh sb="0" eb="2">
      <t>ドッポウ</t>
    </rPh>
    <phoneticPr fontId="24"/>
  </si>
  <si>
    <t>病院内保育施設利用予定状況調（様式３）</t>
    <rPh sb="0" eb="3">
      <t>ビョウインナイ</t>
    </rPh>
    <rPh sb="3" eb="5">
      <t>ホイク</t>
    </rPh>
    <rPh sb="5" eb="7">
      <t>シセツ</t>
    </rPh>
    <rPh sb="7" eb="9">
      <t>リヨウ</t>
    </rPh>
    <rPh sb="9" eb="11">
      <t>ヨテイ</t>
    </rPh>
    <rPh sb="11" eb="13">
      <t>ジョウキョウ</t>
    </rPh>
    <rPh sb="13" eb="14">
      <t>シラ</t>
    </rPh>
    <rPh sb="15" eb="17">
      <t>ヨウシキ</t>
    </rPh>
    <phoneticPr fontId="24"/>
  </si>
  <si>
    <t>補   助　　　調整率　　　</t>
    <rPh sb="0" eb="1">
      <t>タスク</t>
    </rPh>
    <rPh sb="4" eb="5">
      <t>スケ</t>
    </rPh>
    <rPh sb="8" eb="10">
      <t>チョウセイ</t>
    </rPh>
    <rPh sb="10" eb="11">
      <t>リツ</t>
    </rPh>
    <phoneticPr fontId="24"/>
  </si>
  <si>
    <t>県費補助
所要額
　　F</t>
    <rPh sb="0" eb="2">
      <t>ケンピ</t>
    </rPh>
    <rPh sb="2" eb="4">
      <t>ホジョ</t>
    </rPh>
    <rPh sb="5" eb="7">
      <t>ショヨウ</t>
    </rPh>
    <rPh sb="7" eb="8">
      <t>ガク</t>
    </rPh>
    <phoneticPr fontId="24"/>
  </si>
  <si>
    <t>看護職員を１人以上配置し（病児等保育実施日のみの配属は該当しない。）、保育を実施するものを</t>
    <rPh sb="0" eb="2">
      <t>カンゴ</t>
    </rPh>
    <rPh sb="2" eb="4">
      <t>ショクイン</t>
    </rPh>
    <rPh sb="6" eb="7">
      <t>ニン</t>
    </rPh>
    <rPh sb="7" eb="9">
      <t>イジョウ</t>
    </rPh>
    <rPh sb="9" eb="11">
      <t>ハイチ</t>
    </rPh>
    <rPh sb="35" eb="37">
      <t>ホイク</t>
    </rPh>
    <phoneticPr fontId="24"/>
  </si>
  <si>
    <t>30人</t>
    <rPh sb="2" eb="3">
      <t>ニン</t>
    </rPh>
    <phoneticPr fontId="24"/>
  </si>
  <si>
    <t>医師（男性）</t>
  </si>
  <si>
    <t>株式会社保育委託団体</t>
    <rPh sb="0" eb="4">
      <t>カブシキガイシャ</t>
    </rPh>
    <rPh sb="4" eb="6">
      <t>ホイク</t>
    </rPh>
    <rPh sb="6" eb="8">
      <t>イタク</t>
    </rPh>
    <rPh sb="8" eb="10">
      <t>ダンタイ</t>
    </rPh>
    <phoneticPr fontId="24"/>
  </si>
  <si>
    <t>保育　委託</t>
    <rPh sb="0" eb="2">
      <t>ホイク</t>
    </rPh>
    <rPh sb="3" eb="5">
      <t>イタク</t>
    </rPh>
    <phoneticPr fontId="24"/>
  </si>
  <si>
    <t>○</t>
  </si>
  <si>
    <t>㋐</t>
  </si>
  <si>
    <t>㋑</t>
  </si>
  <si>
    <t>他の様式から自動で算出されるため、入力の必要はありません。</t>
    <rPh sb="0" eb="1">
      <t>タ</t>
    </rPh>
    <rPh sb="2" eb="4">
      <t>ヨウシキ</t>
    </rPh>
    <rPh sb="6" eb="8">
      <t>ジドウ</t>
    </rPh>
    <rPh sb="9" eb="11">
      <t>サンシュツ</t>
    </rPh>
    <rPh sb="17" eb="19">
      <t>ニュウリョク</t>
    </rPh>
    <rPh sb="20" eb="22">
      <t>ヒツヨウ</t>
    </rPh>
    <phoneticPr fontId="24"/>
  </si>
  <si>
    <t>（参考）　　負担能力指数の算出について　　　　　　　　</t>
    <rPh sb="1" eb="3">
      <t>サンコウ</t>
    </rPh>
    <rPh sb="6" eb="8">
      <t>フタン</t>
    </rPh>
    <rPh sb="8" eb="10">
      <t>ノウリョク</t>
    </rPh>
    <rPh sb="10" eb="12">
      <t>シスウ</t>
    </rPh>
    <rPh sb="13" eb="15">
      <t>サンシュツ</t>
    </rPh>
    <phoneticPr fontId="79"/>
  </si>
  <si>
    <t xml:space="preserve"> 入力順序については、別紙２補助金交付申請書記載要領を確認してください。</t>
    <rPh sb="1" eb="3">
      <t>ニュウリョク</t>
    </rPh>
    <rPh sb="3" eb="5">
      <t>ジュンジョ</t>
    </rPh>
    <rPh sb="11" eb="13">
      <t>ベッシ</t>
    </rPh>
    <rPh sb="14" eb="16">
      <t>ホジョ</t>
    </rPh>
    <rPh sb="16" eb="17">
      <t>キン</t>
    </rPh>
    <rPh sb="17" eb="19">
      <t>コウフ</t>
    </rPh>
    <rPh sb="19" eb="21">
      <t>シンセイ</t>
    </rPh>
    <rPh sb="21" eb="22">
      <t>ショ</t>
    </rPh>
    <rPh sb="22" eb="24">
      <t>キサイ</t>
    </rPh>
    <rPh sb="24" eb="26">
      <t>ヨウリョウ</t>
    </rPh>
    <rPh sb="27" eb="29">
      <t>カクニン</t>
    </rPh>
    <phoneticPr fontId="24"/>
  </si>
  <si>
    <t>　また、病児等保育に係る費用については、１日当たり3,200円以内を保護者より徴収するものとする。</t>
    <rPh sb="4" eb="6">
      <t>ビョウジ</t>
    </rPh>
    <rPh sb="6" eb="7">
      <t>トウ</t>
    </rPh>
    <rPh sb="7" eb="9">
      <t>ホイク</t>
    </rPh>
    <rPh sb="10" eb="11">
      <t>カカ</t>
    </rPh>
    <rPh sb="12" eb="14">
      <t>ヒヨウ</t>
    </rPh>
    <rPh sb="21" eb="22">
      <t>ニチ</t>
    </rPh>
    <rPh sb="22" eb="23">
      <t>ア</t>
    </rPh>
    <rPh sb="30" eb="31">
      <t>エン</t>
    </rPh>
    <rPh sb="31" eb="33">
      <t>イナイ</t>
    </rPh>
    <rPh sb="34" eb="37">
      <t>ホゴシャ</t>
    </rPh>
    <rPh sb="39" eb="41">
      <t>チョウシュウ</t>
    </rPh>
    <phoneticPr fontId="24"/>
  </si>
  <si>
    <t>（飲食物に係る費用を別途徴収することを妨げるものではない。）</t>
    <rPh sb="1" eb="4">
      <t>インショクブツ</t>
    </rPh>
    <rPh sb="5" eb="6">
      <t>カカ</t>
    </rPh>
    <rPh sb="7" eb="9">
      <t>ヒヨウ</t>
    </rPh>
    <rPh sb="10" eb="12">
      <t>ベット</t>
    </rPh>
    <rPh sb="12" eb="14">
      <t>チョウシュウ</t>
    </rPh>
    <rPh sb="19" eb="20">
      <t>サマタ</t>
    </rPh>
    <phoneticPr fontId="24"/>
  </si>
  <si>
    <t>いう。安静室は病児等が２人以上横臥でき、１人当たりの面積が原則として1.65㎡以上であること。</t>
    <rPh sb="15" eb="17">
      <t>オウガ</t>
    </rPh>
    <rPh sb="21" eb="22">
      <t>ニン</t>
    </rPh>
    <rPh sb="22" eb="23">
      <t>ア</t>
    </rPh>
    <rPh sb="26" eb="28">
      <t>メンセキ</t>
    </rPh>
    <rPh sb="29" eb="31">
      <t>ゲンソク</t>
    </rPh>
    <phoneticPr fontId="24"/>
  </si>
  <si>
    <t>児童を含む。</t>
    <phoneticPr fontId="24"/>
  </si>
  <si>
    <t>　なお、保育所に通所している児童ではないが、安静の確保に配慮する必要がある集団保育が困難な</t>
    <rPh sb="4" eb="6">
      <t>ホイク</t>
    </rPh>
    <rPh sb="6" eb="7">
      <t>ショ</t>
    </rPh>
    <rPh sb="8" eb="10">
      <t>ツウショ</t>
    </rPh>
    <rPh sb="14" eb="16">
      <t>ジドウ</t>
    </rPh>
    <rPh sb="22" eb="24">
      <t>アンセイ</t>
    </rPh>
    <rPh sb="25" eb="27">
      <t>カクホ</t>
    </rPh>
    <rPh sb="28" eb="30">
      <t>ハイリョ</t>
    </rPh>
    <rPh sb="32" eb="34">
      <t>ヒツヨウ</t>
    </rPh>
    <rPh sb="37" eb="39">
      <t>シュウダン</t>
    </rPh>
    <rPh sb="39" eb="41">
      <t>ホイク</t>
    </rPh>
    <rPh sb="42" eb="44">
      <t>コンナン</t>
    </rPh>
    <phoneticPr fontId="24"/>
  </si>
  <si>
    <t>病院内保育所を設置している医療機関の医療従事者の児童を一時保育する日を含む。</t>
    <rPh sb="0" eb="1">
      <t>ビョウ</t>
    </rPh>
    <rPh sb="27" eb="29">
      <t>イチジ</t>
    </rPh>
    <rPh sb="29" eb="31">
      <t>ホイク</t>
    </rPh>
    <rPh sb="33" eb="34">
      <t>ヒ</t>
    </rPh>
    <rPh sb="35" eb="36">
      <t>フク</t>
    </rPh>
    <phoneticPr fontId="24"/>
  </si>
  <si>
    <t>第○○号</t>
    <rPh sb="0" eb="1">
      <t>ダイ</t>
    </rPh>
    <rPh sb="3" eb="4">
      <t>ゴウ</t>
    </rPh>
    <phoneticPr fontId="24"/>
  </si>
  <si>
    <t>否</t>
  </si>
  <si>
    <t>○○銀行</t>
    <rPh sb="2" eb="4">
      <t>ギンコウ</t>
    </rPh>
    <phoneticPr fontId="24"/>
  </si>
  <si>
    <t>△△支店</t>
    <rPh sb="2" eb="4">
      <t>シテン</t>
    </rPh>
    <phoneticPr fontId="24"/>
  </si>
  <si>
    <t>普通</t>
    <rPh sb="0" eb="2">
      <t>フツウ</t>
    </rPh>
    <phoneticPr fontId="24"/>
  </si>
  <si>
    <t>ｲﾘｮｳﾎｳｼﾞﾝﾏﾙﾏﾙﾏﾙｶｲ　ﾘｼﾞﾁｮｳﾏﾙﾏﾙ ﾏﾙﾏﾙ</t>
  </si>
  <si>
    <t>（記載例）</t>
    <rPh sb="1" eb="4">
      <t>キサイレイ</t>
    </rPh>
    <phoneticPr fontId="24"/>
  </si>
  <si>
    <t>□□　□□</t>
  </si>
  <si>
    <t>○○　▽▽</t>
  </si>
  <si>
    <t>□□　○○</t>
  </si>
  <si>
    <t>▽▽　◇◇</t>
  </si>
  <si>
    <t>△△　○○</t>
  </si>
  <si>
    <t>■■　△△</t>
  </si>
  <si>
    <t>▼▼　◇◇</t>
  </si>
  <si>
    <t>（記載例）</t>
    <phoneticPr fontId="24"/>
  </si>
  <si>
    <t>○○　○○</t>
  </si>
  <si>
    <t>○○　○○</t>
    <phoneticPr fontId="24"/>
  </si>
  <si>
    <t>神戸市西区南3-21-2</t>
    <rPh sb="0" eb="3">
      <t>コウベシ</t>
    </rPh>
    <rPh sb="3" eb="5">
      <t>ニシク</t>
    </rPh>
    <rPh sb="5" eb="6">
      <t>ミナミ</t>
    </rPh>
    <phoneticPr fontId="24"/>
  </si>
  <si>
    <t>9～18時　週2.5日</t>
    <rPh sb="4" eb="5">
      <t>ジ</t>
    </rPh>
    <rPh sb="6" eb="7">
      <t>シュウ</t>
    </rPh>
    <rPh sb="10" eb="11">
      <t>ニチ</t>
    </rPh>
    <phoneticPr fontId="24"/>
  </si>
  <si>
    <t>（直営の場合）</t>
    <rPh sb="1" eb="3">
      <t>チョクエイ</t>
    </rPh>
    <rPh sb="4" eb="6">
      <t>バアイ</t>
    </rPh>
    <phoneticPr fontId="24"/>
  </si>
  <si>
    <t>（一部委託の場合）</t>
    <rPh sb="1" eb="3">
      <t>イチブ</t>
    </rPh>
    <rPh sb="3" eb="5">
      <t>イタク</t>
    </rPh>
    <rPh sb="6" eb="8">
      <t>バアイ</t>
    </rPh>
    <phoneticPr fontId="24"/>
  </si>
  <si>
    <t>（記載例）</t>
    <rPh sb="1" eb="4">
      <t>キサイレイ</t>
    </rPh>
    <phoneticPr fontId="24"/>
  </si>
  <si>
    <t>入力手順　２番目</t>
    <rPh sb="0" eb="2">
      <t>ニュウリョク</t>
    </rPh>
    <rPh sb="2" eb="4">
      <t>テジュン</t>
    </rPh>
    <rPh sb="6" eb="8">
      <t>バンメ</t>
    </rPh>
    <phoneticPr fontId="24"/>
  </si>
  <si>
    <t>入力手順　３番目</t>
    <rPh sb="0" eb="2">
      <t>ニュウリョク</t>
    </rPh>
    <rPh sb="2" eb="4">
      <t>テジュン</t>
    </rPh>
    <rPh sb="6" eb="8">
      <t>バンメ</t>
    </rPh>
    <phoneticPr fontId="24"/>
  </si>
  <si>
    <t>入力手順　４番目</t>
    <rPh sb="0" eb="2">
      <t>ニュウリョク</t>
    </rPh>
    <rPh sb="2" eb="4">
      <t>テジュン</t>
    </rPh>
    <rPh sb="6" eb="8">
      <t>バンメ</t>
    </rPh>
    <phoneticPr fontId="24"/>
  </si>
  <si>
    <t>入力手順　５番目</t>
    <rPh sb="0" eb="2">
      <t>ニュウリョク</t>
    </rPh>
    <rPh sb="2" eb="4">
      <t>テジュン</t>
    </rPh>
    <rPh sb="6" eb="8">
      <t>バンメ</t>
    </rPh>
    <phoneticPr fontId="24"/>
  </si>
  <si>
    <t>入力手順　７番目</t>
    <rPh sb="0" eb="2">
      <t>ニュウリョク</t>
    </rPh>
    <rPh sb="2" eb="4">
      <t>テジュン</t>
    </rPh>
    <rPh sb="6" eb="8">
      <t>バンメ</t>
    </rPh>
    <phoneticPr fontId="24"/>
  </si>
  <si>
    <t>入力手順　８番目</t>
    <rPh sb="0" eb="2">
      <t>ニュウリョク</t>
    </rPh>
    <rPh sb="2" eb="4">
      <t>テジュン</t>
    </rPh>
    <rPh sb="6" eb="8">
      <t>バンメ</t>
    </rPh>
    <phoneticPr fontId="24"/>
  </si>
  <si>
    <t>入力手順　９番目</t>
    <rPh sb="0" eb="2">
      <t>ニュウリョク</t>
    </rPh>
    <rPh sb="2" eb="4">
      <t>テジュン</t>
    </rPh>
    <rPh sb="6" eb="8">
      <t>バンメ</t>
    </rPh>
    <phoneticPr fontId="24"/>
  </si>
  <si>
    <t>入力手順　１０番目</t>
    <rPh sb="0" eb="2">
      <t>ニュウリョク</t>
    </rPh>
    <rPh sb="2" eb="4">
      <t>テジュン</t>
    </rPh>
    <rPh sb="7" eb="9">
      <t>バンメ</t>
    </rPh>
    <phoneticPr fontId="24"/>
  </si>
  <si>
    <t>入力手順　１１番目</t>
    <rPh sb="0" eb="2">
      <t>ニュウリョク</t>
    </rPh>
    <rPh sb="2" eb="4">
      <t>テジュン</t>
    </rPh>
    <rPh sb="7" eb="9">
      <t>バンメ</t>
    </rPh>
    <phoneticPr fontId="24"/>
  </si>
  <si>
    <t>入力手順　１２番目</t>
    <rPh sb="0" eb="2">
      <t>ニュウリョク</t>
    </rPh>
    <rPh sb="2" eb="4">
      <t>テジュン</t>
    </rPh>
    <rPh sb="7" eb="9">
      <t>バンメ</t>
    </rPh>
    <phoneticPr fontId="24"/>
  </si>
  <si>
    <t>入力手順　１３番目</t>
    <rPh sb="0" eb="2">
      <t>ニュウリョク</t>
    </rPh>
    <rPh sb="2" eb="4">
      <t>テジュン</t>
    </rPh>
    <rPh sb="7" eb="9">
      <t>バンメ</t>
    </rPh>
    <phoneticPr fontId="24"/>
  </si>
  <si>
    <t>入力手順　１５番目</t>
    <rPh sb="0" eb="2">
      <t>ニュウリョク</t>
    </rPh>
    <rPh sb="2" eb="4">
      <t>テジュン</t>
    </rPh>
    <rPh sb="7" eb="9">
      <t>バンメ</t>
    </rPh>
    <phoneticPr fontId="24"/>
  </si>
  <si>
    <t>入力手順　１６番目</t>
    <rPh sb="0" eb="2">
      <t>ニュウリョク</t>
    </rPh>
    <rPh sb="2" eb="4">
      <t>テジュン</t>
    </rPh>
    <rPh sb="7" eb="9">
      <t>バンメ</t>
    </rPh>
    <phoneticPr fontId="24"/>
  </si>
  <si>
    <t>入力手順　１７番目</t>
    <rPh sb="0" eb="2">
      <t>ニュウリョク</t>
    </rPh>
    <rPh sb="2" eb="4">
      <t>テジュン</t>
    </rPh>
    <rPh sb="7" eb="9">
      <t>バンメ</t>
    </rPh>
    <phoneticPr fontId="24"/>
  </si>
  <si>
    <t>入力手順　１４番目、１５番目の後</t>
    <rPh sb="0" eb="2">
      <t>ニュウリョク</t>
    </rPh>
    <rPh sb="2" eb="4">
      <t>テジュン</t>
    </rPh>
    <rPh sb="7" eb="9">
      <t>バンメ</t>
    </rPh>
    <rPh sb="12" eb="14">
      <t>バンメ</t>
    </rPh>
    <rPh sb="15" eb="16">
      <t>アト</t>
    </rPh>
    <phoneticPr fontId="24"/>
  </si>
  <si>
    <t>委託費</t>
    <rPh sb="0" eb="3">
      <t>イタクヒ</t>
    </rPh>
    <phoneticPr fontId="24"/>
  </si>
  <si>
    <t>その他委託費</t>
    <rPh sb="2" eb="3">
      <t>タ</t>
    </rPh>
    <rPh sb="3" eb="6">
      <t>イタクヒ</t>
    </rPh>
    <phoneticPr fontId="24"/>
  </si>
  <si>
    <t>入力手順　１番目及び６番目(種別欄)</t>
    <rPh sb="0" eb="2">
      <t>ニュウリョク</t>
    </rPh>
    <rPh sb="2" eb="4">
      <t>テジュン</t>
    </rPh>
    <rPh sb="6" eb="8">
      <t>バンメ</t>
    </rPh>
    <rPh sb="8" eb="9">
      <t>オヨ</t>
    </rPh>
    <rPh sb="11" eb="13">
      <t>バンメ</t>
    </rPh>
    <rPh sb="14" eb="16">
      <t>シュベツ</t>
    </rPh>
    <rPh sb="16" eb="17">
      <t>ラン</t>
    </rPh>
    <phoneticPr fontId="24"/>
  </si>
  <si>
    <t>「別記　収支予算書」については、あらかじめ科目を設定しています。科目を追加・削除しないでください。</t>
    <rPh sb="1" eb="3">
      <t>ベッキ</t>
    </rPh>
    <rPh sb="4" eb="6">
      <t>シュウシ</t>
    </rPh>
    <rPh sb="6" eb="9">
      <t>ヨサンショ</t>
    </rPh>
    <rPh sb="21" eb="23">
      <t>カモク</t>
    </rPh>
    <rPh sb="24" eb="26">
      <t>セッテイ</t>
    </rPh>
    <rPh sb="32" eb="34">
      <t>カモク</t>
    </rPh>
    <rPh sb="35" eb="37">
      <t>ツイカ</t>
    </rPh>
    <rPh sb="38" eb="40">
      <t>サクジョ</t>
    </rPh>
    <phoneticPr fontId="24"/>
  </si>
  <si>
    <t>病院内保育施設設置病院の決算状況（様式１－２）</t>
    <rPh sb="0" eb="3">
      <t>ビョウインナイ</t>
    </rPh>
    <rPh sb="3" eb="5">
      <t>ホイク</t>
    </rPh>
    <rPh sb="5" eb="7">
      <t>シセツ</t>
    </rPh>
    <rPh sb="7" eb="9">
      <t>セッチ</t>
    </rPh>
    <rPh sb="9" eb="11">
      <t>ビョウイン</t>
    </rPh>
    <rPh sb="12" eb="14">
      <t>ケッサン</t>
    </rPh>
    <rPh sb="14" eb="16">
      <t>ジョウキョウ</t>
    </rPh>
    <rPh sb="17" eb="19">
      <t>ヨウシキ</t>
    </rPh>
    <phoneticPr fontId="24"/>
  </si>
  <si>
    <t>保育士等職員給与費明細書（様式１－３）</t>
    <rPh sb="0" eb="3">
      <t>ホイクシ</t>
    </rPh>
    <rPh sb="3" eb="4">
      <t>トウ</t>
    </rPh>
    <rPh sb="4" eb="6">
      <t>ショクイン</t>
    </rPh>
    <rPh sb="6" eb="9">
      <t>キュウヨヒ</t>
    </rPh>
    <rPh sb="9" eb="12">
      <t>メイサイショ</t>
    </rPh>
    <rPh sb="13" eb="15">
      <t>ヨウシキ</t>
    </rPh>
    <phoneticPr fontId="24"/>
  </si>
  <si>
    <t>設置者負担額</t>
    <rPh sb="0" eb="3">
      <t>セッチシャ</t>
    </rPh>
    <rPh sb="3" eb="6">
      <t>フタンガク</t>
    </rPh>
    <phoneticPr fontId="24"/>
  </si>
  <si>
    <t>その他収入（おやつ代等）</t>
    <rPh sb="9" eb="10">
      <t>ダイ</t>
    </rPh>
    <rPh sb="10" eb="11">
      <t>トウ</t>
    </rPh>
    <phoneticPr fontId="24"/>
  </si>
  <si>
    <t>その他の費用</t>
    <rPh sb="2" eb="3">
      <t>タ</t>
    </rPh>
    <rPh sb="4" eb="6">
      <t>ヒヨウ</t>
    </rPh>
    <phoneticPr fontId="24"/>
  </si>
  <si>
    <t>☆様式１－１　Ｆ　県費補助所要額と一致</t>
    <rPh sb="1" eb="3">
      <t>ヨウシキ</t>
    </rPh>
    <rPh sb="9" eb="10">
      <t>ケン</t>
    </rPh>
    <rPh sb="10" eb="11">
      <t>ヒ</t>
    </rPh>
    <rPh sb="11" eb="13">
      <t>ホジョ</t>
    </rPh>
    <rPh sb="13" eb="16">
      <t>ショヨウガク</t>
    </rPh>
    <rPh sb="17" eb="19">
      <t>イッチ</t>
    </rPh>
    <phoneticPr fontId="24"/>
  </si>
  <si>
    <r>
      <t>代表者名(</t>
    </r>
    <r>
      <rPr>
        <b/>
        <sz val="11"/>
        <color indexed="10"/>
        <rFont val="ＭＳ Ｐゴシック"/>
        <family val="3"/>
        <charset val="128"/>
      </rPr>
      <t>職</t>
    </r>
    <r>
      <rPr>
        <sz val="11"/>
        <rFont val="ＭＳ Ｐゴシック"/>
        <family val="3"/>
        <charset val="128"/>
      </rPr>
      <t>氏名）</t>
    </r>
    <rPh sb="0" eb="3">
      <t>ダイヒョウシャ</t>
    </rPh>
    <rPh sb="3" eb="4">
      <t>メイ</t>
    </rPh>
    <rPh sb="5" eb="6">
      <t>ショク</t>
    </rPh>
    <rPh sb="6" eb="8">
      <t>シメイ</t>
    </rPh>
    <phoneticPr fontId="24"/>
  </si>
  <si>
    <r>
      <t>　</t>
    </r>
    <r>
      <rPr>
        <b/>
        <sz val="11"/>
        <rFont val="ＭＳ Ｐゴシック"/>
        <family val="3"/>
        <charset val="128"/>
      </rPr>
      <t>各月</t>
    </r>
    <r>
      <rPr>
        <sz val="11"/>
        <rFont val="ＭＳ Ｐゴシック"/>
        <family val="3"/>
        <charset val="128"/>
      </rPr>
      <t>における保育士等の数が２人以上であれば、補助対象Ａ型とする。
　</t>
    </r>
    <rPh sb="1" eb="2">
      <t>カク</t>
    </rPh>
    <rPh sb="2" eb="3">
      <t>ツキ</t>
    </rPh>
    <rPh sb="7" eb="10">
      <t>ホイクシ</t>
    </rPh>
    <rPh sb="10" eb="11">
      <t>トウ</t>
    </rPh>
    <rPh sb="12" eb="13">
      <t>カズ</t>
    </rPh>
    <rPh sb="15" eb="16">
      <t>ニン</t>
    </rPh>
    <rPh sb="16" eb="18">
      <t>イジョウ</t>
    </rPh>
    <rPh sb="23" eb="25">
      <t>ホジョ</t>
    </rPh>
    <rPh sb="25" eb="27">
      <t>タイショウ</t>
    </rPh>
    <rPh sb="28" eb="29">
      <t>ガタ</t>
    </rPh>
    <phoneticPr fontId="25"/>
  </si>
  <si>
    <t>保育士・常勤</t>
    <rPh sb="0" eb="3">
      <t>ホイクシ</t>
    </rPh>
    <rPh sb="4" eb="6">
      <t>ジョウキン</t>
    </rPh>
    <phoneticPr fontId="24"/>
  </si>
  <si>
    <t>保育士・非常勤</t>
    <rPh sb="0" eb="3">
      <t>ホイクシ</t>
    </rPh>
    <rPh sb="4" eb="5">
      <t>ヒ</t>
    </rPh>
    <rPh sb="5" eb="7">
      <t>ジョウキン</t>
    </rPh>
    <phoneticPr fontId="24"/>
  </si>
  <si>
    <t>保育助手・常勤</t>
    <rPh sb="0" eb="2">
      <t>ホイク</t>
    </rPh>
    <rPh sb="2" eb="4">
      <t>ジョシュ</t>
    </rPh>
    <rPh sb="5" eb="7">
      <t>ジョウキン</t>
    </rPh>
    <phoneticPr fontId="24"/>
  </si>
  <si>
    <t>保育助手・非常勤</t>
    <rPh sb="0" eb="2">
      <t>ホイク</t>
    </rPh>
    <rPh sb="2" eb="4">
      <t>ジョシュ</t>
    </rPh>
    <rPh sb="5" eb="6">
      <t>ヒ</t>
    </rPh>
    <rPh sb="6" eb="8">
      <t>ジョウキン</t>
    </rPh>
    <phoneticPr fontId="24"/>
  </si>
  <si>
    <t>看護師（病児保育）</t>
    <rPh sb="0" eb="3">
      <t>カンゴシ</t>
    </rPh>
    <rPh sb="4" eb="6">
      <t>ビョウジ</t>
    </rPh>
    <rPh sb="6" eb="8">
      <t>ホイク</t>
    </rPh>
    <phoneticPr fontId="24"/>
  </si>
  <si>
    <t>保育士等（児童保育専門職員）</t>
    <rPh sb="0" eb="2">
      <t>ホイク</t>
    </rPh>
    <rPh sb="2" eb="3">
      <t>シ</t>
    </rPh>
    <rPh sb="3" eb="4">
      <t>トウ</t>
    </rPh>
    <rPh sb="5" eb="7">
      <t>ジドウ</t>
    </rPh>
    <rPh sb="7" eb="9">
      <t>ホイク</t>
    </rPh>
    <rPh sb="9" eb="11">
      <t>センモン</t>
    </rPh>
    <rPh sb="11" eb="13">
      <t>ショクイン</t>
    </rPh>
    <phoneticPr fontId="24"/>
  </si>
  <si>
    <t>　　　１　本表は、当該年度の４月１日から翌年の３月３１日までの１年間における給与支給額を記載すること。</t>
    <rPh sb="5" eb="6">
      <t>ホン</t>
    </rPh>
    <rPh sb="6" eb="7">
      <t>ヒョウ</t>
    </rPh>
    <rPh sb="9" eb="11">
      <t>トウガイ</t>
    </rPh>
    <rPh sb="11" eb="13">
      <t>ネンド</t>
    </rPh>
    <rPh sb="15" eb="16">
      <t>ガツ</t>
    </rPh>
    <rPh sb="17" eb="18">
      <t>ニチ</t>
    </rPh>
    <rPh sb="20" eb="22">
      <t>ヨクトシ</t>
    </rPh>
    <rPh sb="24" eb="25">
      <t>ガツ</t>
    </rPh>
    <rPh sb="27" eb="28">
      <t>ニチ</t>
    </rPh>
    <rPh sb="32" eb="34">
      <t>ネンカン</t>
    </rPh>
    <rPh sb="38" eb="40">
      <t>キュウヨ</t>
    </rPh>
    <rPh sb="40" eb="43">
      <t>シキュウガク</t>
    </rPh>
    <rPh sb="44" eb="46">
      <t>キサイ</t>
    </rPh>
    <phoneticPr fontId="24"/>
  </si>
  <si>
    <t>　　　２　職名欄には、保育士、保育士助手を常勤・非常勤別で記入すること。また、病児保育を行っている施設で、</t>
    <rPh sb="5" eb="7">
      <t>ショクメイ</t>
    </rPh>
    <rPh sb="7" eb="8">
      <t>ラン</t>
    </rPh>
    <rPh sb="11" eb="14">
      <t>ホイクシ</t>
    </rPh>
    <rPh sb="15" eb="17">
      <t>ホイク</t>
    </rPh>
    <rPh sb="17" eb="18">
      <t>シ</t>
    </rPh>
    <rPh sb="18" eb="20">
      <t>ジョシュ</t>
    </rPh>
    <rPh sb="21" eb="23">
      <t>ジョウキン</t>
    </rPh>
    <rPh sb="24" eb="27">
      <t>ヒジョウキン</t>
    </rPh>
    <rPh sb="27" eb="28">
      <t>ベツ</t>
    </rPh>
    <rPh sb="29" eb="31">
      <t>キニュウ</t>
    </rPh>
    <rPh sb="39" eb="41">
      <t>ビョウジ</t>
    </rPh>
    <rPh sb="41" eb="43">
      <t>ホイク</t>
    </rPh>
    <rPh sb="44" eb="45">
      <t>オコナ</t>
    </rPh>
    <rPh sb="49" eb="51">
      <t>シセツ</t>
    </rPh>
    <phoneticPr fontId="24"/>
  </si>
  <si>
    <r>
      <t>　　　　　病児等保育を専門で担当する看護職員については、看護職員と記入すること。
　　　　　また、</t>
    </r>
    <r>
      <rPr>
        <sz val="11"/>
        <color indexed="10"/>
        <rFont val="ＭＳ Ｐ明朝"/>
        <family val="1"/>
        <charset val="128"/>
      </rPr>
      <t>看護職員は病児等保育を専門に担当する職員であること。病児等保育実施日のみの配属は該当しない。</t>
    </r>
    <rPh sb="11" eb="13">
      <t>センモン</t>
    </rPh>
    <rPh sb="14" eb="16">
      <t>タントウ</t>
    </rPh>
    <rPh sb="18" eb="20">
      <t>カンゴ</t>
    </rPh>
    <rPh sb="20" eb="22">
      <t>ショクイン</t>
    </rPh>
    <rPh sb="28" eb="30">
      <t>カンゴ</t>
    </rPh>
    <rPh sb="30" eb="32">
      <t>ショクイン</t>
    </rPh>
    <rPh sb="33" eb="35">
      <t>キニュウ</t>
    </rPh>
    <rPh sb="49" eb="51">
      <t>カンゴ</t>
    </rPh>
    <rPh sb="51" eb="53">
      <t>ショクイン</t>
    </rPh>
    <rPh sb="54" eb="55">
      <t>ビョウ</t>
    </rPh>
    <rPh sb="55" eb="56">
      <t>ジ</t>
    </rPh>
    <rPh sb="56" eb="57">
      <t>トウ</t>
    </rPh>
    <rPh sb="57" eb="59">
      <t>ホイク</t>
    </rPh>
    <rPh sb="60" eb="62">
      <t>センモン</t>
    </rPh>
    <rPh sb="63" eb="65">
      <t>タントウ</t>
    </rPh>
    <rPh sb="67" eb="69">
      <t>ショクイン</t>
    </rPh>
    <rPh sb="75" eb="76">
      <t>ビョウ</t>
    </rPh>
    <rPh sb="76" eb="77">
      <t>ジ</t>
    </rPh>
    <rPh sb="77" eb="78">
      <t>トウ</t>
    </rPh>
    <rPh sb="78" eb="80">
      <t>ホイク</t>
    </rPh>
    <rPh sb="80" eb="83">
      <t>ジッシビ</t>
    </rPh>
    <rPh sb="86" eb="88">
      <t>ハイゾク</t>
    </rPh>
    <rPh sb="89" eb="91">
      <t>ガイトウ</t>
    </rPh>
    <phoneticPr fontId="24"/>
  </si>
  <si>
    <t>　　　３　備考欄は、当該年度の給与支給当初月から最終月までの期間（勤務した月のみ）を明示すること。</t>
    <rPh sb="5" eb="8">
      <t>ビコウラン</t>
    </rPh>
    <rPh sb="10" eb="12">
      <t>トウガイ</t>
    </rPh>
    <rPh sb="12" eb="14">
      <t>ネンド</t>
    </rPh>
    <rPh sb="15" eb="17">
      <t>キュウヨ</t>
    </rPh>
    <rPh sb="17" eb="19">
      <t>シキュウ</t>
    </rPh>
    <rPh sb="19" eb="21">
      <t>トウショ</t>
    </rPh>
    <rPh sb="21" eb="22">
      <t>ツキ</t>
    </rPh>
    <rPh sb="24" eb="27">
      <t>サイシュウツキ</t>
    </rPh>
    <rPh sb="30" eb="32">
      <t>キカン</t>
    </rPh>
    <rPh sb="33" eb="35">
      <t>キンム</t>
    </rPh>
    <rPh sb="37" eb="38">
      <t>ツキ</t>
    </rPh>
    <rPh sb="42" eb="44">
      <t>メイジ</t>
    </rPh>
    <phoneticPr fontId="24"/>
  </si>
  <si>
    <t>４月</t>
    <rPh sb="1" eb="2">
      <t>ツキ</t>
    </rPh>
    <phoneticPr fontId="24"/>
  </si>
  <si>
    <t>５月</t>
  </si>
  <si>
    <t>（記入要領）</t>
    <rPh sb="1" eb="3">
      <t>キニュウ</t>
    </rPh>
    <rPh sb="3" eb="5">
      <t>ヨウリョウ</t>
    </rPh>
    <phoneticPr fontId="8"/>
  </si>
  <si>
    <t>　　1　本票は、病院内保育施設ごとに別葉とすること。</t>
    <rPh sb="4" eb="5">
      <t>ホン</t>
    </rPh>
    <rPh sb="5" eb="6">
      <t>ヒョウ</t>
    </rPh>
    <rPh sb="8" eb="10">
      <t>ビョウイン</t>
    </rPh>
    <rPh sb="10" eb="11">
      <t>ナイ</t>
    </rPh>
    <rPh sb="11" eb="13">
      <t>ホイク</t>
    </rPh>
    <rPh sb="13" eb="15">
      <t>シセツ</t>
    </rPh>
    <rPh sb="18" eb="19">
      <t>ベツ</t>
    </rPh>
    <rPh sb="19" eb="20">
      <t>ハ</t>
    </rPh>
    <phoneticPr fontId="8"/>
  </si>
  <si>
    <t>　　2　本票の対象保育児童は、各月初日に当該保育所に在籍（保育の許可を受けている者）し、１５日以上保育する予定の者とする。</t>
    <rPh sb="4" eb="5">
      <t>ホン</t>
    </rPh>
    <rPh sb="5" eb="6">
      <t>ヒョウ</t>
    </rPh>
    <rPh sb="7" eb="9">
      <t>タイショウ</t>
    </rPh>
    <rPh sb="9" eb="11">
      <t>ホイク</t>
    </rPh>
    <rPh sb="11" eb="13">
      <t>ジドウ</t>
    </rPh>
    <rPh sb="15" eb="17">
      <t>カクツキ</t>
    </rPh>
    <rPh sb="17" eb="19">
      <t>ショニチ</t>
    </rPh>
    <rPh sb="20" eb="22">
      <t>トウガイ</t>
    </rPh>
    <rPh sb="22" eb="25">
      <t>ホイクショ</t>
    </rPh>
    <rPh sb="26" eb="28">
      <t>ザイセキ</t>
    </rPh>
    <rPh sb="29" eb="31">
      <t>ホイク</t>
    </rPh>
    <rPh sb="32" eb="34">
      <t>キョカ</t>
    </rPh>
    <rPh sb="35" eb="36">
      <t>ウ</t>
    </rPh>
    <rPh sb="40" eb="41">
      <t>モノ</t>
    </rPh>
    <rPh sb="46" eb="49">
      <t>ヒイジョウ</t>
    </rPh>
    <rPh sb="49" eb="51">
      <t>ホイク</t>
    </rPh>
    <rPh sb="53" eb="55">
      <t>ヨテイ</t>
    </rPh>
    <rPh sb="56" eb="57">
      <t>モノ</t>
    </rPh>
    <phoneticPr fontId="8"/>
  </si>
  <si>
    <t>　　3　本票の記入に当っては、まず、４月１日に在籍の児童で保育予定月数が多い者から記載し、次に入所月順に記載していくこと。</t>
    <rPh sb="4" eb="5">
      <t>ホン</t>
    </rPh>
    <rPh sb="5" eb="6">
      <t>ヒョウ</t>
    </rPh>
    <rPh sb="7" eb="9">
      <t>キニュウ</t>
    </rPh>
    <rPh sb="10" eb="11">
      <t>ア</t>
    </rPh>
    <rPh sb="19" eb="20">
      <t>ツキ</t>
    </rPh>
    <rPh sb="21" eb="22">
      <t>ヒ</t>
    </rPh>
    <rPh sb="23" eb="25">
      <t>ザイセキ</t>
    </rPh>
    <rPh sb="26" eb="28">
      <t>ジドウ</t>
    </rPh>
    <rPh sb="29" eb="31">
      <t>ホイク</t>
    </rPh>
    <rPh sb="31" eb="33">
      <t>ヨテイ</t>
    </rPh>
    <rPh sb="33" eb="34">
      <t>ツキ</t>
    </rPh>
    <rPh sb="34" eb="35">
      <t>カズ</t>
    </rPh>
    <rPh sb="36" eb="37">
      <t>オオ</t>
    </rPh>
    <rPh sb="38" eb="39">
      <t>モノ</t>
    </rPh>
    <rPh sb="41" eb="43">
      <t>キサイ</t>
    </rPh>
    <rPh sb="45" eb="46">
      <t>ツギ</t>
    </rPh>
    <rPh sb="47" eb="49">
      <t>ニュウショ</t>
    </rPh>
    <rPh sb="49" eb="50">
      <t>ツキ</t>
    </rPh>
    <rPh sb="50" eb="51">
      <t>ジュン</t>
    </rPh>
    <rPh sb="52" eb="54">
      <t>キサイ</t>
    </rPh>
    <phoneticPr fontId="8"/>
  </si>
  <si>
    <t>　　4　「利用者職種」欄は、看護職員、医師（男性、女性）、その他の職員（給食等の職員は除く）の別を記載すること。</t>
    <rPh sb="5" eb="8">
      <t>リヨウシャ</t>
    </rPh>
    <rPh sb="8" eb="10">
      <t>ショクシュ</t>
    </rPh>
    <rPh sb="11" eb="12">
      <t>ラン</t>
    </rPh>
    <rPh sb="14" eb="16">
      <t>カンゴ</t>
    </rPh>
    <rPh sb="16" eb="18">
      <t>ショクイン</t>
    </rPh>
    <rPh sb="19" eb="21">
      <t>イシ</t>
    </rPh>
    <rPh sb="22" eb="24">
      <t>ダンセイ</t>
    </rPh>
    <rPh sb="25" eb="27">
      <t>ジョセイ</t>
    </rPh>
    <rPh sb="31" eb="32">
      <t>タ</t>
    </rPh>
    <rPh sb="33" eb="35">
      <t>ショクイン</t>
    </rPh>
    <rPh sb="36" eb="38">
      <t>キュウショク</t>
    </rPh>
    <rPh sb="38" eb="39">
      <t>トウ</t>
    </rPh>
    <rPh sb="40" eb="42">
      <t>ショクイン</t>
    </rPh>
    <rPh sb="43" eb="44">
      <t>ノゾ</t>
    </rPh>
    <rPh sb="47" eb="48">
      <t>ベツ</t>
    </rPh>
    <rPh sb="49" eb="51">
      <t>キサイ</t>
    </rPh>
    <phoneticPr fontId="8"/>
  </si>
  <si>
    <t>　その他の職員…作業療法士、理学療法士、診療放射線技師、薬剤師、看護補助者、介護職員（病院・診療所の職員の場合のみ）
　等の医療従事者</t>
    <rPh sb="3" eb="4">
      <t>タ</t>
    </rPh>
    <rPh sb="5" eb="7">
      <t>ショクイン</t>
    </rPh>
    <rPh sb="8" eb="10">
      <t>サギョウ</t>
    </rPh>
    <rPh sb="10" eb="13">
      <t>リョウホウシ</t>
    </rPh>
    <rPh sb="14" eb="16">
      <t>リガク</t>
    </rPh>
    <rPh sb="16" eb="19">
      <t>リョウホウシ</t>
    </rPh>
    <rPh sb="20" eb="22">
      <t>シンリョウ</t>
    </rPh>
    <rPh sb="22" eb="24">
      <t>ホウシャ</t>
    </rPh>
    <rPh sb="24" eb="25">
      <t>セン</t>
    </rPh>
    <rPh sb="25" eb="27">
      <t>ギシ</t>
    </rPh>
    <rPh sb="28" eb="31">
      <t>ヤクザイシ</t>
    </rPh>
    <rPh sb="32" eb="34">
      <t>カンゴ</t>
    </rPh>
    <rPh sb="34" eb="37">
      <t>ホジョシャ</t>
    </rPh>
    <rPh sb="38" eb="40">
      <t>カイゴ</t>
    </rPh>
    <rPh sb="40" eb="42">
      <t>ショクイン</t>
    </rPh>
    <rPh sb="43" eb="45">
      <t>ビョウイン</t>
    </rPh>
    <rPh sb="46" eb="49">
      <t>シンリョウジョ</t>
    </rPh>
    <rPh sb="50" eb="52">
      <t>ショクイン</t>
    </rPh>
    <rPh sb="53" eb="55">
      <t>バアイ</t>
    </rPh>
    <rPh sb="60" eb="61">
      <t>トウ</t>
    </rPh>
    <rPh sb="62" eb="64">
      <t>イリョウ</t>
    </rPh>
    <rPh sb="64" eb="67">
      <t>ジュウジシャ</t>
    </rPh>
    <phoneticPr fontId="24"/>
  </si>
  <si>
    <t>　対象外…事務職、給食等職員、清掃員、警備職員等</t>
    <rPh sb="1" eb="4">
      <t>タイショウガイ</t>
    </rPh>
    <rPh sb="5" eb="7">
      <t>ジム</t>
    </rPh>
    <rPh sb="7" eb="8">
      <t>ショク</t>
    </rPh>
    <rPh sb="9" eb="12">
      <t>キュウショクトウ</t>
    </rPh>
    <rPh sb="12" eb="14">
      <t>ショクイン</t>
    </rPh>
    <rPh sb="15" eb="18">
      <t>セイソウイン</t>
    </rPh>
    <rPh sb="19" eb="21">
      <t>ケイビ</t>
    </rPh>
    <rPh sb="21" eb="23">
      <t>ショクイン</t>
    </rPh>
    <rPh sb="23" eb="24">
      <t>トウ</t>
    </rPh>
    <phoneticPr fontId="24"/>
  </si>
  <si>
    <t>　　5　「保育月数」欄について</t>
    <rPh sb="5" eb="7">
      <t>ホイク</t>
    </rPh>
    <rPh sb="7" eb="9">
      <t>ゲッスウ</t>
    </rPh>
    <rPh sb="10" eb="11">
      <t>ラン</t>
    </rPh>
    <phoneticPr fontId="8"/>
  </si>
  <si>
    <t>　　6　各種別ごとに「年間平均児童数」が、Ａ型特例においては１人以上、Ａ型においては４人以上、Ｂ型においては１０人以上、</t>
    <rPh sb="4" eb="5">
      <t>カク</t>
    </rPh>
    <rPh sb="5" eb="7">
      <t>シュベツ</t>
    </rPh>
    <rPh sb="11" eb="13">
      <t>ネンカン</t>
    </rPh>
    <rPh sb="13" eb="15">
      <t>ヘイキン</t>
    </rPh>
    <rPh sb="15" eb="18">
      <t>ジドウスウ</t>
    </rPh>
    <rPh sb="22" eb="23">
      <t>ガタ</t>
    </rPh>
    <rPh sb="23" eb="25">
      <t>トクレイ</t>
    </rPh>
    <rPh sb="31" eb="34">
      <t>ニンイジョウ</t>
    </rPh>
    <rPh sb="36" eb="37">
      <t>ガタ</t>
    </rPh>
    <rPh sb="43" eb="46">
      <t>ニンイジョウ</t>
    </rPh>
    <rPh sb="48" eb="49">
      <t>ガタ</t>
    </rPh>
    <rPh sb="56" eb="59">
      <t>ニンイジョウ</t>
    </rPh>
    <phoneticPr fontId="8"/>
  </si>
  <si>
    <t>なお、「年間平均児童数」が補助基準以上であっても、６ヶ月以上基準未満の保育児童数である場合は対象外となる。</t>
    <rPh sb="4" eb="6">
      <t>ネンカン</t>
    </rPh>
    <rPh sb="6" eb="8">
      <t>ヘイキン</t>
    </rPh>
    <rPh sb="8" eb="11">
      <t>ジドウスウ</t>
    </rPh>
    <rPh sb="13" eb="15">
      <t>ホジョ</t>
    </rPh>
    <rPh sb="15" eb="17">
      <t>キジュン</t>
    </rPh>
    <rPh sb="17" eb="19">
      <t>イジョウ</t>
    </rPh>
    <rPh sb="27" eb="28">
      <t>ゲツ</t>
    </rPh>
    <rPh sb="28" eb="30">
      <t>イジョウ</t>
    </rPh>
    <rPh sb="30" eb="32">
      <t>キジュン</t>
    </rPh>
    <rPh sb="32" eb="34">
      <t>ミマン</t>
    </rPh>
    <rPh sb="35" eb="37">
      <t>ホイク</t>
    </rPh>
    <rPh sb="37" eb="40">
      <t>ジドウスウ</t>
    </rPh>
    <rPh sb="43" eb="45">
      <t>バアイ</t>
    </rPh>
    <rPh sb="46" eb="49">
      <t>タイショウガイ</t>
    </rPh>
    <phoneticPr fontId="24"/>
  </si>
  <si>
    <t>看護職員</t>
    <rPh sb="0" eb="2">
      <t>カンゴ</t>
    </rPh>
    <rPh sb="2" eb="4">
      <t>ショクイン</t>
    </rPh>
    <phoneticPr fontId="24"/>
  </si>
  <si>
    <t>医師（男性）</t>
    <rPh sb="0" eb="2">
      <t>イシ</t>
    </rPh>
    <rPh sb="3" eb="5">
      <t>ダンセイ</t>
    </rPh>
    <phoneticPr fontId="24"/>
  </si>
  <si>
    <t>医師（女性）</t>
    <rPh sb="0" eb="2">
      <t>イシ</t>
    </rPh>
    <rPh sb="3" eb="5">
      <t>ジョセイ</t>
    </rPh>
    <phoneticPr fontId="24"/>
  </si>
  <si>
    <t>その他の職員</t>
    <rPh sb="2" eb="3">
      <t>タ</t>
    </rPh>
    <rPh sb="4" eb="6">
      <t>ショクイン</t>
    </rPh>
    <phoneticPr fontId="24"/>
  </si>
  <si>
    <t>様式２－７</t>
    <phoneticPr fontId="24"/>
  </si>
  <si>
    <t>○</t>
    <phoneticPr fontId="24"/>
  </si>
  <si>
    <t>保育児童数</t>
    <rPh sb="0" eb="2">
      <t>ホイク</t>
    </rPh>
    <rPh sb="2" eb="4">
      <t>ジドウ</t>
    </rPh>
    <rPh sb="4" eb="5">
      <t>スウ</t>
    </rPh>
    <phoneticPr fontId="24"/>
  </si>
  <si>
    <t>1人未満</t>
    <rPh sb="1" eb="2">
      <t>ニン</t>
    </rPh>
    <rPh sb="2" eb="4">
      <t>ミマン</t>
    </rPh>
    <phoneticPr fontId="24"/>
  </si>
  <si>
    <t>４人未満</t>
    <rPh sb="1" eb="2">
      <t>ニン</t>
    </rPh>
    <rPh sb="2" eb="4">
      <t>ミマン</t>
    </rPh>
    <phoneticPr fontId="24"/>
  </si>
  <si>
    <t>１０人未満</t>
    <rPh sb="2" eb="3">
      <t>ニン</t>
    </rPh>
    <rPh sb="3" eb="5">
      <t>ミマン</t>
    </rPh>
    <phoneticPr fontId="24"/>
  </si>
  <si>
    <t>３０人未満</t>
    <rPh sb="2" eb="3">
      <t>ニン</t>
    </rPh>
    <rPh sb="3" eb="5">
      <t>ミマン</t>
    </rPh>
    <phoneticPr fontId="24"/>
  </si>
  <si>
    <t>６ヶ月以上は×（非該当）</t>
    <rPh sb="2" eb="3">
      <t>ツキ</t>
    </rPh>
    <rPh sb="3" eb="5">
      <t>イジョウ</t>
    </rPh>
    <rPh sb="8" eb="9">
      <t>ヒ</t>
    </rPh>
    <rPh sb="9" eb="11">
      <t>ガイトウ</t>
    </rPh>
    <phoneticPr fontId="24"/>
  </si>
  <si>
    <t>要件（６ヶ月未満）</t>
    <rPh sb="0" eb="2">
      <t>ヨウケン</t>
    </rPh>
    <rPh sb="5" eb="6">
      <t>ツキ</t>
    </rPh>
    <rPh sb="6" eb="8">
      <t>ミマン</t>
    </rPh>
    <phoneticPr fontId="24"/>
  </si>
  <si>
    <t>×</t>
  </si>
  <si>
    <t>の基準を満たしていない要素に×を記入すること。</t>
    <rPh sb="11" eb="13">
      <t>ヨウソ</t>
    </rPh>
    <phoneticPr fontId="24"/>
  </si>
  <si>
    <t>病児等保育実施予定日数</t>
    <rPh sb="0" eb="2">
      <t>ビョウジ</t>
    </rPh>
    <rPh sb="2" eb="3">
      <t>トウ</t>
    </rPh>
    <rPh sb="3" eb="5">
      <t>ホイク</t>
    </rPh>
    <rPh sb="5" eb="7">
      <t>ジッシ</t>
    </rPh>
    <rPh sb="7" eb="9">
      <t>ヨテイ</t>
    </rPh>
    <rPh sb="9" eb="11">
      <t>ニッスウ</t>
    </rPh>
    <phoneticPr fontId="24"/>
  </si>
  <si>
    <t>病　院　内　保　育　施　設　の　利　用　予　定</t>
    <rPh sb="20" eb="21">
      <t>ヨ</t>
    </rPh>
    <rPh sb="22" eb="23">
      <t>サダム</t>
    </rPh>
    <phoneticPr fontId="24"/>
  </si>
  <si>
    <t>保　　　育　　　士　　　等　　　職　　　員　　　在　　　籍　　　予　　　定</t>
    <rPh sb="0" eb="5">
      <t>ホイク</t>
    </rPh>
    <rPh sb="8" eb="9">
      <t>シ</t>
    </rPh>
    <rPh sb="12" eb="13">
      <t>トウ</t>
    </rPh>
    <rPh sb="16" eb="21">
      <t>ショクイン</t>
    </rPh>
    <rPh sb="24" eb="29">
      <t>ザイセキ</t>
    </rPh>
    <rPh sb="32" eb="33">
      <t>ヨ</t>
    </rPh>
    <rPh sb="36" eb="37">
      <t>サダム</t>
    </rPh>
    <phoneticPr fontId="24"/>
  </si>
  <si>
    <r>
      <t>理事長、代表理事等「法人代表者」</t>
    </r>
    <r>
      <rPr>
        <b/>
        <sz val="10"/>
        <color indexed="10"/>
        <rFont val="ＭＳ Ｐゴシック"/>
        <family val="3"/>
        <charset val="128"/>
      </rPr>
      <t xml:space="preserve"> (▼をｸﾘｯｸ、ﾘｽﾄから選択）</t>
    </r>
    <phoneticPr fontId="24"/>
  </si>
  <si>
    <t>送信時にはファイル名、メールの件名を「○○病院　院内保育（申請）」と記載願います。</t>
    <rPh sb="0" eb="2">
      <t>ソウシン</t>
    </rPh>
    <rPh sb="2" eb="3">
      <t>ジ</t>
    </rPh>
    <rPh sb="9" eb="10">
      <t>ナ</t>
    </rPh>
    <rPh sb="15" eb="17">
      <t>ケンメイ</t>
    </rPh>
    <rPh sb="21" eb="23">
      <t>ビョウイン</t>
    </rPh>
    <rPh sb="24" eb="26">
      <t>インナイ</t>
    </rPh>
    <rPh sb="26" eb="28">
      <t>ホイク</t>
    </rPh>
    <rPh sb="29" eb="31">
      <t>シンセイ</t>
    </rPh>
    <rPh sb="34" eb="36">
      <t>キサイ</t>
    </rPh>
    <rPh sb="36" eb="37">
      <t>ネガ</t>
    </rPh>
    <phoneticPr fontId="24"/>
  </si>
  <si>
    <t>（注）1  原則として前年度補助金の振込先と同一としてください。</t>
    <rPh sb="1" eb="2">
      <t>チュウ</t>
    </rPh>
    <rPh sb="6" eb="8">
      <t>ゲンソク</t>
    </rPh>
    <rPh sb="11" eb="13">
      <t>ゼンネン</t>
    </rPh>
    <rPh sb="14" eb="17">
      <t>ホジョキン</t>
    </rPh>
    <rPh sb="18" eb="21">
      <t>フリコミサキ</t>
    </rPh>
    <rPh sb="22" eb="24">
      <t>ドウイツ</t>
    </rPh>
    <phoneticPr fontId="24"/>
  </si>
  <si>
    <r>
      <t>下表の</t>
    </r>
    <r>
      <rPr>
        <b/>
        <u/>
        <sz val="11"/>
        <rFont val="ＭＳ Ｐゴシック"/>
        <family val="3"/>
        <charset val="128"/>
      </rPr>
      <t>黄色・水色のセル</t>
    </r>
    <r>
      <rPr>
        <sz val="11"/>
        <rFont val="ＭＳ Ｐゴシック"/>
        <family val="3"/>
        <charset val="128"/>
      </rPr>
      <t>に右の記載例を参照され、入力又はﾘｽﾄから該当項目を選択（▼をクリック）してください。　必要なシートに転記されます。</t>
    </r>
    <rPh sb="0" eb="1">
      <t>シタ</t>
    </rPh>
    <rPh sb="1" eb="2">
      <t>ヒョウ</t>
    </rPh>
    <rPh sb="3" eb="4">
      <t>キ</t>
    </rPh>
    <rPh sb="4" eb="5">
      <t>イロ</t>
    </rPh>
    <rPh sb="6" eb="7">
      <t>ミズ</t>
    </rPh>
    <rPh sb="7" eb="8">
      <t>イロ</t>
    </rPh>
    <rPh sb="12" eb="13">
      <t>ミギ</t>
    </rPh>
    <rPh sb="14" eb="17">
      <t>キサイレイ</t>
    </rPh>
    <rPh sb="18" eb="20">
      <t>サンショウ</t>
    </rPh>
    <rPh sb="23" eb="25">
      <t>ニュウリョク</t>
    </rPh>
    <rPh sb="25" eb="26">
      <t>マタ</t>
    </rPh>
    <rPh sb="32" eb="34">
      <t>ガイトウ</t>
    </rPh>
    <rPh sb="34" eb="36">
      <t>コウモク</t>
    </rPh>
    <rPh sb="37" eb="39">
      <t>センタク</t>
    </rPh>
    <rPh sb="55" eb="57">
      <t>ヒツヨウ</t>
    </rPh>
    <rPh sb="62" eb="64">
      <t>テンキ</t>
    </rPh>
    <phoneticPr fontId="24"/>
  </si>
  <si>
    <t>Ｂ型特例においては３０人以上の基準を満たすこと。</t>
    <rPh sb="1" eb="2">
      <t>ガタ</t>
    </rPh>
    <rPh sb="2" eb="4">
      <t>トクレイ</t>
    </rPh>
    <rPh sb="11" eb="14">
      <t>ニンイジョウ</t>
    </rPh>
    <rPh sb="15" eb="17">
      <t>キジュン</t>
    </rPh>
    <rPh sb="18" eb="19">
      <t>ミ</t>
    </rPh>
    <phoneticPr fontId="8"/>
  </si>
  <si>
    <t>１０月</t>
    <phoneticPr fontId="24"/>
  </si>
  <si>
    <t>１０月</t>
    <phoneticPr fontId="24"/>
  </si>
  <si>
    <t>←保育施設設置年月日</t>
    <rPh sb="1" eb="3">
      <t>ホイク</t>
    </rPh>
    <rPh sb="3" eb="5">
      <t>シセツ</t>
    </rPh>
    <rPh sb="5" eb="7">
      <t>セッチ</t>
    </rPh>
    <rPh sb="7" eb="8">
      <t>ネン</t>
    </rPh>
    <rPh sb="8" eb="10">
      <t>ガッピ</t>
    </rPh>
    <phoneticPr fontId="24"/>
  </si>
  <si>
    <t>事業費用、事務費用、退職給与引当金繰入</t>
    <rPh sb="0" eb="2">
      <t>ジギョウ</t>
    </rPh>
    <rPh sb="2" eb="4">
      <t>ヒヨウ</t>
    </rPh>
    <rPh sb="5" eb="7">
      <t>ジム</t>
    </rPh>
    <rPh sb="7" eb="9">
      <t>ヒヨウ</t>
    </rPh>
    <rPh sb="10" eb="12">
      <t>タイショク</t>
    </rPh>
    <rPh sb="12" eb="14">
      <t>キュウヨ</t>
    </rPh>
    <rPh sb="14" eb="17">
      <t>ヒキアテキン</t>
    </rPh>
    <rPh sb="17" eb="18">
      <t>ク</t>
    </rPh>
    <rPh sb="18" eb="19">
      <t>イ</t>
    </rPh>
    <phoneticPr fontId="24"/>
  </si>
  <si>
    <t>１人当たりの保育料（１ヶ月当たり）</t>
    <rPh sb="0" eb="2">
      <t>ヒトリ</t>
    </rPh>
    <rPh sb="2" eb="3">
      <t>ア</t>
    </rPh>
    <rPh sb="6" eb="9">
      <t>ホイクリョウ</t>
    </rPh>
    <rPh sb="12" eb="13">
      <t>ゲツ</t>
    </rPh>
    <rPh sb="13" eb="14">
      <t>ア</t>
    </rPh>
    <phoneticPr fontId="24"/>
  </si>
  <si>
    <t>円</t>
    <rPh sb="0" eb="1">
      <t>エン</t>
    </rPh>
    <phoneticPr fontId="24"/>
  </si>
  <si>
    <r>
      <t>　（２）「常勤職員」とは、年間を通じて平日は毎日８時間以上勤務するもの</t>
    </r>
    <r>
      <rPr>
        <sz val="11"/>
        <color indexed="10"/>
        <rFont val="ＭＳ Ｐ明朝"/>
        <family val="1"/>
        <charset val="128"/>
      </rPr>
      <t>（保育施設の常勤の基準を満たしているもの）</t>
    </r>
    <r>
      <rPr>
        <sz val="11"/>
        <rFont val="ＭＳ Ｐ明朝"/>
        <family val="1"/>
        <charset val="128"/>
      </rPr>
      <t>をいい、「非常勤職員」とは、常勤職員以外のものをいう。</t>
    </r>
    <rPh sb="5" eb="7">
      <t>ジョウキン</t>
    </rPh>
    <rPh sb="7" eb="9">
      <t>ショクイン</t>
    </rPh>
    <rPh sb="13" eb="15">
      <t>ネンカン</t>
    </rPh>
    <rPh sb="16" eb="17">
      <t>ツウ</t>
    </rPh>
    <rPh sb="19" eb="21">
      <t>ヘイジツ</t>
    </rPh>
    <rPh sb="22" eb="24">
      <t>マイニチ</t>
    </rPh>
    <rPh sb="25" eb="27">
      <t>ジカン</t>
    </rPh>
    <rPh sb="27" eb="29">
      <t>イジョウ</t>
    </rPh>
    <rPh sb="29" eb="31">
      <t>キンム</t>
    </rPh>
    <rPh sb="38" eb="40">
      <t>シセツ</t>
    </rPh>
    <rPh sb="61" eb="64">
      <t>ヒジョウキン</t>
    </rPh>
    <rPh sb="64" eb="66">
      <t>ショクイン</t>
    </rPh>
    <rPh sb="70" eb="72">
      <t>ジョウキン</t>
    </rPh>
    <rPh sb="72" eb="74">
      <t>ショクイン</t>
    </rPh>
    <rPh sb="74" eb="76">
      <t>イガイ</t>
    </rPh>
    <phoneticPr fontId="24"/>
  </si>
  <si>
    <t>9～15時　週3日</t>
    <rPh sb="4" eb="5">
      <t>ジ</t>
    </rPh>
    <rPh sb="6" eb="7">
      <t>シュウ</t>
    </rPh>
    <rPh sb="8" eb="9">
      <t>ニチ</t>
    </rPh>
    <phoneticPr fontId="24"/>
  </si>
  <si>
    <t>補助対象外</t>
    <rPh sb="0" eb="2">
      <t>ホジョ</t>
    </rPh>
    <rPh sb="2" eb="5">
      <t>タイショウガイ</t>
    </rPh>
    <phoneticPr fontId="24"/>
  </si>
  <si>
    <r>
      <rPr>
        <sz val="11"/>
        <rFont val="ＭＳ Ｐゴシック"/>
        <family val="3"/>
        <charset val="128"/>
      </rPr>
      <t>理事長</t>
    </r>
    <r>
      <rPr>
        <b/>
        <sz val="11"/>
        <rFont val="ＭＳ Ｐゴシック"/>
        <family val="3"/>
        <charset val="128"/>
      </rPr>
      <t>　　　　　　　　◇◇　□□</t>
    </r>
    <rPh sb="0" eb="3">
      <t>リジチョウ</t>
    </rPh>
    <rPh sb="2" eb="3">
      <t>チョウ</t>
    </rPh>
    <phoneticPr fontId="24"/>
  </si>
  <si>
    <t>2月15日～産休予定</t>
    <rPh sb="1" eb="2">
      <t>ガツ</t>
    </rPh>
    <rPh sb="4" eb="5">
      <t>ヒ</t>
    </rPh>
    <rPh sb="6" eb="8">
      <t>サンキュウ</t>
    </rPh>
    <rPh sb="8" eb="10">
      <t>ヨテイ</t>
    </rPh>
    <phoneticPr fontId="24"/>
  </si>
  <si>
    <t>2月末退職予定</t>
    <rPh sb="1" eb="3">
      <t>ガツマツ</t>
    </rPh>
    <rPh sb="3" eb="5">
      <t>タイショク</t>
    </rPh>
    <rPh sb="5" eb="7">
      <t>ヨテイ</t>
    </rPh>
    <phoneticPr fontId="24"/>
  </si>
  <si>
    <t>保育助手2月末
退職予定１人</t>
    <rPh sb="0" eb="2">
      <t>ホイク</t>
    </rPh>
    <rPh sb="2" eb="4">
      <t>ジョシュ</t>
    </rPh>
    <rPh sb="5" eb="6">
      <t>ガツ</t>
    </rPh>
    <rPh sb="6" eb="7">
      <t>マツ</t>
    </rPh>
    <rPh sb="8" eb="10">
      <t>タイショク</t>
    </rPh>
    <rPh sb="10" eb="12">
      <t>ヨテイ</t>
    </rPh>
    <rPh sb="13" eb="14">
      <t>ニン</t>
    </rPh>
    <phoneticPr fontId="24"/>
  </si>
  <si>
    <t>保育士１５日から
産休予定１人</t>
    <rPh sb="0" eb="2">
      <t>ホイク</t>
    </rPh>
    <rPh sb="2" eb="3">
      <t>シ</t>
    </rPh>
    <rPh sb="5" eb="6">
      <t>ヒ</t>
    </rPh>
    <rPh sb="9" eb="11">
      <t>サンキュウ</t>
    </rPh>
    <rPh sb="11" eb="13">
      <t>ヨテイ</t>
    </rPh>
    <rPh sb="14" eb="15">
      <t>ニン</t>
    </rPh>
    <phoneticPr fontId="24"/>
  </si>
  <si>
    <t>給与費</t>
  </si>
  <si>
    <t>14：00～18：00　</t>
  </si>
  <si>
    <t>基準年月日と同日の場合は調整率適用　（4/1は適用、4/2は適用しない）</t>
    <rPh sb="0" eb="2">
      <t>キジュン</t>
    </rPh>
    <rPh sb="2" eb="5">
      <t>ネンガッピ</t>
    </rPh>
    <rPh sb="6" eb="8">
      <t>ドウジツ</t>
    </rPh>
    <rPh sb="9" eb="11">
      <t>バアイ</t>
    </rPh>
    <rPh sb="12" eb="15">
      <t>チョウセイリツ</t>
    </rPh>
    <rPh sb="15" eb="17">
      <t>テキヨウ</t>
    </rPh>
    <rPh sb="23" eb="25">
      <t>テキヨウ</t>
    </rPh>
    <rPh sb="30" eb="32">
      <t>テキヨウ</t>
    </rPh>
    <phoneticPr fontId="24"/>
  </si>
  <si>
    <t>様式第１号の２（第３条関係）</t>
    <rPh sb="0" eb="2">
      <t>ヨウシキ</t>
    </rPh>
    <rPh sb="2" eb="3">
      <t>ダイ</t>
    </rPh>
    <rPh sb="4" eb="5">
      <t>ゴウ</t>
    </rPh>
    <rPh sb="8" eb="9">
      <t>ダイ</t>
    </rPh>
    <rPh sb="10" eb="11">
      <t>ジョウ</t>
    </rPh>
    <rPh sb="11" eb="13">
      <t>カンケイ</t>
    </rPh>
    <phoneticPr fontId="24"/>
  </si>
  <si>
    <t>誓　約　書</t>
    <rPh sb="0" eb="1">
      <t>チカイ</t>
    </rPh>
    <rPh sb="2" eb="3">
      <t>ヤク</t>
    </rPh>
    <rPh sb="4" eb="5">
      <t>ショ</t>
    </rPh>
    <phoneticPr fontId="24"/>
  </si>
  <si>
    <t>１　条例第２条第１号に規定する暴力団又は同条第３号に規定する暴力団員に該当しないこと。</t>
    <phoneticPr fontId="24"/>
  </si>
  <si>
    <t>２　暴力団排除条例施行規則（平成23年兵庫県公安委員会規則第２号）第２条各号に掲げる者に</t>
    <phoneticPr fontId="24"/>
  </si>
  <si>
    <t>　該当しないこと。</t>
    <phoneticPr fontId="24"/>
  </si>
  <si>
    <t>　</t>
    <phoneticPr fontId="24"/>
  </si>
  <si>
    <t>３　間接補助事業を行う場合にあっては、上記１又は２に該当する者に対して間接補助金を交付</t>
    <phoneticPr fontId="24"/>
  </si>
  <si>
    <t>　しないこと。また、業務の一部を第三者に行わせようとする場合にあっては、上記１又は２に</t>
    <phoneticPr fontId="24"/>
  </si>
  <si>
    <t>　該当する者をその受託者としないこと。</t>
    <phoneticPr fontId="24"/>
  </si>
  <si>
    <t>　及び当該照会に係る回答の内容を他の補助事業における暴力団等を排除するための措置を講ず</t>
    <phoneticPr fontId="24"/>
  </si>
  <si>
    <t>　るために利用し、又は兵庫県公営企業管理者及び兵庫県病院事業管理者に提供することについ</t>
    <phoneticPr fontId="24"/>
  </si>
  <si>
    <t>　て、異議を述べないこと。</t>
    <phoneticPr fontId="24"/>
  </si>
  <si>
    <t>団体名</t>
    <rPh sb="0" eb="2">
      <t>ダンタイ</t>
    </rPh>
    <rPh sb="2" eb="3">
      <t>メイ</t>
    </rPh>
    <phoneticPr fontId="24"/>
  </si>
  <si>
    <t>　</t>
    <phoneticPr fontId="24"/>
  </si>
  <si>
    <t>　暴力団排除条例（平成22年兵庫県条例第35号。以下「条例」という。）を遵守し、暴力団排除</t>
    <phoneticPr fontId="24"/>
  </si>
  <si>
    <t>に協力するため、下記のとおり誓約します。</t>
    <phoneticPr fontId="24"/>
  </si>
  <si>
    <t>　なお、誓約事項に関し、県が行う一切の措置に異議なく同意します。</t>
    <phoneticPr fontId="24"/>
  </si>
  <si>
    <t>入力手順　１８番目</t>
    <rPh sb="0" eb="2">
      <t>ニュウリョク</t>
    </rPh>
    <rPh sb="2" eb="4">
      <t>テジュン</t>
    </rPh>
    <rPh sb="7" eb="9">
      <t>バンメ</t>
    </rPh>
    <phoneticPr fontId="24"/>
  </si>
  <si>
    <t>（全面全部委託の場合）</t>
    <rPh sb="1" eb="3">
      <t>ゼンメン</t>
    </rPh>
    <rPh sb="3" eb="5">
      <t>ゼンブ</t>
    </rPh>
    <rPh sb="5" eb="7">
      <t>イタク</t>
    </rPh>
    <rPh sb="8" eb="10">
      <t>バアイ</t>
    </rPh>
    <phoneticPr fontId="24"/>
  </si>
  <si>
    <t>（全面委託の場合）</t>
    <rPh sb="1" eb="3">
      <t>ゼンメン</t>
    </rPh>
    <rPh sb="3" eb="5">
      <t>イタク</t>
    </rPh>
    <rPh sb="6" eb="8">
      <t>バアイ</t>
    </rPh>
    <phoneticPr fontId="24"/>
  </si>
  <si>
    <t>７月</t>
    <phoneticPr fontId="24"/>
  </si>
  <si>
    <t>８月</t>
    <phoneticPr fontId="24"/>
  </si>
  <si>
    <t>９月</t>
    <phoneticPr fontId="24"/>
  </si>
  <si>
    <t>６月</t>
    <phoneticPr fontId="24"/>
  </si>
  <si>
    <t>４月</t>
    <rPh sb="1" eb="2">
      <t>ガツ</t>
    </rPh>
    <phoneticPr fontId="24"/>
  </si>
  <si>
    <t>有</t>
    <rPh sb="0" eb="1">
      <t>ア</t>
    </rPh>
    <phoneticPr fontId="24"/>
  </si>
  <si>
    <t>無</t>
    <rPh sb="0" eb="1">
      <t>ナ</t>
    </rPh>
    <phoneticPr fontId="24"/>
  </si>
  <si>
    <t>メールアドレス</t>
    <phoneticPr fontId="24"/>
  </si>
  <si>
    <t>令和</t>
    <rPh sb="0" eb="2">
      <t>レイワ</t>
    </rPh>
    <phoneticPr fontId="24"/>
  </si>
  <si>
    <t>　令和</t>
    <rPh sb="1" eb="3">
      <t>レイワ</t>
    </rPh>
    <phoneticPr fontId="24"/>
  </si>
  <si>
    <t>各月１日現在で在籍し、当該月に１５日以上保育する月数を記載すること。（各月初日に在籍しない児童は、当該月の対象とならず</t>
    <rPh sb="0" eb="2">
      <t>カクツキ</t>
    </rPh>
    <rPh sb="3" eb="4">
      <t>ヒ</t>
    </rPh>
    <rPh sb="4" eb="6">
      <t>ゲンザイ</t>
    </rPh>
    <rPh sb="7" eb="9">
      <t>ザイセキ</t>
    </rPh>
    <rPh sb="11" eb="13">
      <t>トウガイ</t>
    </rPh>
    <rPh sb="13" eb="14">
      <t>ツキ</t>
    </rPh>
    <rPh sb="17" eb="18">
      <t>ヒ</t>
    </rPh>
    <rPh sb="18" eb="20">
      <t>イジョウ</t>
    </rPh>
    <rPh sb="20" eb="22">
      <t>ホイク</t>
    </rPh>
    <rPh sb="24" eb="26">
      <t>ツキスウ</t>
    </rPh>
    <rPh sb="27" eb="29">
      <t>キサイ</t>
    </rPh>
    <rPh sb="35" eb="37">
      <t>カクツキ</t>
    </rPh>
    <rPh sb="37" eb="39">
      <t>ショニチ</t>
    </rPh>
    <rPh sb="40" eb="42">
      <t>ザイセキ</t>
    </rPh>
    <rPh sb="45" eb="47">
      <t>ジドウ</t>
    </rPh>
    <rPh sb="49" eb="51">
      <t>トウガイ</t>
    </rPh>
    <rPh sb="51" eb="52">
      <t>ツキ</t>
    </rPh>
    <rPh sb="53" eb="55">
      <t>タイショウ</t>
    </rPh>
    <phoneticPr fontId="24"/>
  </si>
  <si>
    <t>日割り計算を行うものではない。）なお、備考欄には入所予定期間（「保育月数」欄に該当の月のみ）を記載すること。</t>
    <rPh sb="19" eb="21">
      <t>ビコウ</t>
    </rPh>
    <rPh sb="21" eb="22">
      <t>ラン</t>
    </rPh>
    <rPh sb="24" eb="26">
      <t>ニュウショ</t>
    </rPh>
    <rPh sb="26" eb="28">
      <t>ヨテイ</t>
    </rPh>
    <rPh sb="28" eb="30">
      <t>キカン</t>
    </rPh>
    <rPh sb="32" eb="34">
      <t>ホイク</t>
    </rPh>
    <rPh sb="34" eb="36">
      <t>ツキスウ</t>
    </rPh>
    <rPh sb="37" eb="38">
      <t>ラン</t>
    </rPh>
    <rPh sb="39" eb="41">
      <t>ガイトウ</t>
    </rPh>
    <rPh sb="42" eb="43">
      <t>ツキ</t>
    </rPh>
    <rPh sb="47" eb="49">
      <t>キサイ</t>
    </rPh>
    <phoneticPr fontId="24"/>
  </si>
  <si>
    <r>
      <t>令　和</t>
    </r>
    <r>
      <rPr>
        <sz val="11"/>
        <color indexed="62"/>
        <rFont val="ＭＳ Ｐ明朝"/>
        <family val="1"/>
        <charset val="128"/>
      </rPr>
      <t/>
    </r>
    <rPh sb="0" eb="1">
      <t>レイ</t>
    </rPh>
    <rPh sb="2" eb="3">
      <t>ワ</t>
    </rPh>
    <phoneticPr fontId="24"/>
  </si>
  <si>
    <t>　年　度　見　込　み</t>
    <rPh sb="1" eb="2">
      <t>ネン</t>
    </rPh>
    <rPh sb="3" eb="4">
      <t>ド</t>
    </rPh>
    <rPh sb="5" eb="6">
      <t>ミ</t>
    </rPh>
    <rPh sb="7" eb="8">
      <t>コミ</t>
    </rPh>
    <phoneticPr fontId="24"/>
  </si>
  <si>
    <t>078-341-7711　</t>
    <phoneticPr fontId="24"/>
  </si>
  <si>
    <r>
      <rPr>
        <sz val="11"/>
        <rFont val="ＭＳ Ｐゴシック"/>
        <family val="3"/>
        <charset val="128"/>
      </rPr>
      <t>○型</t>
    </r>
    <r>
      <rPr>
        <sz val="11"/>
        <color indexed="10"/>
        <rFont val="ＭＳ Ｐゴシック"/>
        <family val="3"/>
        <charset val="128"/>
      </rPr>
      <t xml:space="preserve"> (全ての様式入力後、要件を満たした型が自動表示されます）</t>
    </r>
    <rPh sb="1" eb="2">
      <t>ガタ</t>
    </rPh>
    <rPh sb="4" eb="5">
      <t>スベ</t>
    </rPh>
    <rPh sb="7" eb="9">
      <t>ヨウシキ</t>
    </rPh>
    <rPh sb="9" eb="11">
      <t>ニュウリョク</t>
    </rPh>
    <rPh sb="11" eb="12">
      <t>ゴ</t>
    </rPh>
    <rPh sb="13" eb="15">
      <t>ヨウケン</t>
    </rPh>
    <rPh sb="16" eb="17">
      <t>ミ</t>
    </rPh>
    <rPh sb="20" eb="21">
      <t>カタ</t>
    </rPh>
    <rPh sb="22" eb="24">
      <t>ジドウ</t>
    </rPh>
    <rPh sb="24" eb="26">
      <t>ヒョウジ</t>
    </rPh>
    <phoneticPr fontId="24"/>
  </si>
  <si>
    <r>
      <t xml:space="preserve">（例）直営 </t>
    </r>
    <r>
      <rPr>
        <b/>
        <sz val="11"/>
        <color indexed="10"/>
        <rFont val="ＭＳ Ｐゴシック"/>
        <family val="3"/>
        <charset val="128"/>
      </rPr>
      <t xml:space="preserve"> (▼をｸﾘｯｸ、ﾘｽﾄから選択）</t>
    </r>
    <rPh sb="1" eb="2">
      <t>レイ</t>
    </rPh>
    <rPh sb="3" eb="5">
      <t>チョクエイ</t>
    </rPh>
    <phoneticPr fontId="24"/>
  </si>
  <si>
    <t>なかよし保育園</t>
    <rPh sb="4" eb="7">
      <t>ホイクエン</t>
    </rPh>
    <phoneticPr fontId="24"/>
  </si>
  <si>
    <t>③</t>
    <phoneticPr fontId="24"/>
  </si>
  <si>
    <t>電話</t>
  </si>
  <si>
    <t>電子ﾒｰﾙ</t>
    <rPh sb="0" eb="2">
      <t>デンシ</t>
    </rPh>
    <phoneticPr fontId="24"/>
  </si>
  <si>
    <t>を交付願いたく補助金交付要綱第３条の規定に基づき、</t>
    <rPh sb="1" eb="3">
      <t>コウフ</t>
    </rPh>
    <rPh sb="3" eb="4">
      <t>ネガ</t>
    </rPh>
    <rPh sb="7" eb="10">
      <t>ホジョキン</t>
    </rPh>
    <rPh sb="10" eb="12">
      <t>コウフ</t>
    </rPh>
    <rPh sb="12" eb="14">
      <t>ヨウコウ</t>
    </rPh>
    <rPh sb="14" eb="15">
      <t>ダイ</t>
    </rPh>
    <rPh sb="16" eb="17">
      <t>ジョウ</t>
    </rPh>
    <rPh sb="18" eb="20">
      <t>キテイ</t>
    </rPh>
    <rPh sb="21" eb="22">
      <t>モト</t>
    </rPh>
    <phoneticPr fontId="24"/>
  </si>
  <si>
    <t>４　知事が、上記１及び２を確認するため、必要な事項を兵庫県警察本部長に照会すること、</t>
    <phoneticPr fontId="24"/>
  </si>
  <si>
    <t>　　　兵 庫 県 知 事　様</t>
    <rPh sb="3" eb="4">
      <t>ヘイ</t>
    </rPh>
    <rPh sb="5" eb="6">
      <t>コ</t>
    </rPh>
    <rPh sb="7" eb="8">
      <t>ケン</t>
    </rPh>
    <rPh sb="9" eb="10">
      <t>チ</t>
    </rPh>
    <rPh sb="11" eb="12">
      <t>コト</t>
    </rPh>
    <rPh sb="13" eb="14">
      <t>サマ</t>
    </rPh>
    <phoneticPr fontId="24"/>
  </si>
  <si>
    <t>様式第１号～振込先までのシート（入力ﾏﾆｭｱﾙ及び様式2-2～様式2-6のうち該当しないものは印刷の必要はありません。）を印刷し、内容を確認のうえ、提出ください。</t>
    <rPh sb="0" eb="2">
      <t>ヨウシキ</t>
    </rPh>
    <rPh sb="2" eb="3">
      <t>ダイ</t>
    </rPh>
    <rPh sb="4" eb="5">
      <t>ゴウ</t>
    </rPh>
    <rPh sb="6" eb="9">
      <t>フリコミサキ</t>
    </rPh>
    <rPh sb="16" eb="18">
      <t>ニュウリョク</t>
    </rPh>
    <rPh sb="23" eb="24">
      <t>オヨ</t>
    </rPh>
    <rPh sb="25" eb="27">
      <t>ヨウシキ</t>
    </rPh>
    <rPh sb="31" eb="33">
      <t>ヨウシキ</t>
    </rPh>
    <rPh sb="39" eb="41">
      <t>ガイトウ</t>
    </rPh>
    <rPh sb="47" eb="49">
      <t>インサツ</t>
    </rPh>
    <rPh sb="50" eb="52">
      <t>ヒツヨウ</t>
    </rPh>
    <rPh sb="61" eb="63">
      <t>インサツ</t>
    </rPh>
    <rPh sb="65" eb="67">
      <t>ナイヨウ</t>
    </rPh>
    <rPh sb="68" eb="70">
      <t>カクニン</t>
    </rPh>
    <rPh sb="74" eb="76">
      <t>テイシュツ</t>
    </rPh>
    <phoneticPr fontId="24"/>
  </si>
  <si>
    <t>保育所運営事業にかかる他の補助金がある場合に記載</t>
    <rPh sb="0" eb="3">
      <t>ホイクショ</t>
    </rPh>
    <rPh sb="3" eb="5">
      <t>ウンエイ</t>
    </rPh>
    <rPh sb="5" eb="7">
      <t>ジギョウ</t>
    </rPh>
    <rPh sb="11" eb="12">
      <t>タ</t>
    </rPh>
    <rPh sb="13" eb="16">
      <t>ホジョキン</t>
    </rPh>
    <rPh sb="19" eb="21">
      <t>バアイ</t>
    </rPh>
    <rPh sb="22" eb="24">
      <t>キサイ</t>
    </rPh>
    <phoneticPr fontId="24"/>
  </si>
  <si>
    <t>他の補助金申請（予定）</t>
    <rPh sb="0" eb="1">
      <t>タ</t>
    </rPh>
    <rPh sb="2" eb="5">
      <t>ホジョキン</t>
    </rPh>
    <rPh sb="5" eb="7">
      <t>シンセイ</t>
    </rPh>
    <rPh sb="8" eb="10">
      <t>ヨテイ</t>
    </rPh>
    <phoneticPr fontId="24"/>
  </si>
  <si>
    <r>
      <t xml:space="preserve">設置病院令和
</t>
    </r>
    <r>
      <rPr>
        <sz val="9"/>
        <color rgb="FFFF0000"/>
        <rFont val="ＭＳ Ｐゴシック"/>
        <family val="3"/>
        <charset val="128"/>
      </rPr>
      <t>２</t>
    </r>
    <r>
      <rPr>
        <sz val="9"/>
        <rFont val="ＭＳ Ｐゴシック"/>
        <family val="3"/>
        <charset val="128"/>
      </rPr>
      <t>年度剰余金</t>
    </r>
    <rPh sb="0" eb="2">
      <t>セッチ</t>
    </rPh>
    <rPh sb="2" eb="4">
      <t>ビョウイン</t>
    </rPh>
    <rPh sb="4" eb="6">
      <t>レイワ</t>
    </rPh>
    <rPh sb="8" eb="10">
      <t>ネンド</t>
    </rPh>
    <rPh sb="10" eb="13">
      <t>ジョウヨキン</t>
    </rPh>
    <phoneticPr fontId="24"/>
  </si>
  <si>
    <t>　１　　事業の内容及び経費区分（別記）     ※収支予算書を省略する場合は、カッコ内には
                                                             代替する書類の名称を記載する。</t>
    <rPh sb="4" eb="6">
      <t>ジギョウ</t>
    </rPh>
    <rPh sb="7" eb="9">
      <t>ナイヨウ</t>
    </rPh>
    <rPh sb="9" eb="10">
      <t>オヨ</t>
    </rPh>
    <rPh sb="11" eb="13">
      <t>ケイヒ</t>
    </rPh>
    <rPh sb="13" eb="15">
      <t>クブン</t>
    </rPh>
    <rPh sb="16" eb="18">
      <t>ベッキ</t>
    </rPh>
    <phoneticPr fontId="24"/>
  </si>
  <si>
    <t>このシートは入力不要です。</t>
    <rPh sb="6" eb="8">
      <t>ニュウリョク</t>
    </rPh>
    <rPh sb="8" eb="10">
      <t>フヨウ</t>
    </rPh>
    <phoneticPr fontId="24"/>
  </si>
  <si>
    <t>■</t>
    <phoneticPr fontId="24"/>
  </si>
  <si>
    <t>ファイル</t>
    <phoneticPr fontId="24"/>
  </si>
  <si>
    <t>紙原本</t>
    <rPh sb="0" eb="1">
      <t>カミ</t>
    </rPh>
    <rPh sb="1" eb="3">
      <t>ゲンポン</t>
    </rPh>
    <phoneticPr fontId="24"/>
  </si>
  <si>
    <t>記入済みの当作成ファイルを下記担当者アドレスあて添付送信ください。併せて、原本（紙書類）を郵送してください。</t>
    <rPh sb="0" eb="2">
      <t>キニュウ</t>
    </rPh>
    <rPh sb="2" eb="3">
      <t>ズ</t>
    </rPh>
    <rPh sb="5" eb="6">
      <t>トウ</t>
    </rPh>
    <rPh sb="6" eb="8">
      <t>サクセイ</t>
    </rPh>
    <rPh sb="13" eb="15">
      <t>カキ</t>
    </rPh>
    <rPh sb="15" eb="17">
      <t>タントウ</t>
    </rPh>
    <rPh sb="17" eb="18">
      <t>シャ</t>
    </rPh>
    <rPh sb="24" eb="26">
      <t>テンプ</t>
    </rPh>
    <rPh sb="26" eb="28">
      <t>ソウシン</t>
    </rPh>
    <rPh sb="40" eb="41">
      <t>カミ</t>
    </rPh>
    <rPh sb="41" eb="43">
      <t>ショルイ</t>
    </rPh>
    <rPh sb="45" eb="47">
      <t>ユウソウ</t>
    </rPh>
    <phoneticPr fontId="24"/>
  </si>
  <si>
    <t>（1号館4階 山側）</t>
    <phoneticPr fontId="24"/>
  </si>
  <si>
    <t>〒650-8567　神戸市中央区下山手通5-10-1</t>
    <phoneticPr fontId="24"/>
  </si>
  <si>
    <t>mail：Takeshi_Katayama01@pref.hyogo.lg.jp</t>
  </si>
  <si>
    <t>＜事業内容に関する問い合わせ先＞</t>
  </si>
  <si>
    <t>℡:078-341-7711（内線    ）　</t>
    <rPh sb="15" eb="17">
      <t>ナイセン</t>
    </rPh>
    <phoneticPr fontId="24"/>
  </si>
  <si>
    <t xml:space="preserve">兵庫県福祉部総務課　統計・補助金班 </t>
    <rPh sb="0" eb="3">
      <t>ヒョウゴケン</t>
    </rPh>
    <rPh sb="3" eb="5">
      <t>フクシ</t>
    </rPh>
    <rPh sb="6" eb="9">
      <t>ソウムカ</t>
    </rPh>
    <phoneticPr fontId="24"/>
  </si>
  <si>
    <t>兵庫県保健医療部　医務課医療人材確保班　</t>
    <rPh sb="0" eb="3">
      <t>ヒョウゴケン</t>
    </rPh>
    <phoneticPr fontId="24"/>
  </si>
  <si>
    <t>℡  ：078-341-7711（内線    )</t>
    <phoneticPr fontId="24"/>
  </si>
  <si>
    <t>令和◯年◯月◯日</t>
    <rPh sb="0" eb="2">
      <t>レイワ</t>
    </rPh>
    <rPh sb="3" eb="4">
      <t>ネン</t>
    </rPh>
    <rPh sb="5" eb="6">
      <t>ガツ</t>
    </rPh>
    <rPh sb="7" eb="8">
      <t>ニチ</t>
    </rPh>
    <phoneticPr fontId="24"/>
  </si>
  <si>
    <r>
      <t>設置病院
令和</t>
    </r>
    <r>
      <rPr>
        <sz val="9"/>
        <color rgb="FFFF0000"/>
        <rFont val="ＭＳ Ｐゴシック"/>
        <family val="3"/>
        <charset val="128"/>
      </rPr>
      <t>３</t>
    </r>
    <r>
      <rPr>
        <sz val="9"/>
        <rFont val="ＭＳ Ｐゴシック"/>
        <family val="3"/>
        <charset val="128"/>
      </rPr>
      <t>年度
剰余金
a-b</t>
    </r>
    <rPh sb="0" eb="2">
      <t>セッチ</t>
    </rPh>
    <rPh sb="2" eb="4">
      <t>ビョウイン</t>
    </rPh>
    <rPh sb="5" eb="7">
      <t>レイワ</t>
    </rPh>
    <rPh sb="8" eb="10">
      <t>ネンド</t>
    </rPh>
    <rPh sb="11" eb="14">
      <t>ジョウヨキン</t>
    </rPh>
    <phoneticPr fontId="24"/>
  </si>
  <si>
    <t>０１２３４５６</t>
    <phoneticPr fontId="24"/>
  </si>
  <si>
    <t>　兵庫県知事　　様</t>
    <rPh sb="1" eb="2">
      <t>ヘイ</t>
    </rPh>
    <rPh sb="2" eb="3">
      <t>コ</t>
    </rPh>
    <rPh sb="3" eb="4">
      <t>ケン</t>
    </rPh>
    <rPh sb="4" eb="5">
      <t>チ</t>
    </rPh>
    <rPh sb="5" eb="6">
      <t>コト</t>
    </rPh>
    <rPh sb="8" eb="9">
      <t>サマ</t>
    </rPh>
    <phoneticPr fontId="24"/>
  </si>
  <si>
    <t>緊急一時保育実施計画表（様式２－４）</t>
    <rPh sb="0" eb="2">
      <t>キンキュウ</t>
    </rPh>
    <rPh sb="2" eb="4">
      <t>イチジ</t>
    </rPh>
    <rPh sb="4" eb="6">
      <t>ホイク</t>
    </rPh>
    <rPh sb="6" eb="8">
      <t>ジッシ</t>
    </rPh>
    <rPh sb="8" eb="11">
      <t>ケイカクヒョウ</t>
    </rPh>
    <rPh sb="12" eb="14">
      <t>ヨウシキ</t>
    </rPh>
    <phoneticPr fontId="24"/>
  </si>
  <si>
    <t>◯</t>
    <phoneticPr fontId="24"/>
  </si>
  <si>
    <t>申請日</t>
    <rPh sb="0" eb="2">
      <t>シンセイ</t>
    </rPh>
    <rPh sb="2" eb="3">
      <t>ビ</t>
    </rPh>
    <phoneticPr fontId="24"/>
  </si>
  <si>
    <t>電話番号</t>
    <rPh sb="0" eb="2">
      <t>デンワ</t>
    </rPh>
    <rPh sb="2" eb="4">
      <t>バンゴウ</t>
    </rPh>
    <phoneticPr fontId="24"/>
  </si>
  <si>
    <t>電子メール</t>
    <rPh sb="0" eb="2">
      <t>デンシ</t>
    </rPh>
    <phoneticPr fontId="24"/>
  </si>
  <si>
    <t>医療法人◯◯会</t>
    <phoneticPr fontId="24"/>
  </si>
  <si>
    <t>兵庫県庁病院</t>
    <rPh sb="0" eb="2">
      <t>ヒョウゴ</t>
    </rPh>
    <rPh sb="2" eb="4">
      <t>ケンチョウ</t>
    </rPh>
    <phoneticPr fontId="24"/>
  </si>
  <si>
    <t>○○市中央区下山手通5-10-1</t>
    <phoneticPr fontId="24"/>
  </si>
  <si>
    <t>理事長</t>
    <phoneticPr fontId="24"/>
  </si>
  <si>
    <t>兵庫県庁　太郎</t>
    <rPh sb="0" eb="2">
      <t>ヒョウゴ</t>
    </rPh>
    <rPh sb="2" eb="4">
      <t>ケンチョウ</t>
    </rPh>
    <rPh sb="5" eb="7">
      <t>タロウ</t>
    </rPh>
    <phoneticPr fontId="24"/>
  </si>
  <si>
    <t>◯◯メール</t>
    <phoneticPr fontId="24"/>
  </si>
  <si>
    <t>事業の担当者</t>
    <rPh sb="0" eb="2">
      <t>ジギョウ</t>
    </rPh>
    <rPh sb="3" eb="6">
      <t>タントウシャ</t>
    </rPh>
    <phoneticPr fontId="24"/>
  </si>
  <si>
    <t>連絡先(TEL)　　</t>
    <rPh sb="0" eb="3">
      <t>レンラクサキ</t>
    </rPh>
    <phoneticPr fontId="24"/>
  </si>
  <si>
    <t>△△△メール</t>
    <phoneticPr fontId="24"/>
  </si>
  <si>
    <t>078-341-7711　内線◯◯　　　　</t>
    <phoneticPr fontId="24"/>
  </si>
  <si>
    <t>078-341-7711　内線◯◯　　　　</t>
    <rPh sb="13" eb="15">
      <t>ナイセン</t>
    </rPh>
    <phoneticPr fontId="24"/>
  </si>
  <si>
    <r>
      <t>「様式第１号」の「３　添付書類」記載項目のうち「24時間保育実施計画表（様式2-2）」、「病児保育実施計画表（様式2-3）」、「緊急一時保育実施計画表（様式第2-4）」、「児童保育実施計画表（様式2-5）」及び「休日保育実施計画表（様式2-6）」「委託契約書の写し」について、提出の必要のない施設においては項目を行ごと削除してください。</t>
    </r>
    <r>
      <rPr>
        <b/>
        <sz val="11"/>
        <color indexed="10"/>
        <rFont val="ＭＳ Ｐゴシック"/>
        <family val="3"/>
        <charset val="128"/>
      </rPr>
      <t>（各シートは削除しないでください。）</t>
    </r>
    <rPh sb="1" eb="3">
      <t>ヨウシキ</t>
    </rPh>
    <rPh sb="3" eb="4">
      <t>ダイ</t>
    </rPh>
    <rPh sb="5" eb="6">
      <t>ゴウ</t>
    </rPh>
    <rPh sb="11" eb="13">
      <t>テンプ</t>
    </rPh>
    <rPh sb="13" eb="15">
      <t>ショルイ</t>
    </rPh>
    <rPh sb="16" eb="18">
      <t>キサイ</t>
    </rPh>
    <rPh sb="18" eb="20">
      <t>コウモク</t>
    </rPh>
    <rPh sb="26" eb="28">
      <t>ジカン</t>
    </rPh>
    <rPh sb="28" eb="30">
      <t>ホイク</t>
    </rPh>
    <rPh sb="30" eb="32">
      <t>ジッシ</t>
    </rPh>
    <rPh sb="32" eb="35">
      <t>ケイカクヒョウ</t>
    </rPh>
    <rPh sb="36" eb="38">
      <t>ヨウシキ</t>
    </rPh>
    <rPh sb="45" eb="47">
      <t>ビョウジ</t>
    </rPh>
    <rPh sb="47" eb="49">
      <t>ホイク</t>
    </rPh>
    <rPh sb="49" eb="51">
      <t>ジッシ</t>
    </rPh>
    <rPh sb="51" eb="54">
      <t>ケイカクヒョウ</t>
    </rPh>
    <rPh sb="55" eb="57">
      <t>ヨウシキ</t>
    </rPh>
    <rPh sb="64" eb="66">
      <t>キンキュウ</t>
    </rPh>
    <rPh sb="66" eb="68">
      <t>イチジ</t>
    </rPh>
    <rPh sb="68" eb="70">
      <t>ホイク</t>
    </rPh>
    <rPh sb="70" eb="72">
      <t>ジッシ</t>
    </rPh>
    <rPh sb="76" eb="78">
      <t>ヨウシキ</t>
    </rPh>
    <rPh sb="78" eb="79">
      <t>ダイ</t>
    </rPh>
    <rPh sb="86" eb="88">
      <t>ジドウ</t>
    </rPh>
    <rPh sb="88" eb="90">
      <t>ホイク</t>
    </rPh>
    <rPh sb="90" eb="92">
      <t>ジッシ</t>
    </rPh>
    <rPh sb="92" eb="95">
      <t>ケイカクヒョウ</t>
    </rPh>
    <rPh sb="96" eb="98">
      <t>ヨウシキ</t>
    </rPh>
    <rPh sb="103" eb="104">
      <t>オヨ</t>
    </rPh>
    <rPh sb="106" eb="108">
      <t>キュウジツ</t>
    </rPh>
    <rPh sb="108" eb="110">
      <t>ホイク</t>
    </rPh>
    <rPh sb="110" eb="112">
      <t>ジッシ</t>
    </rPh>
    <rPh sb="112" eb="115">
      <t>ケイカクヒョウ</t>
    </rPh>
    <rPh sb="116" eb="118">
      <t>ヨウシキ</t>
    </rPh>
    <rPh sb="124" eb="126">
      <t>イタク</t>
    </rPh>
    <rPh sb="126" eb="129">
      <t>ケイヤクショ</t>
    </rPh>
    <rPh sb="130" eb="131">
      <t>ウツ</t>
    </rPh>
    <rPh sb="138" eb="140">
      <t>テイシュツ</t>
    </rPh>
    <rPh sb="141" eb="143">
      <t>ヒツヨウ</t>
    </rPh>
    <rPh sb="153" eb="155">
      <t>コウモク</t>
    </rPh>
    <rPh sb="156" eb="157">
      <t>ギョウ</t>
    </rPh>
    <rPh sb="159" eb="161">
      <t>サクジョ</t>
    </rPh>
    <rPh sb="169" eb="170">
      <t>カク</t>
    </rPh>
    <rPh sb="174" eb="176">
      <t>サクジョ</t>
    </rPh>
    <phoneticPr fontId="24"/>
  </si>
  <si>
    <t>令和３年度剰余金　①－②</t>
    <rPh sb="0" eb="2">
      <t>レイワ</t>
    </rPh>
    <rPh sb="3" eb="5">
      <t>ネンド</t>
    </rPh>
    <rPh sb="5" eb="8">
      <t>ジョウヨキン</t>
    </rPh>
    <phoneticPr fontId="24"/>
  </si>
  <si>
    <t>令和6年4月1日～令和7年3月31日</t>
    <rPh sb="0" eb="2">
      <t>レイワ</t>
    </rPh>
    <rPh sb="3" eb="4">
      <t>ネン</t>
    </rPh>
    <rPh sb="5" eb="6">
      <t>ツキ</t>
    </rPh>
    <rPh sb="7" eb="8">
      <t>ヒ</t>
    </rPh>
    <rPh sb="9" eb="11">
      <t>レイワ</t>
    </rPh>
    <rPh sb="12" eb="13">
      <t>ネン</t>
    </rPh>
    <rPh sb="14" eb="15">
      <t>ツキ</t>
    </rPh>
    <rPh sb="17" eb="18">
      <t>ヒ</t>
    </rPh>
    <phoneticPr fontId="24"/>
  </si>
  <si>
    <t>令和6年4月1日～令和7年2月28日</t>
    <rPh sb="0" eb="2">
      <t>レイワ</t>
    </rPh>
    <rPh sb="3" eb="4">
      <t>ネン</t>
    </rPh>
    <rPh sb="5" eb="6">
      <t>ツキ</t>
    </rPh>
    <rPh sb="7" eb="8">
      <t>ヒ</t>
    </rPh>
    <rPh sb="9" eb="11">
      <t>レイワ</t>
    </rPh>
    <rPh sb="12" eb="13">
      <t>ネン</t>
    </rPh>
    <rPh sb="14" eb="15">
      <t>ツキ</t>
    </rPh>
    <rPh sb="17" eb="18">
      <t>ヒ</t>
    </rPh>
    <phoneticPr fontId="24"/>
  </si>
  <si>
    <t>令和6年5月1日～令和7年3月31日</t>
    <rPh sb="0" eb="2">
      <t>レイワ</t>
    </rPh>
    <rPh sb="3" eb="4">
      <t>ネン</t>
    </rPh>
    <rPh sb="5" eb="6">
      <t>ツキ</t>
    </rPh>
    <rPh sb="7" eb="8">
      <t>ヒ</t>
    </rPh>
    <rPh sb="9" eb="11">
      <t>レイワ</t>
    </rPh>
    <rPh sb="12" eb="13">
      <t>ネン</t>
    </rPh>
    <rPh sb="14" eb="15">
      <t>ツキ</t>
    </rPh>
    <rPh sb="17" eb="18">
      <t>ヒ</t>
    </rPh>
    <phoneticPr fontId="24"/>
  </si>
  <si>
    <t>令和6年6月15日～令和7年3月31日</t>
    <rPh sb="0" eb="2">
      <t>レイワ</t>
    </rPh>
    <rPh sb="3" eb="4">
      <t>ネン</t>
    </rPh>
    <rPh sb="5" eb="6">
      <t>ツキ</t>
    </rPh>
    <rPh sb="8" eb="9">
      <t>ヒ</t>
    </rPh>
    <rPh sb="10" eb="12">
      <t>レイワ</t>
    </rPh>
    <rPh sb="13" eb="14">
      <t>ネン</t>
    </rPh>
    <rPh sb="15" eb="16">
      <t>ツキ</t>
    </rPh>
    <rPh sb="18" eb="19">
      <t>ヒ</t>
    </rPh>
    <phoneticPr fontId="24"/>
  </si>
  <si>
    <t>令和6年6月1日～令和7年3月15日</t>
    <rPh sb="0" eb="2">
      <t>レイワ</t>
    </rPh>
    <rPh sb="3" eb="4">
      <t>ネン</t>
    </rPh>
    <rPh sb="5" eb="6">
      <t>ツキ</t>
    </rPh>
    <rPh sb="7" eb="8">
      <t>ヒ</t>
    </rPh>
    <rPh sb="9" eb="11">
      <t>レイワ</t>
    </rPh>
    <rPh sb="12" eb="13">
      <t>ネン</t>
    </rPh>
    <rPh sb="14" eb="15">
      <t>ツキ</t>
    </rPh>
    <rPh sb="17" eb="18">
      <t>ヒ</t>
    </rPh>
    <phoneticPr fontId="24"/>
  </si>
  <si>
    <t>○○市中央区中山手通1-5-1</t>
    <rPh sb="2" eb="3">
      <t>シ</t>
    </rPh>
    <rPh sb="3" eb="6">
      <t>チュウオウク</t>
    </rPh>
    <rPh sb="6" eb="10">
      <t>ナカヤマテドオリ</t>
    </rPh>
    <phoneticPr fontId="24"/>
  </si>
  <si>
    <t>○○市中央区中山手通1-5-1</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</si>
</sst>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176" formatCode="#,##0_ "/>
    <numFmt numFmtId="177" formatCode="#,##0;&quot;△ &quot;#,##0"/>
    <numFmt numFmtId="178" formatCode="0.0_);[Red]\(0.0\)"/>
    <numFmt numFmtId="179" formatCode="[$-411]ggge&quot;年&quot;m&quot;月&quot;d&quot;日&quot;;@"/>
    <numFmt numFmtId="180" formatCode="h&quot;時&quot;mm&quot;分&quot;;@"/>
    <numFmt numFmtId="181" formatCode="h&quot;時間&quot;mm&quot;分&quot;;@"/>
    <numFmt numFmtId="182" formatCode="#,###&quot;人&quot;\ "/>
    <numFmt numFmtId="183" formatCode="[$-411]ge\.m\.d;@"/>
    <numFmt numFmtId="184" formatCode="0_);[Red]\(0\)"/>
    <numFmt numFmtId="185" formatCode="#,##0_);[Red]\(#,##0\)"/>
    <numFmt numFmtId="186" formatCode="#,##0.0_);[Red]\(#,##0.0\)"/>
    <numFmt numFmtId="187" formatCode="\(#,##0.0\)"/>
    <numFmt numFmtId="188" formatCode="#,##0.0&quot;人&quot;\ "/>
    <numFmt numFmtId="189" formatCode="&quot;補助金&quot;#,##0&quot;円&quot;"/>
    <numFmt numFmtId="190" formatCode="0.0000_);[Red]\(0.0000\)"/>
    <numFmt numFmtId="191" formatCode="0;0;"/>
    <numFmt numFmtId="192" formatCode="#,##0&quot;円&quot;\ "/>
    <numFmt numFmtId="193" formatCode="#,##0_ ;[Red]\-#,##0\ "/>
    <numFmt numFmtId="194" formatCode="#,##0.0_ "/>
    <numFmt numFmtId="195" formatCode="0_ ;[Red]\-0\ "/>
    <numFmt numFmtId="196" formatCode="#,##0.0;&quot;△ &quot;#,##0.0"/>
    <numFmt numFmtId="197" formatCode="#,##0.00_ "/>
    <numFmt numFmtId="198" formatCode="0.0_ "/>
    <numFmt numFmtId="199" formatCode="#,##0;&quot;▲ &quot;#,##0"/>
    <numFmt numFmtId="200" formatCode="0.0;&quot;▲ &quot;0.0"/>
    <numFmt numFmtId="201" formatCode="#,##0&quot;人&quot;\ "/>
    <numFmt numFmtId="202" formatCode="&quot;令和&quot;#,##0&quot;年度&quot;"/>
  </numFmts>
  <fonts count="12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明朝"/>
      <family val="1"/>
      <charset val="128"/>
    </font>
    <font>
      <sz val="11"/>
      <name val="明朝"/>
      <family val="1"/>
      <charset val="128"/>
    </font>
    <font>
      <sz val="1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b/>
      <sz val="12"/>
      <color indexed="10"/>
      <name val="ＭＳ Ｐゴシック"/>
      <family val="3"/>
      <charset val="128"/>
    </font>
    <font>
      <sz val="11"/>
      <name val="ＪＳＰ明朝"/>
      <family val="1"/>
      <charset val="128"/>
    </font>
    <font>
      <sz val="11"/>
      <color indexed="12"/>
      <name val="ＭＳ Ｐゴシック"/>
      <family val="3"/>
      <charset val="128"/>
    </font>
    <font>
      <b/>
      <sz val="12"/>
      <name val="ＭＳ Ｐゴシック"/>
      <family val="3"/>
      <charset val="128"/>
    </font>
    <font>
      <b/>
      <sz val="16"/>
      <name val="ＭＳ Ｐゴシック"/>
      <family val="3"/>
      <charset val="128"/>
    </font>
    <font>
      <b/>
      <u/>
      <sz val="11"/>
      <name val="ＭＳ Ｐゴシック"/>
      <family val="3"/>
      <charset val="128"/>
    </font>
    <font>
      <b/>
      <sz val="11"/>
      <name val="ＭＳ Ｐゴシック"/>
      <family val="3"/>
      <charset val="128"/>
    </font>
    <font>
      <b/>
      <sz val="11"/>
      <color indexed="10"/>
      <name val="ＭＳ Ｐゴシック"/>
      <family val="3"/>
      <charset val="128"/>
    </font>
    <font>
      <b/>
      <sz val="9"/>
      <color indexed="10"/>
      <name val="ＭＳ Ｐゴシック"/>
      <family val="3"/>
      <charset val="128"/>
    </font>
    <font>
      <sz val="9"/>
      <name val="ＭＳ Ｐ明朝"/>
      <family val="1"/>
      <charset val="128"/>
    </font>
    <font>
      <sz val="16"/>
      <color indexed="10"/>
      <name val="ＭＳ Ｐゴシック"/>
      <family val="3"/>
      <charset val="128"/>
    </font>
    <font>
      <b/>
      <sz val="11"/>
      <color indexed="12"/>
      <name val="ＭＳ Ｐゴシック"/>
      <family val="3"/>
      <charset val="128"/>
    </font>
    <font>
      <b/>
      <sz val="12"/>
      <color indexed="10"/>
      <name val="ＭＳ Ｐ明朝"/>
      <family val="1"/>
      <charset val="128"/>
    </font>
    <font>
      <sz val="12"/>
      <name val="ＭＳ Ｐ明朝"/>
      <family val="1"/>
      <charset val="128"/>
    </font>
    <font>
      <sz val="14"/>
      <name val="ＭＳ Ｐ明朝"/>
      <family val="1"/>
      <charset val="128"/>
    </font>
    <font>
      <sz val="12"/>
      <color indexed="12"/>
      <name val="ＭＳ Ｐ明朝"/>
      <family val="1"/>
      <charset val="128"/>
    </font>
    <font>
      <b/>
      <sz val="12"/>
      <name val="ＭＳ Ｐ明朝"/>
      <family val="1"/>
      <charset val="128"/>
    </font>
    <font>
      <b/>
      <sz val="11"/>
      <color indexed="10"/>
      <name val="ＭＳ Ｐ明朝"/>
      <family val="1"/>
      <charset val="128"/>
    </font>
    <font>
      <b/>
      <sz val="11"/>
      <name val="ＭＳ Ｐ明朝"/>
      <family val="1"/>
      <charset val="128"/>
    </font>
    <font>
      <sz val="8"/>
      <color indexed="12"/>
      <name val="ＭＳ Ｐ明朝"/>
      <family val="1"/>
      <charset val="128"/>
    </font>
    <font>
      <sz val="10"/>
      <name val="ＭＳ Ｐ明朝"/>
      <family val="1"/>
      <charset val="128"/>
    </font>
    <font>
      <sz val="10"/>
      <name val="ＭＳ Ｐゴシック"/>
      <family val="3"/>
      <charset val="128"/>
    </font>
    <font>
      <sz val="11"/>
      <color indexed="10"/>
      <name val="ＭＳ Ｐ明朝"/>
      <family val="1"/>
      <charset val="128"/>
    </font>
    <font>
      <sz val="7"/>
      <name val="ＭＳ Ｐ明朝"/>
      <family val="1"/>
      <charset val="128"/>
    </font>
    <font>
      <sz val="11"/>
      <color indexed="12"/>
      <name val="ＭＳ Ｐ明朝"/>
      <family val="1"/>
      <charset val="128"/>
    </font>
    <font>
      <sz val="9"/>
      <color indexed="12"/>
      <name val="ＭＳ Ｐ明朝"/>
      <family val="1"/>
      <charset val="128"/>
    </font>
    <font>
      <b/>
      <sz val="14"/>
      <color indexed="10"/>
      <name val="ＭＳ Ｐ明朝"/>
      <family val="1"/>
      <charset val="128"/>
    </font>
    <font>
      <b/>
      <sz val="9"/>
      <name val="ＭＳ Ｐ明朝"/>
      <family val="1"/>
      <charset val="128"/>
    </font>
    <font>
      <u/>
      <sz val="9"/>
      <color indexed="12"/>
      <name val="ＭＳ Ｐ明朝"/>
      <family val="1"/>
      <charset val="128"/>
    </font>
    <font>
      <sz val="8"/>
      <name val="ＭＳ Ｐ明朝"/>
      <family val="1"/>
      <charset val="128"/>
    </font>
    <font>
      <u/>
      <sz val="9"/>
      <name val="ＭＳ Ｐ明朝"/>
      <family val="1"/>
      <charset val="128"/>
    </font>
    <font>
      <b/>
      <u/>
      <sz val="10"/>
      <name val="ＭＳ Ｐ明朝"/>
      <family val="1"/>
      <charset val="128"/>
    </font>
    <font>
      <sz val="12"/>
      <color indexed="64"/>
      <name val="ＭＳ Ｐ明朝"/>
      <family val="1"/>
      <charset val="128"/>
    </font>
    <font>
      <b/>
      <sz val="12"/>
      <color indexed="64"/>
      <name val="ＭＳ Ｐ明朝"/>
      <family val="1"/>
      <charset val="128"/>
    </font>
    <font>
      <b/>
      <sz val="14"/>
      <name val="ＭＳ Ｐ明朝"/>
      <family val="1"/>
      <charset val="128"/>
    </font>
    <font>
      <sz val="10"/>
      <color indexed="64"/>
      <name val="ＭＳ Ｐ明朝"/>
      <family val="1"/>
      <charset val="128"/>
    </font>
    <font>
      <b/>
      <i/>
      <sz val="12"/>
      <color indexed="12"/>
      <name val="ＭＳ Ｐ明朝"/>
      <family val="1"/>
      <charset val="128"/>
    </font>
    <font>
      <b/>
      <sz val="10"/>
      <color indexed="81"/>
      <name val="ＭＳ Ｐゴシック"/>
      <family val="3"/>
      <charset val="128"/>
    </font>
    <font>
      <b/>
      <sz val="9"/>
      <color indexed="81"/>
      <name val="ＭＳ Ｐゴシック"/>
      <family val="3"/>
      <charset val="128"/>
    </font>
    <font>
      <sz val="9"/>
      <color indexed="81"/>
      <name val="ＭＳ Ｐゴシック"/>
      <family val="3"/>
      <charset val="128"/>
    </font>
    <font>
      <sz val="11"/>
      <color indexed="81"/>
      <name val="ＭＳ Ｐゴシック"/>
      <family val="3"/>
      <charset val="128"/>
    </font>
    <font>
      <b/>
      <u/>
      <sz val="14"/>
      <name val="ＭＳ Ｐゴシック"/>
      <family val="3"/>
      <charset val="128"/>
    </font>
    <font>
      <sz val="10"/>
      <color indexed="10"/>
      <name val="ＭＳ Ｐ明朝"/>
      <family val="1"/>
      <charset val="128"/>
    </font>
    <font>
      <sz val="9"/>
      <name val="ＭＳ Ｐゴシック"/>
      <family val="3"/>
      <charset val="128"/>
    </font>
    <font>
      <sz val="9"/>
      <color indexed="10"/>
      <name val="ＭＳ Ｐ明朝"/>
      <family val="1"/>
      <charset val="128"/>
    </font>
    <font>
      <b/>
      <sz val="9"/>
      <color indexed="10"/>
      <name val="ＭＳ Ｐ明朝"/>
      <family val="1"/>
      <charset val="128"/>
    </font>
    <font>
      <sz val="9.5"/>
      <name val="ＭＳ Ｐ明朝"/>
      <family val="1"/>
      <charset val="128"/>
    </font>
    <font>
      <sz val="8"/>
      <color indexed="10"/>
      <name val="ＭＳ Ｐ明朝"/>
      <family val="1"/>
      <charset val="128"/>
    </font>
    <font>
      <i/>
      <sz val="9"/>
      <name val="ＭＳ Ｐ明朝"/>
      <family val="1"/>
      <charset val="128"/>
    </font>
    <font>
      <b/>
      <i/>
      <sz val="9"/>
      <name val="ＭＳ Ｐ明朝"/>
      <family val="1"/>
      <charset val="128"/>
    </font>
    <font>
      <b/>
      <i/>
      <sz val="9"/>
      <color indexed="10"/>
      <name val="ＭＳ Ｐ明朝"/>
      <family val="1"/>
      <charset val="128"/>
    </font>
    <font>
      <b/>
      <sz val="10"/>
      <name val="ＭＳ Ｐ明朝"/>
      <family val="1"/>
      <charset val="128"/>
    </font>
    <font>
      <sz val="10"/>
      <color indexed="14"/>
      <name val="ＭＳ Ｐ明朝"/>
      <family val="1"/>
      <charset val="128"/>
    </font>
    <font>
      <sz val="11"/>
      <name val="MS UI Gothic"/>
      <family val="3"/>
      <charset val="128"/>
    </font>
    <font>
      <sz val="7"/>
      <name val="明朝"/>
      <family val="1"/>
      <charset val="128"/>
    </font>
    <font>
      <sz val="10"/>
      <name val="MS UI Gothic"/>
      <family val="3"/>
      <charset val="128"/>
    </font>
    <font>
      <sz val="8"/>
      <name val="ＭＳ Ｐゴシック"/>
      <family val="3"/>
      <charset val="128"/>
    </font>
    <font>
      <b/>
      <sz val="12"/>
      <name val="MS UI Gothic"/>
      <family val="3"/>
      <charset val="128"/>
    </font>
    <font>
      <sz val="11"/>
      <color indexed="10"/>
      <name val="MS UI Gothic"/>
      <family val="3"/>
      <charset val="128"/>
    </font>
    <font>
      <b/>
      <sz val="10"/>
      <color indexed="10"/>
      <name val="ＭＳ Ｐゴシック"/>
      <family val="3"/>
      <charset val="128"/>
    </font>
    <font>
      <b/>
      <sz val="14"/>
      <name val="ＭＳ Ｐゴシック"/>
      <family val="3"/>
      <charset val="128"/>
    </font>
    <font>
      <b/>
      <sz val="12"/>
      <color indexed="10"/>
      <name val="ＭＳ 明朝"/>
      <family val="1"/>
      <charset val="128"/>
    </font>
    <font>
      <sz val="12"/>
      <name val="ＭＳ 明朝"/>
      <family val="1"/>
      <charset val="128"/>
    </font>
    <font>
      <sz val="11"/>
      <name val="ＭＳ 明朝"/>
      <family val="1"/>
      <charset val="128"/>
    </font>
    <font>
      <sz val="16"/>
      <name val="ＭＳ 明朝"/>
      <family val="1"/>
      <charset val="128"/>
    </font>
    <font>
      <sz val="10"/>
      <name val="ＭＳ 明朝"/>
      <family val="1"/>
      <charset val="128"/>
    </font>
    <font>
      <sz val="9"/>
      <name val="ＭＳ 明朝"/>
      <family val="1"/>
      <charset val="128"/>
    </font>
    <font>
      <sz val="11"/>
      <color indexed="62"/>
      <name val="ＭＳ Ｐ明朝"/>
      <family val="1"/>
      <charset val="128"/>
    </font>
    <font>
      <b/>
      <sz val="16"/>
      <name val="ＭＳ 明朝"/>
      <family val="1"/>
      <charset val="128"/>
    </font>
    <font>
      <sz val="11"/>
      <color theme="1"/>
      <name val="ＭＳ Ｐゴシック"/>
      <family val="3"/>
      <charset val="128"/>
      <scheme val="minor"/>
    </font>
    <font>
      <sz val="9"/>
      <color rgb="FFFF0000"/>
      <name val="ＭＳ Ｐ明朝"/>
      <family val="1"/>
      <charset val="128"/>
    </font>
    <font>
      <sz val="12"/>
      <color rgb="FF0000FF"/>
      <name val="ＭＳ Ｐ明朝"/>
      <family val="1"/>
      <charset val="128"/>
    </font>
    <font>
      <sz val="11"/>
      <color rgb="FF0000FF"/>
      <name val="MS UI Gothic"/>
      <family val="3"/>
      <charset val="128"/>
    </font>
    <font>
      <sz val="11"/>
      <color rgb="FF0000FF"/>
      <name val="ＭＳ Ｐゴシック"/>
      <family val="3"/>
      <charset val="128"/>
    </font>
    <font>
      <sz val="10"/>
      <color rgb="FF0000FF"/>
      <name val="ＭＳ Ｐゴシック"/>
      <family val="3"/>
      <charset val="128"/>
    </font>
    <font>
      <b/>
      <sz val="9"/>
      <color rgb="FFFF0000"/>
      <name val="ＭＳ Ｐ明朝"/>
      <family val="1"/>
      <charset val="128"/>
    </font>
    <font>
      <sz val="8"/>
      <color rgb="FFFF0000"/>
      <name val="ＭＳ Ｐ明朝"/>
      <family val="1"/>
      <charset val="128"/>
    </font>
    <font>
      <b/>
      <u/>
      <sz val="12"/>
      <color rgb="FFFF0000"/>
      <name val="ＭＳ Ｐ明朝"/>
      <family val="1"/>
      <charset val="128"/>
    </font>
    <font>
      <b/>
      <sz val="11"/>
      <color rgb="FF0000FF"/>
      <name val="ＭＳ Ｐゴシック"/>
      <family val="3"/>
      <charset val="128"/>
    </font>
    <font>
      <i/>
      <sz val="12"/>
      <color rgb="FF0000FF"/>
      <name val="ＭＳ Ｐ明朝"/>
      <family val="1"/>
      <charset val="128"/>
    </font>
    <font>
      <sz val="10"/>
      <color rgb="FFFF0000"/>
      <name val="ＭＳ Ｐ明朝"/>
      <family val="1"/>
      <charset val="128"/>
    </font>
    <font>
      <sz val="11"/>
      <color rgb="FF0000FF"/>
      <name val="ＭＳ Ｐ明朝"/>
      <family val="1"/>
      <charset val="128"/>
    </font>
    <font>
      <b/>
      <sz val="11"/>
      <color rgb="FF0000FF"/>
      <name val="MS UI Gothic"/>
      <family val="3"/>
      <charset val="128"/>
    </font>
    <font>
      <sz val="11"/>
      <color rgb="FFFF0000"/>
      <name val="ＭＳ Ｐゴシック"/>
      <family val="3"/>
      <charset val="128"/>
    </font>
    <font>
      <sz val="11"/>
      <color theme="0" tint="-0.249977111117893"/>
      <name val="ＭＳ Ｐゴシック"/>
      <family val="3"/>
      <charset val="128"/>
    </font>
    <font>
      <sz val="12"/>
      <color rgb="FF000000"/>
      <name val="ＭＳ 明朝"/>
      <family val="1"/>
      <charset val="128"/>
    </font>
    <font>
      <sz val="11"/>
      <color rgb="FFFF0000"/>
      <name val="ＭＳ Ｐ明朝"/>
      <family val="1"/>
      <charset val="128"/>
    </font>
    <font>
      <sz val="10"/>
      <color rgb="FFFF0000"/>
      <name val="ＭＳ Ｐゴシック"/>
      <family val="3"/>
      <charset val="128"/>
    </font>
    <font>
      <b/>
      <u/>
      <sz val="14"/>
      <color rgb="FFFF0000"/>
      <name val="ＭＳ Ｐ明朝"/>
      <family val="1"/>
      <charset val="128"/>
    </font>
    <font>
      <sz val="11"/>
      <color rgb="FF000000"/>
      <name val="ＭＳ 明朝"/>
      <family val="1"/>
      <charset val="128"/>
    </font>
    <font>
      <b/>
      <sz val="14"/>
      <color indexed="12"/>
      <name val="ＭＳ Ｐゴシック"/>
      <family val="3"/>
      <charset val="128"/>
    </font>
    <font>
      <sz val="14"/>
      <color indexed="12"/>
      <name val="ＭＳ Ｐゴシック"/>
      <family val="3"/>
      <charset val="128"/>
    </font>
    <font>
      <sz val="9"/>
      <color rgb="FFFF0000"/>
      <name val="ＭＳ Ｐゴシック"/>
      <family val="3"/>
      <charset val="128"/>
    </font>
    <font>
      <b/>
      <sz val="11"/>
      <color rgb="FF0033CC"/>
      <name val="ＭＳ Ｐゴシック"/>
      <family val="3"/>
      <charset val="128"/>
    </font>
    <font>
      <sz val="11"/>
      <color theme="1"/>
      <name val="ＭＳ Ｐゴシック"/>
      <family val="3"/>
      <charset val="128"/>
    </font>
    <font>
      <b/>
      <sz val="12"/>
      <color rgb="FFFF0000"/>
      <name val="ＭＳ Ｐ明朝"/>
      <family val="1"/>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99"/>
        <bgColor indexed="64"/>
      </patternFill>
    </fill>
    <fill>
      <patternFill patternType="solid">
        <fgColor rgb="FF99CC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slantDashDot">
        <color indexed="64"/>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slantDashDot">
        <color indexed="64"/>
      </left>
      <right style="slantDashDot">
        <color indexed="64"/>
      </right>
      <top style="slantDashDot">
        <color indexed="64"/>
      </top>
      <bottom style="slantDashDot">
        <color indexed="64"/>
      </bottom>
      <diagonal/>
    </border>
    <border>
      <left style="thin">
        <color indexed="64"/>
      </left>
      <right style="double">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double">
        <color indexed="64"/>
      </right>
      <top style="double">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8"/>
      </left>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ck">
        <color indexed="8"/>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style="double">
        <color indexed="64"/>
      </right>
      <top style="dotted">
        <color indexed="64"/>
      </top>
      <bottom style="double">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style="medium">
        <color indexed="64"/>
      </left>
      <right/>
      <top/>
      <bottom style="thin">
        <color indexed="64"/>
      </bottom>
      <diagonal/>
    </border>
    <border>
      <left/>
      <right/>
      <top/>
      <bottom style="slantDashDot">
        <color indexed="64"/>
      </bottom>
      <diagonal/>
    </border>
    <border>
      <left/>
      <right/>
      <top style="medium">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medium">
        <color indexed="64"/>
      </right>
      <top style="double">
        <color indexed="64"/>
      </top>
      <bottom/>
      <diagonal/>
    </border>
    <border>
      <left/>
      <right style="medium">
        <color indexed="64"/>
      </right>
      <top/>
      <bottom style="medium">
        <color indexed="64"/>
      </bottom>
      <diagonal/>
    </border>
    <border>
      <left/>
      <right style="thin">
        <color indexed="8"/>
      </right>
      <top style="medium">
        <color indexed="64"/>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94" fillId="0" borderId="0">
      <alignment vertical="center"/>
    </xf>
    <xf numFmtId="0" fontId="6" fillId="0" borderId="0">
      <alignment vertical="center"/>
    </xf>
    <xf numFmtId="0" fontId="6" fillId="0" borderId="0">
      <alignment vertical="center"/>
    </xf>
    <xf numFmtId="0" fontId="6" fillId="0" borderId="0"/>
    <xf numFmtId="0" fontId="20" fillId="0" borderId="0"/>
    <xf numFmtId="0" fontId="21" fillId="0" borderId="0"/>
    <xf numFmtId="0" fontId="22" fillId="0" borderId="0"/>
    <xf numFmtId="0" fontId="23" fillId="4" borderId="0" applyNumberFormat="0" applyBorder="0" applyAlignment="0" applyProtection="0">
      <alignment vertical="center"/>
    </xf>
  </cellStyleXfs>
  <cellXfs count="1018">
    <xf numFmtId="0" fontId="0" fillId="0" borderId="0" xfId="0"/>
    <xf numFmtId="0" fontId="6" fillId="0" borderId="0" xfId="0" applyFont="1"/>
    <xf numFmtId="0" fontId="28" fillId="0" borderId="10" xfId="0" applyFont="1" applyBorder="1" applyAlignment="1">
      <alignment vertical="center"/>
    </xf>
    <xf numFmtId="0" fontId="6" fillId="0" borderId="11" xfId="0" applyFont="1" applyBorder="1"/>
    <xf numFmtId="0" fontId="29" fillId="0" borderId="0" xfId="0" applyFont="1" applyAlignment="1">
      <alignment horizontal="center"/>
    </xf>
    <xf numFmtId="0" fontId="6" fillId="0" borderId="12" xfId="0" applyFont="1" applyBorder="1" applyAlignment="1">
      <alignment horizontal="left" vertical="center"/>
    </xf>
    <xf numFmtId="0" fontId="6" fillId="0" borderId="13" xfId="0" applyFont="1" applyBorder="1"/>
    <xf numFmtId="0" fontId="6" fillId="0" borderId="14" xfId="0" applyFont="1" applyBorder="1"/>
    <xf numFmtId="0" fontId="6" fillId="0" borderId="15" xfId="0" applyFont="1" applyBorder="1" applyAlignment="1">
      <alignment horizontal="left" vertical="center"/>
    </xf>
    <xf numFmtId="0" fontId="2" fillId="0" borderId="0" xfId="0" applyFont="1" applyAlignment="1">
      <alignment horizontal="right"/>
    </xf>
    <xf numFmtId="0" fontId="6" fillId="0" borderId="16" xfId="0" applyFont="1" applyBorder="1"/>
    <xf numFmtId="0" fontId="6" fillId="0" borderId="17" xfId="0" applyFont="1" applyBorder="1"/>
    <xf numFmtId="0" fontId="6" fillId="0" borderId="18" xfId="0" applyFont="1" applyBorder="1"/>
    <xf numFmtId="0" fontId="6" fillId="0" borderId="19" xfId="0" applyFont="1" applyBorder="1"/>
    <xf numFmtId="0" fontId="6" fillId="0" borderId="20" xfId="0" applyFont="1" applyBorder="1"/>
    <xf numFmtId="0" fontId="29" fillId="0" borderId="0" xfId="0" applyFont="1" applyAlignment="1">
      <alignment horizontal="center" vertical="top"/>
    </xf>
    <xf numFmtId="0" fontId="34" fillId="0" borderId="13" xfId="0" applyFont="1" applyBorder="1"/>
    <xf numFmtId="0" fontId="34" fillId="0" borderId="14" xfId="0" applyFont="1" applyBorder="1"/>
    <xf numFmtId="0" fontId="34" fillId="0" borderId="16" xfId="0" applyFont="1" applyBorder="1"/>
    <xf numFmtId="0" fontId="34" fillId="0" borderId="17" xfId="0" applyFont="1" applyBorder="1"/>
    <xf numFmtId="0" fontId="19" fillId="0" borderId="0" xfId="0" applyFont="1"/>
    <xf numFmtId="0" fontId="35" fillId="0" borderId="0" xfId="0" applyFont="1"/>
    <xf numFmtId="0" fontId="11" fillId="0" borderId="0" xfId="0" applyFont="1"/>
    <xf numFmtId="0" fontId="21" fillId="0" borderId="0" xfId="0" applyFont="1" applyAlignment="1">
      <alignment horizontal="center" vertical="top"/>
    </xf>
    <xf numFmtId="0" fontId="31" fillId="0" borderId="0" xfId="0" applyFont="1"/>
    <xf numFmtId="0" fontId="32" fillId="0" borderId="0" xfId="0" applyFont="1"/>
    <xf numFmtId="0" fontId="38" fillId="0" borderId="0" xfId="0" applyFont="1"/>
    <xf numFmtId="0" fontId="39" fillId="0" borderId="0" xfId="0" applyFont="1"/>
    <xf numFmtId="0" fontId="38" fillId="0" borderId="0" xfId="0" applyFont="1" applyAlignment="1">
      <alignment horizontal="left"/>
    </xf>
    <xf numFmtId="58" fontId="38" fillId="0" borderId="0" xfId="0" applyNumberFormat="1" applyFont="1" applyAlignment="1">
      <alignment horizontal="right"/>
    </xf>
    <xf numFmtId="179" fontId="40" fillId="0" borderId="0" xfId="0" applyNumberFormat="1" applyFont="1" applyAlignment="1">
      <alignment horizontal="distributed"/>
    </xf>
    <xf numFmtId="0" fontId="41" fillId="0" borderId="0" xfId="0" applyFont="1" applyAlignment="1">
      <alignment horizontal="right" vertical="top"/>
    </xf>
    <xf numFmtId="0" fontId="38" fillId="0" borderId="0" xfId="0" applyFont="1" applyAlignment="1">
      <alignment horizontal="right"/>
    </xf>
    <xf numFmtId="0" fontId="38" fillId="0" borderId="0" xfId="0" applyFont="1" applyAlignment="1">
      <alignment horizontal="distributed"/>
    </xf>
    <xf numFmtId="0" fontId="40" fillId="0" borderId="0" xfId="0" applyFont="1"/>
    <xf numFmtId="0" fontId="38" fillId="0" borderId="0" xfId="0" applyFont="1" applyAlignment="1">
      <alignment wrapText="1"/>
    </xf>
    <xf numFmtId="0" fontId="40" fillId="0" borderId="0" xfId="0" applyFont="1" applyAlignment="1">
      <alignment horizontal="center" wrapText="1"/>
    </xf>
    <xf numFmtId="0" fontId="41" fillId="0" borderId="0" xfId="0" applyFont="1" applyAlignment="1">
      <alignment wrapText="1"/>
    </xf>
    <xf numFmtId="0" fontId="38" fillId="0" borderId="0" xfId="0" applyFont="1" applyProtection="1">
      <protection locked="0"/>
    </xf>
    <xf numFmtId="0" fontId="19" fillId="0" borderId="0" xfId="50" applyFont="1"/>
    <xf numFmtId="0" fontId="19" fillId="0" borderId="0" xfId="50" applyFont="1" applyProtection="1">
      <protection locked="0"/>
    </xf>
    <xf numFmtId="0" fontId="43" fillId="0" borderId="0" xfId="50" applyFont="1"/>
    <xf numFmtId="0" fontId="44" fillId="0" borderId="0" xfId="50" applyFont="1" applyAlignment="1">
      <alignment horizontal="right" shrinkToFit="1"/>
    </xf>
    <xf numFmtId="0" fontId="39" fillId="0" borderId="0" xfId="50" applyFont="1" applyAlignment="1">
      <alignment horizontal="distributed"/>
    </xf>
    <xf numFmtId="0" fontId="39" fillId="0" borderId="0" xfId="50" applyFont="1"/>
    <xf numFmtId="0" fontId="19" fillId="0" borderId="22" xfId="50" applyFont="1" applyBorder="1" applyAlignment="1">
      <alignment horizontal="center" vertical="center"/>
    </xf>
    <xf numFmtId="0" fontId="19" fillId="0" borderId="13" xfId="50" applyFont="1" applyBorder="1" applyAlignment="1">
      <alignment horizontal="center"/>
    </xf>
    <xf numFmtId="0" fontId="19" fillId="0" borderId="13" xfId="50" applyFont="1" applyBorder="1" applyAlignment="1">
      <alignment horizontal="right"/>
    </xf>
    <xf numFmtId="0" fontId="19" fillId="0" borderId="14" xfId="50" applyFont="1" applyBorder="1" applyAlignment="1" applyProtection="1">
      <alignment horizontal="center"/>
      <protection locked="0"/>
    </xf>
    <xf numFmtId="38" fontId="38" fillId="0" borderId="13" xfId="34" applyFont="1" applyFill="1" applyBorder="1" applyAlignment="1" applyProtection="1"/>
    <xf numFmtId="0" fontId="19" fillId="0" borderId="18" xfId="50" applyFont="1" applyBorder="1" applyAlignment="1">
      <alignment horizontal="center"/>
    </xf>
    <xf numFmtId="38" fontId="40" fillId="0" borderId="18" xfId="34" applyFont="1" applyFill="1" applyBorder="1" applyAlignment="1" applyProtection="1"/>
    <xf numFmtId="38" fontId="40" fillId="0" borderId="13" xfId="34" applyFont="1" applyFill="1" applyBorder="1" applyAlignment="1" applyProtection="1"/>
    <xf numFmtId="0" fontId="19" fillId="0" borderId="18" xfId="50" applyFont="1" applyBorder="1" applyAlignment="1" applyProtection="1">
      <alignment horizontal="center"/>
      <protection locked="0"/>
    </xf>
    <xf numFmtId="38" fontId="38" fillId="24" borderId="18" xfId="34" applyFont="1" applyFill="1" applyBorder="1" applyAlignment="1" applyProtection="1">
      <protection locked="0"/>
    </xf>
    <xf numFmtId="38" fontId="40" fillId="0" borderId="22" xfId="34" applyFont="1" applyFill="1" applyBorder="1" applyAlignment="1" applyProtection="1"/>
    <xf numFmtId="0" fontId="19" fillId="0" borderId="22" xfId="50" applyFont="1" applyBorder="1"/>
    <xf numFmtId="0" fontId="19" fillId="0" borderId="23" xfId="50" applyFont="1" applyBorder="1"/>
    <xf numFmtId="0" fontId="47" fillId="0" borderId="0" xfId="50" applyFont="1"/>
    <xf numFmtId="0" fontId="45" fillId="0" borderId="16" xfId="50" applyFont="1" applyBorder="1"/>
    <xf numFmtId="0" fontId="45" fillId="0" borderId="18" xfId="50" applyFont="1" applyBorder="1"/>
    <xf numFmtId="0" fontId="19" fillId="0" borderId="0" xfId="0" applyFont="1" applyAlignment="1">
      <alignment horizontal="distributed" vertical="center"/>
    </xf>
    <xf numFmtId="0" fontId="38" fillId="0" borderId="0" xfId="0" applyFont="1" applyAlignment="1">
      <alignment horizontal="distributed" vertical="center"/>
    </xf>
    <xf numFmtId="0" fontId="34" fillId="0" borderId="0" xfId="0" applyFont="1" applyAlignment="1">
      <alignment vertical="center"/>
    </xf>
    <xf numFmtId="0" fontId="34" fillId="0" borderId="24" xfId="0" applyFont="1" applyBorder="1" applyAlignment="1">
      <alignment horizontal="center" vertical="center"/>
    </xf>
    <xf numFmtId="0" fontId="48" fillId="0" borderId="24" xfId="0" applyFont="1" applyBorder="1" applyAlignment="1">
      <alignment horizontal="center" vertical="center"/>
    </xf>
    <xf numFmtId="0" fontId="34" fillId="0" borderId="0" xfId="0" applyFont="1"/>
    <xf numFmtId="0" fontId="34" fillId="0" borderId="25" xfId="0" applyFont="1" applyBorder="1"/>
    <xf numFmtId="0" fontId="34" fillId="0" borderId="26" xfId="0" applyFont="1" applyBorder="1"/>
    <xf numFmtId="0" fontId="34" fillId="0" borderId="26" xfId="0" applyFont="1" applyBorder="1" applyAlignment="1">
      <alignment horizontal="right"/>
    </xf>
    <xf numFmtId="0" fontId="34" fillId="0" borderId="27" xfId="0" applyFont="1" applyBorder="1" applyAlignment="1">
      <alignment horizontal="right"/>
    </xf>
    <xf numFmtId="177" fontId="19" fillId="0" borderId="0" xfId="0" applyNumberFormat="1" applyFont="1" applyAlignment="1">
      <alignment vertical="center"/>
    </xf>
    <xf numFmtId="177" fontId="50" fillId="0" borderId="28" xfId="0" applyNumberFormat="1" applyFont="1" applyBorder="1" applyAlignment="1">
      <alignment wrapText="1"/>
    </xf>
    <xf numFmtId="177" fontId="50" fillId="0" borderId="29" xfId="0" applyNumberFormat="1" applyFont="1" applyBorder="1" applyAlignment="1">
      <alignment vertical="top" wrapText="1"/>
    </xf>
    <xf numFmtId="0" fontId="19" fillId="0" borderId="0" xfId="0" applyFont="1" applyAlignment="1">
      <alignment vertical="center"/>
    </xf>
    <xf numFmtId="0" fontId="51" fillId="0" borderId="0" xfId="0" applyFont="1" applyAlignment="1">
      <alignment vertical="top"/>
    </xf>
    <xf numFmtId="177" fontId="19" fillId="0" borderId="0" xfId="0" applyNumberFormat="1" applyFont="1"/>
    <xf numFmtId="178" fontId="19" fillId="0" borderId="0" xfId="0" applyNumberFormat="1" applyFont="1"/>
    <xf numFmtId="0" fontId="34" fillId="0" borderId="0" xfId="0" applyFont="1" applyAlignment="1">
      <alignment horizontal="right" vertical="center"/>
    </xf>
    <xf numFmtId="0" fontId="19" fillId="0" borderId="30" xfId="0" applyFont="1" applyBorder="1" applyAlignment="1">
      <alignment horizontal="center"/>
    </xf>
    <xf numFmtId="0" fontId="19" fillId="0" borderId="31" xfId="0" applyFont="1" applyBorder="1" applyAlignment="1">
      <alignment horizontal="center"/>
    </xf>
    <xf numFmtId="0" fontId="19" fillId="0" borderId="32" xfId="0" applyFont="1" applyBorder="1" applyAlignment="1">
      <alignment horizontal="center"/>
    </xf>
    <xf numFmtId="0" fontId="19" fillId="0" borderId="25" xfId="0" applyFont="1" applyBorder="1"/>
    <xf numFmtId="0" fontId="19" fillId="0" borderId="26" xfId="0" applyFont="1" applyBorder="1"/>
    <xf numFmtId="0" fontId="54" fillId="0" borderId="26" xfId="0" applyFont="1" applyBorder="1" applyAlignment="1">
      <alignment horizontal="right"/>
    </xf>
    <xf numFmtId="0" fontId="19" fillId="0" borderId="33" xfId="0" applyFont="1" applyBorder="1"/>
    <xf numFmtId="179" fontId="34" fillId="24" borderId="34" xfId="0" applyNumberFormat="1" applyFont="1" applyFill="1" applyBorder="1" applyAlignment="1" applyProtection="1">
      <alignment horizontal="left" shrinkToFit="1"/>
      <protection locked="0"/>
    </xf>
    <xf numFmtId="0" fontId="34" fillId="24" borderId="35" xfId="0" applyFont="1" applyFill="1" applyBorder="1" applyAlignment="1" applyProtection="1">
      <alignment wrapText="1" shrinkToFit="1"/>
      <protection locked="0"/>
    </xf>
    <xf numFmtId="0" fontId="19" fillId="0" borderId="0" xfId="0" applyFont="1" applyAlignment="1">
      <alignment vertical="top"/>
    </xf>
    <xf numFmtId="0" fontId="19" fillId="0" borderId="36" xfId="0" applyFont="1" applyBorder="1" applyAlignment="1">
      <alignment horizontal="center"/>
    </xf>
    <xf numFmtId="0" fontId="19" fillId="0" borderId="29" xfId="0" applyFont="1" applyBorder="1" applyAlignment="1">
      <alignment horizontal="distributed" wrapText="1"/>
    </xf>
    <xf numFmtId="0" fontId="19" fillId="0" borderId="24" xfId="0" applyFont="1" applyBorder="1" applyAlignment="1">
      <alignment horizontal="center" wrapText="1"/>
    </xf>
    <xf numFmtId="0" fontId="19" fillId="0" borderId="24" xfId="0" applyFont="1" applyBorder="1" applyAlignment="1">
      <alignment horizontal="distributed" wrapText="1"/>
    </xf>
    <xf numFmtId="0" fontId="19" fillId="0" borderId="37" xfId="0" applyFont="1" applyBorder="1" applyAlignment="1">
      <alignment horizontal="center"/>
    </xf>
    <xf numFmtId="0" fontId="19" fillId="0" borderId="38" xfId="0" applyFont="1" applyBorder="1" applyAlignment="1">
      <alignment horizontal="center"/>
    </xf>
    <xf numFmtId="0" fontId="49" fillId="0" borderId="30" xfId="0" applyFont="1" applyBorder="1" applyAlignment="1">
      <alignment horizontal="center" vertical="center" wrapText="1"/>
    </xf>
    <xf numFmtId="183" fontId="19" fillId="24" borderId="31" xfId="0" applyNumberFormat="1" applyFont="1" applyFill="1" applyBorder="1" applyAlignment="1" applyProtection="1">
      <alignment vertical="center"/>
      <protection locked="0"/>
    </xf>
    <xf numFmtId="0" fontId="19" fillId="24" borderId="31" xfId="0" applyFont="1" applyFill="1" applyBorder="1" applyAlignment="1" applyProtection="1">
      <alignment vertical="center" wrapText="1"/>
      <protection locked="0"/>
    </xf>
    <xf numFmtId="0" fontId="19" fillId="24" borderId="32" xfId="0" applyFont="1" applyFill="1" applyBorder="1" applyAlignment="1" applyProtection="1">
      <alignment vertical="center" wrapText="1"/>
      <protection locked="0"/>
    </xf>
    <xf numFmtId="0" fontId="19" fillId="0" borderId="0" xfId="0" quotePrefix="1" applyFont="1" applyAlignment="1">
      <alignment horizontal="right"/>
    </xf>
    <xf numFmtId="0" fontId="19" fillId="0" borderId="29" xfId="0" applyFont="1" applyBorder="1" applyAlignment="1">
      <alignment horizontal="center"/>
    </xf>
    <xf numFmtId="0" fontId="19" fillId="0" borderId="24" xfId="0" applyFont="1" applyBorder="1" applyAlignment="1">
      <alignment horizontal="center"/>
    </xf>
    <xf numFmtId="184" fontId="19" fillId="0" borderId="39" xfId="0" applyNumberFormat="1" applyFont="1" applyBorder="1" applyAlignment="1">
      <alignment horizontal="right" vertical="center"/>
    </xf>
    <xf numFmtId="182" fontId="19" fillId="0" borderId="28" xfId="0" applyNumberFormat="1" applyFont="1" applyBorder="1" applyAlignment="1">
      <alignment horizontal="right" vertical="center"/>
    </xf>
    <xf numFmtId="182" fontId="19" fillId="0" borderId="40" xfId="0" applyNumberFormat="1" applyFont="1" applyBorder="1" applyAlignment="1">
      <alignment horizontal="right" vertical="center"/>
    </xf>
    <xf numFmtId="180" fontId="19" fillId="24" borderId="41" xfId="0" applyNumberFormat="1" applyFont="1" applyFill="1" applyBorder="1" applyAlignment="1" applyProtection="1">
      <alignment horizontal="center" vertical="center"/>
      <protection locked="0"/>
    </xf>
    <xf numFmtId="0" fontId="19" fillId="0" borderId="41" xfId="0" applyFont="1" applyBorder="1" applyAlignment="1">
      <alignment horizontal="center" vertical="center"/>
    </xf>
    <xf numFmtId="184" fontId="49" fillId="0" borderId="36" xfId="0" applyNumberFormat="1" applyFont="1" applyBorder="1" applyAlignment="1">
      <alignment vertical="center"/>
    </xf>
    <xf numFmtId="184" fontId="19" fillId="24" borderId="29" xfId="0" applyNumberFormat="1" applyFont="1" applyFill="1" applyBorder="1" applyAlignment="1" applyProtection="1">
      <alignment vertical="center"/>
      <protection locked="0"/>
    </xf>
    <xf numFmtId="184" fontId="19" fillId="24" borderId="42" xfId="0" applyNumberFormat="1" applyFont="1" applyFill="1" applyBorder="1" applyAlignment="1" applyProtection="1">
      <alignment vertical="center"/>
      <protection locked="0"/>
    </xf>
    <xf numFmtId="0" fontId="19" fillId="0" borderId="43" xfId="0" applyFont="1" applyBorder="1" applyAlignment="1">
      <alignment horizontal="center" vertical="center"/>
    </xf>
    <xf numFmtId="0" fontId="19" fillId="0" borderId="0" xfId="0" applyFont="1" applyAlignment="1">
      <alignment horizontal="center"/>
    </xf>
    <xf numFmtId="0" fontId="19" fillId="0" borderId="43" xfId="0" applyFont="1" applyBorder="1" applyAlignment="1">
      <alignment horizontal="center"/>
    </xf>
    <xf numFmtId="188" fontId="49" fillId="0" borderId="36" xfId="0" applyNumberFormat="1" applyFont="1" applyBorder="1" applyAlignment="1">
      <alignment vertical="center"/>
    </xf>
    <xf numFmtId="188" fontId="49" fillId="0" borderId="29" xfId="0" applyNumberFormat="1" applyFont="1" applyBorder="1" applyAlignment="1">
      <alignment vertical="center"/>
    </xf>
    <xf numFmtId="188" fontId="49" fillId="0" borderId="44" xfId="0" applyNumberFormat="1" applyFont="1" applyBorder="1" applyAlignment="1">
      <alignment vertical="center"/>
    </xf>
    <xf numFmtId="188" fontId="49" fillId="0" borderId="43" xfId="0" applyNumberFormat="1" applyFont="1" applyBorder="1" applyAlignment="1">
      <alignment vertical="center"/>
    </xf>
    <xf numFmtId="0" fontId="45" fillId="0" borderId="0" xfId="0" applyFont="1" applyAlignment="1">
      <alignment horizontal="left" vertical="top"/>
    </xf>
    <xf numFmtId="0" fontId="19" fillId="0" borderId="0" xfId="0" quotePrefix="1" applyFont="1" applyAlignment="1">
      <alignment horizontal="center" vertical="center"/>
    </xf>
    <xf numFmtId="0" fontId="19" fillId="0" borderId="0" xfId="0" applyFont="1" applyAlignment="1">
      <alignment horizontal="center" vertical="center"/>
    </xf>
    <xf numFmtId="0" fontId="19" fillId="0" borderId="30"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0" xfId="0" quotePrefix="1" applyFont="1" applyAlignment="1">
      <alignment shrinkToFit="1"/>
    </xf>
    <xf numFmtId="0" fontId="45" fillId="0" borderId="0" xfId="0" applyFont="1"/>
    <xf numFmtId="0" fontId="56" fillId="0" borderId="0" xfId="0" applyFont="1"/>
    <xf numFmtId="0" fontId="19" fillId="0" borderId="48" xfId="0" applyFont="1" applyBorder="1" applyAlignment="1">
      <alignment horizontal="center" vertical="center"/>
    </xf>
    <xf numFmtId="0" fontId="43" fillId="0" borderId="0" xfId="0" applyFont="1" applyAlignment="1">
      <alignment horizontal="center" vertical="center"/>
    </xf>
    <xf numFmtId="0" fontId="57" fillId="0" borderId="0" xfId="52" applyFont="1" applyProtection="1">
      <protection locked="0"/>
    </xf>
    <xf numFmtId="0" fontId="57" fillId="0" borderId="0" xfId="52" applyFont="1"/>
    <xf numFmtId="0" fontId="57" fillId="0" borderId="49" xfId="52" applyFont="1" applyBorder="1"/>
    <xf numFmtId="0" fontId="57" fillId="0" borderId="50" xfId="52" applyFont="1" applyBorder="1"/>
    <xf numFmtId="0" fontId="57" fillId="0" borderId="43" xfId="52" applyFont="1" applyBorder="1" applyAlignment="1">
      <alignment vertical="center"/>
    </xf>
    <xf numFmtId="0" fontId="57" fillId="0" borderId="51" xfId="52" applyFont="1" applyBorder="1" applyAlignment="1">
      <alignment vertical="center"/>
    </xf>
    <xf numFmtId="0" fontId="57" fillId="0" borderId="43" xfId="52" applyFont="1" applyBorder="1"/>
    <xf numFmtId="0" fontId="57" fillId="24" borderId="51" xfId="52" applyFont="1" applyFill="1" applyBorder="1" applyAlignment="1" applyProtection="1">
      <alignment horizontal="center"/>
      <protection locked="0"/>
    </xf>
    <xf numFmtId="0" fontId="57" fillId="0" borderId="46" xfId="52" applyFont="1" applyBorder="1"/>
    <xf numFmtId="0" fontId="57" fillId="24" borderId="52" xfId="52" applyFont="1" applyFill="1" applyBorder="1" applyAlignment="1" applyProtection="1">
      <alignment horizontal="center"/>
      <protection locked="0"/>
    </xf>
    <xf numFmtId="0" fontId="39" fillId="0" borderId="0" xfId="0" applyFont="1" applyAlignment="1">
      <alignment horizontal="distributed" vertical="top"/>
    </xf>
    <xf numFmtId="0" fontId="47" fillId="0" borderId="0" xfId="0" applyFont="1" applyAlignment="1">
      <alignment vertical="center"/>
    </xf>
    <xf numFmtId="0" fontId="19" fillId="0" borderId="23" xfId="0" applyFont="1" applyBorder="1"/>
    <xf numFmtId="0" fontId="19" fillId="0" borderId="28" xfId="0" applyFont="1" applyBorder="1" applyAlignment="1">
      <alignment horizontal="center" vertical="center"/>
    </xf>
    <xf numFmtId="0" fontId="19" fillId="0" borderId="52" xfId="0" applyFont="1" applyBorder="1" applyAlignment="1">
      <alignment horizontal="center" vertical="center"/>
    </xf>
    <xf numFmtId="0" fontId="19" fillId="0" borderId="52" xfId="0" applyFont="1" applyBorder="1" applyAlignment="1">
      <alignment horizontal="center" vertical="center" wrapText="1"/>
    </xf>
    <xf numFmtId="0" fontId="45" fillId="0" borderId="52" xfId="0" applyFont="1" applyBorder="1" applyAlignment="1">
      <alignment horizontal="center" vertical="center" wrapText="1"/>
    </xf>
    <xf numFmtId="0" fontId="19" fillId="0" borderId="53"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8" xfId="0" applyFont="1" applyBorder="1" applyAlignment="1">
      <alignment horizontal="right" vertical="center"/>
    </xf>
    <xf numFmtId="0" fontId="45" fillId="0" borderId="28" xfId="0" applyFont="1" applyBorder="1" applyAlignment="1">
      <alignment horizontal="right" vertical="center"/>
    </xf>
    <xf numFmtId="0" fontId="19" fillId="0" borderId="28" xfId="0" applyFont="1" applyBorder="1" applyAlignment="1">
      <alignment horizontal="right" vertical="center" wrapText="1"/>
    </xf>
    <xf numFmtId="0" fontId="19" fillId="0" borderId="20" xfId="0" applyFont="1" applyBorder="1" applyAlignment="1">
      <alignment horizontal="right" vertical="center"/>
    </xf>
    <xf numFmtId="0" fontId="19" fillId="0" borderId="14" xfId="0" applyFont="1" applyBorder="1" applyAlignment="1">
      <alignment horizontal="right" vertical="center"/>
    </xf>
    <xf numFmtId="0" fontId="19" fillId="0" borderId="20" xfId="0" applyFont="1" applyBorder="1"/>
    <xf numFmtId="0" fontId="19" fillId="0" borderId="28" xfId="0" applyFont="1" applyBorder="1" applyAlignment="1">
      <alignment horizontal="center" vertical="distributed"/>
    </xf>
    <xf numFmtId="185" fontId="19" fillId="24" borderId="53" xfId="0" applyNumberFormat="1" applyFont="1" applyFill="1" applyBorder="1" applyAlignment="1" applyProtection="1">
      <alignment vertical="center"/>
      <protection locked="0"/>
    </xf>
    <xf numFmtId="185" fontId="49" fillId="0" borderId="53" xfId="0" applyNumberFormat="1" applyFont="1" applyBorder="1" applyAlignment="1">
      <alignment vertical="center"/>
    </xf>
    <xf numFmtId="184" fontId="19" fillId="24" borderId="53" xfId="0" applyNumberFormat="1" applyFont="1" applyFill="1" applyBorder="1" applyAlignment="1" applyProtection="1">
      <alignment vertical="center"/>
      <protection locked="0"/>
    </xf>
    <xf numFmtId="184" fontId="19" fillId="24" borderId="18" xfId="0" applyNumberFormat="1" applyFont="1" applyFill="1" applyBorder="1" applyAlignment="1" applyProtection="1">
      <alignment vertical="center"/>
      <protection locked="0"/>
    </xf>
    <xf numFmtId="187" fontId="19" fillId="24" borderId="54" xfId="0" applyNumberFormat="1" applyFont="1" applyFill="1" applyBorder="1" applyAlignment="1" applyProtection="1">
      <alignment vertical="center"/>
      <protection locked="0"/>
    </xf>
    <xf numFmtId="184" fontId="49" fillId="0" borderId="18" xfId="0" applyNumberFormat="1" applyFont="1" applyBorder="1" applyAlignment="1">
      <alignment vertical="center"/>
    </xf>
    <xf numFmtId="187" fontId="49" fillId="0" borderId="54" xfId="0" applyNumberFormat="1" applyFont="1" applyBorder="1" applyAlignment="1">
      <alignment vertical="center"/>
    </xf>
    <xf numFmtId="184" fontId="19" fillId="24" borderId="19" xfId="0" applyNumberFormat="1" applyFont="1" applyFill="1" applyBorder="1" applyAlignment="1" applyProtection="1">
      <alignment vertical="center"/>
      <protection locked="0"/>
    </xf>
    <xf numFmtId="0" fontId="34" fillId="24" borderId="53" xfId="0" applyFont="1" applyFill="1" applyBorder="1" applyAlignment="1" applyProtection="1">
      <alignment wrapText="1"/>
      <protection locked="0"/>
    </xf>
    <xf numFmtId="185" fontId="19" fillId="24" borderId="52" xfId="0" applyNumberFormat="1" applyFont="1" applyFill="1" applyBorder="1" applyAlignment="1" applyProtection="1">
      <alignment vertical="center"/>
      <protection locked="0"/>
    </xf>
    <xf numFmtId="184" fontId="19" fillId="24" borderId="52" xfId="0" applyNumberFormat="1" applyFont="1" applyFill="1" applyBorder="1" applyAlignment="1" applyProtection="1">
      <alignment vertical="center"/>
      <protection locked="0"/>
    </xf>
    <xf numFmtId="184" fontId="19" fillId="24" borderId="22" xfId="0" applyNumberFormat="1" applyFont="1" applyFill="1" applyBorder="1" applyAlignment="1" applyProtection="1">
      <alignment vertical="center"/>
      <protection locked="0"/>
    </xf>
    <xf numFmtId="184" fontId="19" fillId="24" borderId="23" xfId="0" applyNumberFormat="1" applyFont="1" applyFill="1" applyBorder="1" applyAlignment="1" applyProtection="1">
      <alignment vertical="center"/>
      <protection locked="0"/>
    </xf>
    <xf numFmtId="0" fontId="34" fillId="24" borderId="52" xfId="0" applyFont="1" applyFill="1" applyBorder="1" applyAlignment="1" applyProtection="1">
      <alignment wrapText="1"/>
      <protection locked="0"/>
    </xf>
    <xf numFmtId="185" fontId="49" fillId="0" borderId="52" xfId="0" applyNumberFormat="1" applyFont="1" applyBorder="1" applyAlignment="1">
      <alignment vertical="center" shrinkToFit="1"/>
    </xf>
    <xf numFmtId="184" fontId="49" fillId="0" borderId="52" xfId="0" applyNumberFormat="1" applyFont="1" applyBorder="1" applyAlignment="1">
      <alignment vertical="center" shrinkToFit="1"/>
    </xf>
    <xf numFmtId="185" fontId="49" fillId="25" borderId="52" xfId="0" applyNumberFormat="1" applyFont="1" applyFill="1" applyBorder="1" applyAlignment="1">
      <alignment vertical="center" shrinkToFit="1"/>
    </xf>
    <xf numFmtId="184" fontId="49" fillId="0" borderId="22" xfId="0" applyNumberFormat="1" applyFont="1" applyBorder="1" applyAlignment="1">
      <alignment vertical="center" shrinkToFit="1"/>
    </xf>
    <xf numFmtId="187" fontId="49" fillId="0" borderId="55" xfId="0" applyNumberFormat="1" applyFont="1" applyBorder="1" applyAlignment="1">
      <alignment vertical="center" shrinkToFit="1"/>
    </xf>
    <xf numFmtId="184" fontId="49" fillId="0" borderId="23" xfId="0" applyNumberFormat="1" applyFont="1" applyBorder="1" applyAlignment="1">
      <alignment vertical="center" shrinkToFit="1"/>
    </xf>
    <xf numFmtId="184" fontId="49" fillId="0" borderId="56" xfId="0" applyNumberFormat="1" applyFont="1" applyBorder="1" applyAlignment="1">
      <alignment vertical="center" shrinkToFit="1"/>
    </xf>
    <xf numFmtId="0" fontId="49" fillId="0" borderId="57" xfId="0" applyFont="1" applyBorder="1"/>
    <xf numFmtId="186" fontId="49" fillId="0" borderId="52" xfId="0" applyNumberFormat="1" applyFont="1" applyBorder="1" applyAlignment="1">
      <alignment shrinkToFit="1"/>
    </xf>
    <xf numFmtId="186" fontId="49" fillId="0" borderId="22" xfId="0" applyNumberFormat="1" applyFont="1" applyBorder="1" applyAlignment="1">
      <alignment shrinkToFit="1"/>
    </xf>
    <xf numFmtId="187" fontId="49" fillId="0" borderId="55" xfId="0" applyNumberFormat="1" applyFont="1" applyBorder="1" applyAlignment="1">
      <alignment shrinkToFit="1"/>
    </xf>
    <xf numFmtId="186" fontId="49" fillId="0" borderId="23" xfId="0" applyNumberFormat="1" applyFont="1" applyBorder="1" applyAlignment="1">
      <alignment shrinkToFit="1"/>
    </xf>
    <xf numFmtId="38" fontId="19" fillId="0" borderId="0" xfId="34" applyFont="1" applyAlignment="1"/>
    <xf numFmtId="0" fontId="51" fillId="0" borderId="0" xfId="0" applyFont="1" applyAlignment="1">
      <alignment horizontal="center"/>
    </xf>
    <xf numFmtId="0" fontId="37" fillId="0" borderId="0" xfId="0" applyFont="1"/>
    <xf numFmtId="0" fontId="43" fillId="0" borderId="0" xfId="0" applyFont="1"/>
    <xf numFmtId="0" fontId="43" fillId="0" borderId="0" xfId="0" applyFont="1" applyAlignment="1">
      <alignment horizontal="center"/>
    </xf>
    <xf numFmtId="0" fontId="19" fillId="0" borderId="30" xfId="0" applyFont="1" applyBorder="1"/>
    <xf numFmtId="0" fontId="19" fillId="0" borderId="32" xfId="0" applyFont="1" applyBorder="1"/>
    <xf numFmtId="0" fontId="19" fillId="0" borderId="39" xfId="0" applyFont="1" applyBorder="1"/>
    <xf numFmtId="0" fontId="19" fillId="0" borderId="28" xfId="0" applyFont="1" applyBorder="1"/>
    <xf numFmtId="0" fontId="19" fillId="0" borderId="58" xfId="0" applyFont="1" applyBorder="1"/>
    <xf numFmtId="0" fontId="19" fillId="0" borderId="45" xfId="0" applyFont="1" applyBorder="1"/>
    <xf numFmtId="0" fontId="19" fillId="0" borderId="46" xfId="0" applyFont="1" applyBorder="1"/>
    <xf numFmtId="0" fontId="19" fillId="0" borderId="59" xfId="0" applyFont="1" applyBorder="1"/>
    <xf numFmtId="0" fontId="19" fillId="0" borderId="60" xfId="0" applyFont="1" applyBorder="1"/>
    <xf numFmtId="0" fontId="19" fillId="0" borderId="38" xfId="0" applyFont="1" applyBorder="1"/>
    <xf numFmtId="0" fontId="38" fillId="0" borderId="0" xfId="48" applyFont="1">
      <alignment vertical="center"/>
    </xf>
    <xf numFmtId="0" fontId="38" fillId="0" borderId="0" xfId="48" applyFont="1" applyAlignment="1">
      <alignment horizontal="center" vertical="center"/>
    </xf>
    <xf numFmtId="0" fontId="38" fillId="0" borderId="30" xfId="48" applyFont="1" applyBorder="1" applyAlignment="1">
      <alignment horizontal="center" vertical="center"/>
    </xf>
    <xf numFmtId="0" fontId="38" fillId="0" borderId="23" xfId="48" applyFont="1" applyBorder="1" applyAlignment="1">
      <alignment horizontal="center" vertical="center"/>
    </xf>
    <xf numFmtId="0" fontId="45" fillId="0" borderId="0" xfId="48" applyFont="1">
      <alignment vertical="center"/>
    </xf>
    <xf numFmtId="0" fontId="38" fillId="0" borderId="61" xfId="0" applyFont="1" applyBorder="1" applyAlignment="1">
      <alignment horizontal="center" vertical="center" wrapText="1"/>
    </xf>
    <xf numFmtId="0" fontId="38" fillId="0" borderId="62" xfId="0" applyFont="1" applyBorder="1" applyAlignment="1">
      <alignment horizontal="center" wrapText="1"/>
    </xf>
    <xf numFmtId="0" fontId="38" fillId="0" borderId="63" xfId="0" applyFont="1" applyBorder="1" applyAlignment="1">
      <alignment wrapText="1"/>
    </xf>
    <xf numFmtId="0" fontId="38" fillId="0" borderId="64" xfId="0" applyFont="1" applyBorder="1" applyAlignment="1">
      <alignment horizontal="center" vertical="center" wrapText="1"/>
    </xf>
    <xf numFmtId="0" fontId="38" fillId="0" borderId="19" xfId="0" applyFont="1" applyBorder="1" applyAlignment="1">
      <alignment vertical="center" wrapText="1"/>
    </xf>
    <xf numFmtId="0" fontId="38" fillId="0" borderId="0" xfId="48" applyFont="1" applyAlignment="1"/>
    <xf numFmtId="0" fontId="66" fillId="0" borderId="0" xfId="0" applyFont="1" applyAlignment="1">
      <alignment vertical="center"/>
    </xf>
    <xf numFmtId="0" fontId="19" fillId="0" borderId="0" xfId="0" applyFont="1" applyAlignment="1">
      <alignment horizontal="left" vertical="center"/>
    </xf>
    <xf numFmtId="0" fontId="6" fillId="0" borderId="28" xfId="0" applyFont="1" applyBorder="1"/>
    <xf numFmtId="0" fontId="6" fillId="0" borderId="53" xfId="0" applyFont="1" applyBorder="1"/>
    <xf numFmtId="0" fontId="19" fillId="0" borderId="16" xfId="50" applyFont="1" applyBorder="1" applyAlignment="1">
      <alignment horizontal="distributed" indent="3"/>
    </xf>
    <xf numFmtId="178" fontId="19" fillId="24" borderId="53" xfId="0" applyNumberFormat="1" applyFont="1" applyFill="1" applyBorder="1" applyAlignment="1" applyProtection="1">
      <alignment vertical="center"/>
      <protection locked="0"/>
    </xf>
    <xf numFmtId="178" fontId="19" fillId="24" borderId="52" xfId="0" applyNumberFormat="1" applyFont="1" applyFill="1" applyBorder="1" applyAlignment="1" applyProtection="1">
      <alignment vertical="center"/>
      <protection locked="0"/>
    </xf>
    <xf numFmtId="178" fontId="49" fillId="0" borderId="52" xfId="0" applyNumberFormat="1" applyFont="1" applyBorder="1" applyAlignment="1">
      <alignment vertical="center" shrinkToFit="1"/>
    </xf>
    <xf numFmtId="178" fontId="49" fillId="0" borderId="23" xfId="0" applyNumberFormat="1" applyFont="1" applyBorder="1" applyAlignment="1">
      <alignment vertical="center" shrinkToFit="1"/>
    </xf>
    <xf numFmtId="178" fontId="49" fillId="0" borderId="53" xfId="0" applyNumberFormat="1" applyFont="1" applyBorder="1" applyAlignment="1">
      <alignment vertical="center"/>
    </xf>
    <xf numFmtId="0" fontId="19" fillId="0" borderId="13" xfId="0" applyFont="1" applyBorder="1" applyAlignment="1">
      <alignment horizontal="right" vertical="center"/>
    </xf>
    <xf numFmtId="0" fontId="19" fillId="0" borderId="65" xfId="0" applyFont="1" applyBorder="1" applyAlignment="1">
      <alignment horizontal="right" vertical="center"/>
    </xf>
    <xf numFmtId="0" fontId="19" fillId="0" borderId="66" xfId="0" applyFont="1" applyBorder="1" applyAlignment="1">
      <alignment horizontal="right" vertical="center"/>
    </xf>
    <xf numFmtId="0" fontId="19" fillId="0" borderId="67" xfId="0" applyFont="1" applyBorder="1" applyAlignment="1">
      <alignment horizontal="right" vertical="center"/>
    </xf>
    <xf numFmtId="0" fontId="19" fillId="0" borderId="68" xfId="0" applyFont="1" applyBorder="1" applyAlignment="1">
      <alignment horizontal="right" vertical="center"/>
    </xf>
    <xf numFmtId="0" fontId="45" fillId="0" borderId="0" xfId="50" applyFont="1" applyProtection="1">
      <protection locked="0"/>
    </xf>
    <xf numFmtId="0" fontId="45" fillId="0" borderId="0" xfId="50" applyFont="1" applyAlignment="1" applyProtection="1">
      <alignment wrapText="1"/>
      <protection locked="0"/>
    </xf>
    <xf numFmtId="0" fontId="25" fillId="0" borderId="0" xfId="0" applyFont="1" applyAlignment="1">
      <alignment vertical="center" wrapText="1"/>
    </xf>
    <xf numFmtId="192" fontId="19" fillId="24" borderId="19" xfId="34" applyNumberFormat="1" applyFont="1" applyFill="1" applyBorder="1" applyAlignment="1" applyProtection="1">
      <alignment horizontal="right"/>
      <protection locked="0"/>
    </xf>
    <xf numFmtId="192" fontId="19" fillId="24" borderId="19" xfId="50" applyNumberFormat="1" applyFont="1" applyFill="1" applyBorder="1" applyProtection="1">
      <protection locked="0"/>
    </xf>
    <xf numFmtId="0" fontId="49" fillId="0" borderId="31" xfId="0" applyFont="1" applyBorder="1" applyAlignment="1">
      <alignment horizontal="left" vertical="center" wrapText="1"/>
    </xf>
    <xf numFmtId="0" fontId="0" fillId="0" borderId="0" xfId="0" applyAlignment="1">
      <alignment horizontal="left"/>
    </xf>
    <xf numFmtId="0" fontId="19" fillId="29" borderId="16" xfId="50" applyFont="1" applyFill="1" applyBorder="1" applyAlignment="1">
      <alignment horizontal="right"/>
    </xf>
    <xf numFmtId="192" fontId="19" fillId="24" borderId="17" xfId="50" applyNumberFormat="1" applyFont="1" applyFill="1" applyBorder="1" applyProtection="1">
      <protection locked="0"/>
    </xf>
    <xf numFmtId="0" fontId="54" fillId="0" borderId="0" xfId="0" applyFont="1"/>
    <xf numFmtId="0" fontId="54" fillId="0" borderId="0" xfId="0" applyFont="1" applyAlignment="1">
      <alignment vertical="top" wrapText="1"/>
    </xf>
    <xf numFmtId="0" fontId="34" fillId="0" borderId="33" xfId="0" applyFont="1" applyBorder="1" applyAlignment="1">
      <alignment horizontal="right"/>
    </xf>
    <xf numFmtId="0" fontId="0" fillId="30" borderId="0" xfId="0" applyFill="1"/>
    <xf numFmtId="0" fontId="19" fillId="0" borderId="37" xfId="0" applyFont="1" applyBorder="1" applyAlignment="1">
      <alignment horizontal="center" wrapText="1"/>
    </xf>
    <xf numFmtId="0" fontId="49" fillId="0" borderId="69" xfId="0" applyFont="1" applyBorder="1" applyAlignment="1">
      <alignment vertical="center" wrapText="1"/>
    </xf>
    <xf numFmtId="0" fontId="59" fillId="0" borderId="0" xfId="0" applyFont="1"/>
    <xf numFmtId="0" fontId="0" fillId="0" borderId="70" xfId="0" applyBorder="1" applyAlignment="1">
      <alignment horizontal="center" vertical="center" wrapText="1"/>
    </xf>
    <xf numFmtId="0" fontId="31" fillId="0" borderId="71" xfId="0" applyFont="1" applyBorder="1" applyAlignment="1">
      <alignment horizontal="center" vertical="center" wrapText="1"/>
    </xf>
    <xf numFmtId="0" fontId="0" fillId="0" borderId="72" xfId="0" applyBorder="1" applyAlignment="1">
      <alignment horizontal="center" vertical="center" wrapText="1"/>
    </xf>
    <xf numFmtId="0" fontId="21" fillId="24" borderId="73" xfId="0" applyFont="1" applyFill="1" applyBorder="1" applyAlignment="1" applyProtection="1">
      <alignment horizontal="distributed" vertical="center" shrinkToFit="1"/>
      <protection locked="0"/>
    </xf>
    <xf numFmtId="0" fontId="21" fillId="24" borderId="74" xfId="0" applyFont="1" applyFill="1" applyBorder="1" applyAlignment="1" applyProtection="1">
      <alignment horizontal="distributed" vertical="center" shrinkToFit="1"/>
      <protection locked="0"/>
    </xf>
    <xf numFmtId="0" fontId="21" fillId="24" borderId="75" xfId="0" applyFont="1" applyFill="1" applyBorder="1" applyAlignment="1" applyProtection="1">
      <alignment horizontal="distributed" vertical="center" shrinkToFit="1"/>
      <protection locked="0"/>
    </xf>
    <xf numFmtId="0" fontId="6" fillId="0" borderId="0" xfId="0" applyFont="1" applyAlignment="1">
      <alignment vertical="center"/>
    </xf>
    <xf numFmtId="0" fontId="34" fillId="0" borderId="0" xfId="0" applyFont="1" applyAlignment="1">
      <alignment horizontal="right"/>
    </xf>
    <xf numFmtId="191" fontId="50" fillId="0" borderId="52" xfId="0" applyNumberFormat="1" applyFont="1" applyBorder="1" applyAlignment="1">
      <alignment horizontal="center" vertical="center" shrinkToFit="1"/>
    </xf>
    <xf numFmtId="191" fontId="50" fillId="0" borderId="52" xfId="0" applyNumberFormat="1" applyFont="1" applyBorder="1" applyAlignment="1">
      <alignment horizontal="center" vertical="center"/>
    </xf>
    <xf numFmtId="0" fontId="34" fillId="0" borderId="52" xfId="0" applyFont="1" applyBorder="1" applyAlignment="1">
      <alignment horizontal="center"/>
    </xf>
    <xf numFmtId="176" fontId="34" fillId="24" borderId="52" xfId="0" applyNumberFormat="1" applyFont="1" applyFill="1" applyBorder="1" applyAlignment="1" applyProtection="1">
      <alignment vertical="center"/>
      <protection locked="0"/>
    </xf>
    <xf numFmtId="176" fontId="50" fillId="0" borderId="52" xfId="0" applyNumberFormat="1" applyFont="1" applyBorder="1" applyAlignment="1">
      <alignment vertical="center"/>
    </xf>
    <xf numFmtId="0" fontId="71" fillId="0" borderId="0" xfId="0" applyFont="1"/>
    <xf numFmtId="0" fontId="72" fillId="0" borderId="0" xfId="0" applyFont="1"/>
    <xf numFmtId="0" fontId="52" fillId="0" borderId="0" xfId="0" applyFont="1"/>
    <xf numFmtId="177" fontId="34" fillId="0" borderId="0" xfId="0" applyNumberFormat="1" applyFont="1"/>
    <xf numFmtId="176" fontId="34" fillId="0" borderId="0" xfId="0" applyNumberFormat="1" applyFont="1"/>
    <xf numFmtId="0" fontId="73" fillId="0" borderId="0" xfId="0" applyFont="1"/>
    <xf numFmtId="177" fontId="73" fillId="0" borderId="0" xfId="0" applyNumberFormat="1" applyFont="1" applyAlignment="1">
      <alignment wrapText="1"/>
    </xf>
    <xf numFmtId="177" fontId="73" fillId="0" borderId="0" xfId="0" applyNumberFormat="1" applyFont="1"/>
    <xf numFmtId="177" fontId="74" fillId="0" borderId="0" xfId="0" applyNumberFormat="1" applyFont="1" applyAlignment="1">
      <alignment horizontal="center"/>
    </xf>
    <xf numFmtId="176" fontId="73" fillId="0" borderId="0" xfId="0" applyNumberFormat="1" applyFont="1"/>
    <xf numFmtId="177" fontId="69" fillId="0" borderId="52" xfId="0" applyNumberFormat="1" applyFont="1" applyBorder="1" applyAlignment="1">
      <alignment horizontal="center"/>
    </xf>
    <xf numFmtId="196" fontId="52" fillId="27" borderId="52" xfId="0" quotePrefix="1" applyNumberFormat="1" applyFont="1" applyFill="1" applyBorder="1" applyAlignment="1">
      <alignment horizontal="center"/>
    </xf>
    <xf numFmtId="196" fontId="69" fillId="0" borderId="52" xfId="0" applyNumberFormat="1" applyFont="1" applyBorder="1" applyAlignment="1">
      <alignment horizontal="center"/>
    </xf>
    <xf numFmtId="0" fontId="74" fillId="0" borderId="0" xfId="0" applyFont="1" applyAlignment="1">
      <alignment horizontal="center"/>
    </xf>
    <xf numFmtId="177" fontId="73" fillId="0" borderId="0" xfId="0" quotePrefix="1" applyNumberFormat="1" applyFont="1"/>
    <xf numFmtId="0" fontId="74" fillId="0" borderId="0" xfId="0" applyFont="1" applyAlignment="1">
      <alignment horizontal="center" wrapText="1"/>
    </xf>
    <xf numFmtId="194" fontId="34" fillId="0" borderId="52" xfId="0" applyNumberFormat="1" applyFont="1" applyBorder="1" applyAlignment="1">
      <alignment horizontal="center"/>
    </xf>
    <xf numFmtId="177" fontId="52" fillId="27" borderId="52" xfId="0" applyNumberFormat="1" applyFont="1" applyFill="1" applyBorder="1"/>
    <xf numFmtId="177" fontId="69" fillId="0" borderId="59" xfId="0" applyNumberFormat="1" applyFont="1" applyBorder="1"/>
    <xf numFmtId="177" fontId="69" fillId="0" borderId="76" xfId="0" applyNumberFormat="1" applyFont="1" applyBorder="1"/>
    <xf numFmtId="177" fontId="34" fillId="0" borderId="52" xfId="0" applyNumberFormat="1" applyFont="1" applyBorder="1"/>
    <xf numFmtId="177" fontId="34" fillId="0" borderId="22" xfId="0" applyNumberFormat="1" applyFont="1" applyBorder="1"/>
    <xf numFmtId="177" fontId="34" fillId="0" borderId="77" xfId="0" applyNumberFormat="1" applyFont="1" applyBorder="1"/>
    <xf numFmtId="176" fontId="74" fillId="0" borderId="0" xfId="0" applyNumberFormat="1" applyFont="1" applyAlignment="1">
      <alignment horizontal="center" wrapText="1"/>
    </xf>
    <xf numFmtId="176" fontId="34" fillId="0" borderId="77" xfId="0" applyNumberFormat="1" applyFont="1" applyBorder="1"/>
    <xf numFmtId="176" fontId="75" fillId="0" borderId="0" xfId="0" applyNumberFormat="1" applyFont="1"/>
    <xf numFmtId="0" fontId="75" fillId="0" borderId="0" xfId="0" applyFont="1"/>
    <xf numFmtId="177" fontId="34" fillId="0" borderId="78" xfId="0" applyNumberFormat="1" applyFont="1" applyBorder="1"/>
    <xf numFmtId="194" fontId="70" fillId="0" borderId="21" xfId="0" applyNumberFormat="1" applyFont="1" applyBorder="1" applyAlignment="1">
      <alignment horizontal="center" vertical="center"/>
    </xf>
    <xf numFmtId="0" fontId="70" fillId="0" borderId="79" xfId="0" applyFont="1" applyBorder="1" applyAlignment="1">
      <alignment horizontal="center"/>
    </xf>
    <xf numFmtId="0" fontId="38" fillId="29" borderId="0" xfId="0" applyFont="1" applyFill="1" applyProtection="1">
      <protection locked="0"/>
    </xf>
    <xf numFmtId="0" fontId="38" fillId="29" borderId="0" xfId="0" applyFont="1" applyFill="1"/>
    <xf numFmtId="0" fontId="45" fillId="0" borderId="0" xfId="0" applyFont="1" applyAlignment="1">
      <alignment vertical="center"/>
    </xf>
    <xf numFmtId="0" fontId="45" fillId="0" borderId="19" xfId="0" applyFont="1" applyBorder="1" applyAlignment="1">
      <alignment vertical="center"/>
    </xf>
    <xf numFmtId="0" fontId="45" fillId="0" borderId="0" xfId="0" applyFont="1" applyAlignment="1">
      <alignment horizontal="center" vertical="center"/>
    </xf>
    <xf numFmtId="0" fontId="77" fillId="0" borderId="0" xfId="0" applyFont="1" applyAlignment="1">
      <alignment vertical="center"/>
    </xf>
    <xf numFmtId="0" fontId="77" fillId="0" borderId="0" xfId="0" applyFont="1" applyAlignment="1">
      <alignment horizontal="center" vertical="center"/>
    </xf>
    <xf numFmtId="0" fontId="19" fillId="29" borderId="18" xfId="50" applyFont="1" applyFill="1" applyBorder="1" applyAlignment="1" applyProtection="1">
      <alignment horizontal="center"/>
      <protection locked="0"/>
    </xf>
    <xf numFmtId="0" fontId="19" fillId="0" borderId="0" xfId="0" applyFont="1" applyAlignment="1">
      <alignment horizontal="left"/>
    </xf>
    <xf numFmtId="0" fontId="45" fillId="29" borderId="41" xfId="0" applyFont="1" applyFill="1" applyBorder="1" applyAlignment="1">
      <alignment vertical="center"/>
    </xf>
    <xf numFmtId="0" fontId="45" fillId="29" borderId="19" xfId="0" applyFont="1" applyFill="1" applyBorder="1" applyAlignment="1">
      <alignment vertical="center"/>
    </xf>
    <xf numFmtId="197" fontId="34" fillId="29" borderId="0" xfId="0" applyNumberFormat="1" applyFont="1" applyFill="1" applyAlignment="1" applyProtection="1">
      <alignment horizontal="center" vertical="center"/>
      <protection locked="0"/>
    </xf>
    <xf numFmtId="0" fontId="45" fillId="29" borderId="0" xfId="0" applyFont="1" applyFill="1" applyAlignment="1">
      <alignment vertical="center"/>
    </xf>
    <xf numFmtId="0" fontId="45" fillId="29" borderId="65" xfId="0" applyFont="1" applyFill="1" applyBorder="1" applyAlignment="1">
      <alignment vertical="center"/>
    </xf>
    <xf numFmtId="0" fontId="45" fillId="29" borderId="14" xfId="0" applyFont="1" applyFill="1" applyBorder="1" applyAlignment="1">
      <alignment vertical="center"/>
    </xf>
    <xf numFmtId="0" fontId="45" fillId="0" borderId="56" xfId="0" applyFont="1" applyBorder="1" applyAlignment="1">
      <alignment vertical="center"/>
    </xf>
    <xf numFmtId="0" fontId="45" fillId="29" borderId="23" xfId="0" applyFont="1" applyFill="1" applyBorder="1" applyAlignment="1">
      <alignment vertical="center"/>
    </xf>
    <xf numFmtId="197" fontId="34" fillId="29" borderId="18" xfId="0" applyNumberFormat="1" applyFont="1" applyFill="1" applyBorder="1" applyAlignment="1" applyProtection="1">
      <alignment horizontal="center" vertical="center"/>
      <protection locked="0"/>
    </xf>
    <xf numFmtId="0" fontId="45" fillId="29" borderId="56" xfId="0" applyFont="1" applyFill="1" applyBorder="1" applyAlignment="1">
      <alignment vertical="center"/>
    </xf>
    <xf numFmtId="0" fontId="45" fillId="0" borderId="65" xfId="0" applyFont="1" applyBorder="1" applyAlignment="1">
      <alignment vertical="center"/>
    </xf>
    <xf numFmtId="197" fontId="34" fillId="29" borderId="56" xfId="0" applyNumberFormat="1" applyFont="1" applyFill="1" applyBorder="1" applyAlignment="1" applyProtection="1">
      <alignment horizontal="center" vertical="center"/>
      <protection locked="0"/>
    </xf>
    <xf numFmtId="0" fontId="45" fillId="0" borderId="80" xfId="0" applyFont="1" applyBorder="1" applyAlignment="1">
      <alignment vertical="center"/>
    </xf>
    <xf numFmtId="0" fontId="45" fillId="0" borderId="81" xfId="0" applyFont="1" applyBorder="1" applyAlignment="1">
      <alignment vertical="center"/>
    </xf>
    <xf numFmtId="0" fontId="45" fillId="0" borderId="61" xfId="0" applyFont="1" applyBorder="1" applyAlignment="1">
      <alignment vertical="center"/>
    </xf>
    <xf numFmtId="0" fontId="45" fillId="0" borderId="82" xfId="0" applyFont="1" applyBorder="1" applyAlignment="1">
      <alignment vertical="center"/>
    </xf>
    <xf numFmtId="0" fontId="45" fillId="0" borderId="83" xfId="0" applyFont="1" applyBorder="1" applyAlignment="1">
      <alignment vertical="center"/>
    </xf>
    <xf numFmtId="197" fontId="34" fillId="29" borderId="83" xfId="0" applyNumberFormat="1" applyFont="1" applyFill="1" applyBorder="1" applyAlignment="1" applyProtection="1">
      <alignment horizontal="center" vertical="center"/>
      <protection locked="0"/>
    </xf>
    <xf numFmtId="0" fontId="45" fillId="29" borderId="83" xfId="0" applyFont="1" applyFill="1" applyBorder="1" applyAlignment="1">
      <alignment vertical="center"/>
    </xf>
    <xf numFmtId="0" fontId="52" fillId="0" borderId="0" xfId="0" applyFont="1" applyAlignment="1">
      <alignment vertical="center"/>
    </xf>
    <xf numFmtId="38" fontId="19" fillId="29" borderId="0" xfId="34" applyFont="1" applyFill="1" applyBorder="1" applyAlignment="1" applyProtection="1">
      <alignment horizontal="right" vertical="center" wrapText="1"/>
      <protection locked="0"/>
    </xf>
    <xf numFmtId="0" fontId="95" fillId="0" borderId="0" xfId="0" applyFont="1"/>
    <xf numFmtId="38" fontId="19" fillId="24" borderId="31" xfId="34" applyFont="1" applyFill="1" applyBorder="1" applyAlignment="1" applyProtection="1">
      <alignment vertical="center" wrapText="1"/>
      <protection locked="0"/>
    </xf>
    <xf numFmtId="0" fontId="0" fillId="29" borderId="0" xfId="0" applyFill="1"/>
    <xf numFmtId="0" fontId="6" fillId="0" borderId="0" xfId="45">
      <alignment vertical="center"/>
    </xf>
    <xf numFmtId="3" fontId="78" fillId="0" borderId="0" xfId="45" applyNumberFormat="1" applyFont="1">
      <alignment vertical="center"/>
    </xf>
    <xf numFmtId="3" fontId="78" fillId="0" borderId="0" xfId="45" applyNumberFormat="1" applyFont="1" applyAlignment="1"/>
    <xf numFmtId="0" fontId="78" fillId="0" borderId="0" xfId="45" applyFont="1">
      <alignment vertical="center"/>
    </xf>
    <xf numFmtId="0" fontId="6" fillId="0" borderId="52" xfId="49" applyBorder="1" applyAlignment="1">
      <alignment horizontal="center" vertical="center" shrinkToFit="1"/>
    </xf>
    <xf numFmtId="0" fontId="81" fillId="0" borderId="52" xfId="49" applyFont="1" applyBorder="1" applyAlignment="1">
      <alignment horizontal="center" vertical="center" wrapText="1"/>
    </xf>
    <xf numFmtId="0" fontId="81" fillId="0" borderId="23" xfId="49" applyFont="1" applyBorder="1" applyAlignment="1">
      <alignment horizontal="center" vertical="center" wrapText="1"/>
    </xf>
    <xf numFmtId="0" fontId="81" fillId="0" borderId="22" xfId="49" applyFont="1" applyBorder="1" applyAlignment="1">
      <alignment horizontal="center" vertical="center" wrapText="1"/>
    </xf>
    <xf numFmtId="0" fontId="6" fillId="0" borderId="84" xfId="49" applyBorder="1" applyAlignment="1">
      <alignment horizontal="right" vertical="center" shrinkToFit="1"/>
    </xf>
    <xf numFmtId="0" fontId="6" fillId="0" borderId="85" xfId="49" applyBorder="1" applyAlignment="1">
      <alignment horizontal="right" vertical="center" shrinkToFit="1"/>
    </xf>
    <xf numFmtId="0" fontId="6" fillId="0" borderId="52" xfId="49" applyBorder="1" applyAlignment="1">
      <alignment horizontal="right" vertical="center" shrinkToFit="1"/>
    </xf>
    <xf numFmtId="194" fontId="78" fillId="0" borderId="0" xfId="45" applyNumberFormat="1" applyFont="1" applyAlignment="1">
      <alignment horizontal="center"/>
    </xf>
    <xf numFmtId="0" fontId="46" fillId="0" borderId="52" xfId="0" applyFont="1" applyBorder="1" applyAlignment="1">
      <alignment horizontal="center" vertical="center"/>
    </xf>
    <xf numFmtId="0" fontId="46" fillId="0" borderId="86" xfId="0" applyFont="1" applyBorder="1" applyAlignment="1">
      <alignment horizontal="right" vertical="top" shrinkToFit="1"/>
    </xf>
    <xf numFmtId="0" fontId="46" fillId="0" borderId="86" xfId="0" applyFont="1" applyBorder="1" applyAlignment="1">
      <alignment vertical="center" shrinkToFit="1"/>
    </xf>
    <xf numFmtId="0" fontId="46" fillId="0" borderId="86" xfId="0" applyFont="1" applyBorder="1" applyAlignment="1">
      <alignment horizontal="center" vertical="center" shrinkToFit="1"/>
    </xf>
    <xf numFmtId="0" fontId="46" fillId="0" borderId="46" xfId="0" applyFont="1" applyBorder="1" applyAlignment="1">
      <alignment horizontal="center" vertical="center"/>
    </xf>
    <xf numFmtId="0" fontId="46" fillId="0" borderId="59" xfId="0" applyFont="1" applyBorder="1" applyAlignment="1">
      <alignment horizontal="center" vertical="center"/>
    </xf>
    <xf numFmtId="0" fontId="46" fillId="0" borderId="87" xfId="0" applyFont="1" applyBorder="1" applyAlignment="1">
      <alignment horizontal="right" vertical="top" shrinkToFit="1"/>
    </xf>
    <xf numFmtId="0" fontId="46" fillId="0" borderId="88" xfId="0" applyFont="1" applyBorder="1" applyAlignment="1">
      <alignment vertical="center" shrinkToFit="1"/>
    </xf>
    <xf numFmtId="176" fontId="6" fillId="0" borderId="0" xfId="49" applyNumberFormat="1" applyAlignment="1">
      <alignment vertical="center" shrinkToFit="1"/>
    </xf>
    <xf numFmtId="176" fontId="6" fillId="29" borderId="0" xfId="49" applyNumberFormat="1" applyFill="1" applyAlignment="1" applyProtection="1">
      <alignment vertical="center" shrinkToFit="1"/>
      <protection locked="0"/>
    </xf>
    <xf numFmtId="176" fontId="6" fillId="29" borderId="0" xfId="49" applyNumberFormat="1" applyFill="1" applyAlignment="1">
      <alignment vertical="center" shrinkToFit="1"/>
    </xf>
    <xf numFmtId="183" fontId="19" fillId="29" borderId="0" xfId="0" applyNumberFormat="1" applyFont="1" applyFill="1" applyAlignment="1" applyProtection="1">
      <alignment vertical="center"/>
      <protection locked="0"/>
    </xf>
    <xf numFmtId="0" fontId="68" fillId="0" borderId="0" xfId="0" applyFont="1" applyAlignment="1">
      <alignment horizontal="right"/>
    </xf>
    <xf numFmtId="0" fontId="81" fillId="31" borderId="52" xfId="49" applyFont="1" applyFill="1" applyBorder="1" applyAlignment="1">
      <alignment vertical="center" wrapText="1"/>
    </xf>
    <xf numFmtId="0" fontId="6" fillId="31" borderId="84" xfId="49" applyFill="1" applyBorder="1" applyAlignment="1">
      <alignment horizontal="right" vertical="center" shrinkToFit="1"/>
    </xf>
    <xf numFmtId="0" fontId="6" fillId="0" borderId="23" xfId="45" applyBorder="1">
      <alignment vertical="center"/>
    </xf>
    <xf numFmtId="3" fontId="78" fillId="0" borderId="0" xfId="45" applyNumberFormat="1" applyFont="1" applyAlignment="1">
      <alignment vertical="center" shrinkToFit="1"/>
    </xf>
    <xf numFmtId="198" fontId="0" fillId="0" borderId="59" xfId="0" applyNumberFormat="1" applyBorder="1"/>
    <xf numFmtId="198" fontId="0" fillId="0" borderId="38" xfId="0" applyNumberFormat="1" applyBorder="1"/>
    <xf numFmtId="198" fontId="0" fillId="0" borderId="58" xfId="0" applyNumberFormat="1" applyBorder="1"/>
    <xf numFmtId="0" fontId="0" fillId="0" borderId="32" xfId="0" applyBorder="1" applyAlignment="1">
      <alignment horizontal="center"/>
    </xf>
    <xf numFmtId="0" fontId="28" fillId="0" borderId="0" xfId="0" applyFont="1"/>
    <xf numFmtId="0" fontId="19" fillId="29" borderId="0" xfId="0" applyFont="1" applyFill="1"/>
    <xf numFmtId="0" fontId="41" fillId="30" borderId="0" xfId="0" applyFont="1" applyFill="1" applyAlignment="1">
      <alignment vertical="center"/>
    </xf>
    <xf numFmtId="0" fontId="38" fillId="30" borderId="0" xfId="0" applyFont="1" applyFill="1"/>
    <xf numFmtId="0" fontId="81" fillId="0" borderId="0" xfId="0" applyFont="1" applyAlignment="1">
      <alignment horizontal="right"/>
    </xf>
    <xf numFmtId="0" fontId="0" fillId="0" borderId="12" xfId="0" applyBorder="1" applyAlignment="1">
      <alignment horizontal="left" vertical="center"/>
    </xf>
    <xf numFmtId="0" fontId="81" fillId="29" borderId="50" xfId="49" applyFont="1" applyFill="1" applyBorder="1" applyAlignment="1">
      <alignment horizontal="center" vertical="center" wrapText="1"/>
    </xf>
    <xf numFmtId="14" fontId="0" fillId="0" borderId="89" xfId="0" applyNumberFormat="1" applyBorder="1" applyAlignment="1">
      <alignment horizontal="left" vertical="center"/>
    </xf>
    <xf numFmtId="3" fontId="82" fillId="0" borderId="0" xfId="45" applyNumberFormat="1" applyFont="1">
      <alignment vertical="center"/>
    </xf>
    <xf numFmtId="3" fontId="78" fillId="0" borderId="17" xfId="45" applyNumberFormat="1" applyFont="1" applyBorder="1">
      <alignment vertical="center"/>
    </xf>
    <xf numFmtId="0" fontId="6" fillId="0" borderId="46" xfId="49" applyBorder="1" applyAlignment="1">
      <alignment horizontal="center" vertical="center" shrinkToFit="1"/>
    </xf>
    <xf numFmtId="0" fontId="6" fillId="0" borderId="90" xfId="49" applyBorder="1" applyAlignment="1">
      <alignment horizontal="right" vertical="center" shrinkToFit="1"/>
    </xf>
    <xf numFmtId="0" fontId="6" fillId="0" borderId="46" xfId="49" applyBorder="1" applyAlignment="1">
      <alignment horizontal="right" vertical="center" shrinkToFit="1"/>
    </xf>
    <xf numFmtId="0" fontId="81" fillId="29" borderId="43" xfId="49" applyFont="1" applyFill="1" applyBorder="1" applyAlignment="1">
      <alignment vertical="center" wrapText="1"/>
    </xf>
    <xf numFmtId="0" fontId="6" fillId="32" borderId="59" xfId="49" applyFill="1" applyBorder="1" applyAlignment="1">
      <alignment horizontal="right" vertical="center" shrinkToFit="1"/>
    </xf>
    <xf numFmtId="0" fontId="6" fillId="32" borderId="91" xfId="49" applyFill="1" applyBorder="1" applyAlignment="1">
      <alignment horizontal="right" vertical="center" shrinkToFit="1"/>
    </xf>
    <xf numFmtId="38" fontId="96" fillId="29" borderId="18" xfId="34" applyFont="1" applyFill="1" applyBorder="1" applyAlignment="1" applyProtection="1">
      <protection locked="0"/>
    </xf>
    <xf numFmtId="38" fontId="96" fillId="0" borderId="13" xfId="34" applyFont="1" applyFill="1" applyBorder="1" applyAlignment="1" applyProtection="1"/>
    <xf numFmtId="3" fontId="97" fillId="0" borderId="41" xfId="45" applyNumberFormat="1" applyFont="1" applyBorder="1">
      <alignment vertical="center"/>
    </xf>
    <xf numFmtId="194" fontId="97" fillId="0" borderId="41" xfId="45" applyNumberFormat="1" applyFont="1" applyBorder="1" applyAlignment="1"/>
    <xf numFmtId="194" fontId="97" fillId="29" borderId="41" xfId="45" applyNumberFormat="1" applyFont="1" applyFill="1" applyBorder="1">
      <alignment vertical="center"/>
    </xf>
    <xf numFmtId="3" fontId="97" fillId="0" borderId="52" xfId="45" applyNumberFormat="1" applyFont="1" applyBorder="1" applyAlignment="1">
      <alignment vertical="center" shrinkToFit="1"/>
    </xf>
    <xf numFmtId="3" fontId="97" fillId="31" borderId="41" xfId="45" applyNumberFormat="1" applyFont="1" applyFill="1" applyBorder="1" applyAlignment="1">
      <alignment vertical="center" shrinkToFit="1"/>
    </xf>
    <xf numFmtId="176" fontId="98" fillId="29" borderId="36" xfId="49" applyNumberFormat="1" applyFont="1" applyFill="1" applyBorder="1" applyAlignment="1" applyProtection="1">
      <alignment vertical="center" shrinkToFit="1"/>
      <protection locked="0"/>
    </xf>
    <xf numFmtId="176" fontId="98" fillId="29" borderId="29" xfId="49" applyNumberFormat="1" applyFont="1" applyFill="1" applyBorder="1" applyAlignment="1" applyProtection="1">
      <alignment vertical="center" shrinkToFit="1"/>
      <protection locked="0"/>
    </xf>
    <xf numFmtId="176" fontId="98" fillId="29" borderId="29" xfId="49" applyNumberFormat="1" applyFont="1" applyFill="1" applyBorder="1" applyAlignment="1">
      <alignment vertical="center" shrinkToFit="1"/>
    </xf>
    <xf numFmtId="176" fontId="98" fillId="0" borderId="29" xfId="49" applyNumberFormat="1" applyFont="1" applyBorder="1" applyAlignment="1">
      <alignment vertical="center" shrinkToFit="1"/>
    </xf>
    <xf numFmtId="176" fontId="98" fillId="31" borderId="29" xfId="49" applyNumberFormat="1" applyFont="1" applyFill="1" applyBorder="1" applyAlignment="1">
      <alignment vertical="center" shrinkToFit="1"/>
    </xf>
    <xf numFmtId="176" fontId="98" fillId="0" borderId="44" xfId="49" applyNumberFormat="1" applyFont="1" applyBorder="1" applyAlignment="1">
      <alignment vertical="center" shrinkToFit="1"/>
    </xf>
    <xf numFmtId="176" fontId="98" fillId="0" borderId="42" xfId="49" applyNumberFormat="1" applyFont="1" applyBorder="1" applyAlignment="1">
      <alignment vertical="center" shrinkToFit="1"/>
    </xf>
    <xf numFmtId="176" fontId="98" fillId="29" borderId="64" xfId="49" applyNumberFormat="1" applyFont="1" applyFill="1" applyBorder="1" applyAlignment="1" applyProtection="1">
      <alignment vertical="center" shrinkToFit="1"/>
      <protection locked="0"/>
    </xf>
    <xf numFmtId="176" fontId="98" fillId="29" borderId="74" xfId="49" applyNumberFormat="1" applyFont="1" applyFill="1" applyBorder="1" applyAlignment="1" applyProtection="1">
      <alignment vertical="center" shrinkToFit="1"/>
      <protection locked="0"/>
    </xf>
    <xf numFmtId="176" fontId="98" fillId="0" borderId="74" xfId="49" applyNumberFormat="1" applyFont="1" applyBorder="1" applyAlignment="1">
      <alignment vertical="center" shrinkToFit="1"/>
    </xf>
    <xf numFmtId="176" fontId="98" fillId="32" borderId="75" xfId="49" applyNumberFormat="1" applyFont="1" applyFill="1" applyBorder="1" applyAlignment="1">
      <alignment vertical="center" shrinkToFit="1"/>
    </xf>
    <xf numFmtId="38" fontId="98" fillId="32" borderId="92" xfId="34" applyFont="1" applyFill="1" applyBorder="1"/>
    <xf numFmtId="200" fontId="99" fillId="0" borderId="75" xfId="0" applyNumberFormat="1" applyFont="1" applyBorder="1" applyAlignment="1">
      <alignment horizontal="center" vertical="center" shrinkToFit="1"/>
    </xf>
    <xf numFmtId="199" fontId="99" fillId="0" borderId="64" xfId="0" applyNumberFormat="1" applyFont="1" applyBorder="1" applyAlignment="1">
      <alignment horizontal="right" vertical="center" shrinkToFit="1"/>
    </xf>
    <xf numFmtId="199" fontId="99" fillId="0" borderId="74" xfId="0" applyNumberFormat="1" applyFont="1" applyBorder="1" applyAlignment="1">
      <alignment horizontal="right" vertical="center" shrinkToFit="1"/>
    </xf>
    <xf numFmtId="200" fontId="99" fillId="0" borderId="74" xfId="0" applyNumberFormat="1" applyFont="1" applyBorder="1" applyAlignment="1">
      <alignment horizontal="right" vertical="center" shrinkToFit="1"/>
    </xf>
    <xf numFmtId="0" fontId="100" fillId="0" borderId="0" xfId="0" applyFont="1"/>
    <xf numFmtId="0" fontId="101" fillId="0" borderId="0" xfId="0" applyFont="1"/>
    <xf numFmtId="0" fontId="6" fillId="0" borderId="52" xfId="0" applyFont="1" applyBorder="1"/>
    <xf numFmtId="0" fontId="68" fillId="0" borderId="0" xfId="0" applyFont="1"/>
    <xf numFmtId="0" fontId="6" fillId="0" borderId="52" xfId="0" applyFont="1" applyBorder="1" applyAlignment="1">
      <alignment horizontal="center" vertical="center"/>
    </xf>
    <xf numFmtId="0" fontId="0" fillId="0" borderId="52" xfId="0" applyBorder="1" applyAlignment="1">
      <alignment horizontal="center" vertical="center"/>
    </xf>
    <xf numFmtId="3" fontId="78" fillId="0" borderId="52" xfId="0" applyNumberFormat="1" applyFont="1" applyBorder="1" applyAlignment="1">
      <alignment horizontal="right" vertical="center"/>
    </xf>
    <xf numFmtId="3" fontId="78" fillId="0" borderId="20" xfId="0" applyNumberFormat="1" applyFont="1" applyBorder="1" applyAlignment="1">
      <alignment horizontal="right" vertical="center"/>
    </xf>
    <xf numFmtId="0" fontId="0" fillId="0" borderId="20" xfId="0" applyBorder="1" applyAlignment="1">
      <alignment horizontal="right" vertical="center"/>
    </xf>
    <xf numFmtId="0" fontId="0" fillId="33" borderId="30" xfId="0" applyFill="1" applyBorder="1" applyAlignment="1">
      <alignment horizontal="center" vertical="center"/>
    </xf>
    <xf numFmtId="0" fontId="0" fillId="0" borderId="15" xfId="0" applyBorder="1" applyAlignment="1">
      <alignment horizontal="left" vertical="center"/>
    </xf>
    <xf numFmtId="0" fontId="46" fillId="0" borderId="15" xfId="0" applyFont="1" applyBorder="1" applyAlignment="1">
      <alignment horizontal="left" vertical="center"/>
    </xf>
    <xf numFmtId="14" fontId="0" fillId="0" borderId="93" xfId="0" applyNumberFormat="1" applyBorder="1" applyAlignment="1">
      <alignment horizontal="left" vertical="center"/>
    </xf>
    <xf numFmtId="0" fontId="6" fillId="0" borderId="65" xfId="0" applyFont="1" applyBorder="1"/>
    <xf numFmtId="0" fontId="6" fillId="0" borderId="41" xfId="0" applyFont="1" applyBorder="1"/>
    <xf numFmtId="200" fontId="46" fillId="30" borderId="74" xfId="0" applyNumberFormat="1" applyFont="1" applyFill="1" applyBorder="1" applyAlignment="1" applyProtection="1">
      <alignment horizontal="center" vertical="center" shrinkToFit="1"/>
      <protection locked="0"/>
    </xf>
    <xf numFmtId="0" fontId="0" fillId="0" borderId="52" xfId="0" applyBorder="1" applyAlignment="1">
      <alignment horizontal="center"/>
    </xf>
    <xf numFmtId="0" fontId="0" fillId="0" borderId="16" xfId="0" applyBorder="1" applyAlignment="1">
      <alignment horizontal="center"/>
    </xf>
    <xf numFmtId="0" fontId="34" fillId="0" borderId="18" xfId="0" applyFont="1" applyBorder="1" applyAlignment="1">
      <alignment vertical="top"/>
    </xf>
    <xf numFmtId="0" fontId="34" fillId="0" borderId="19" xfId="0" applyFont="1" applyBorder="1" applyAlignment="1">
      <alignment vertical="top"/>
    </xf>
    <xf numFmtId="0" fontId="19" fillId="0" borderId="0" xfId="0" applyFont="1" applyAlignment="1">
      <alignment shrinkToFit="1"/>
    </xf>
    <xf numFmtId="0" fontId="19" fillId="29" borderId="0" xfId="50" applyFont="1" applyFill="1" applyProtection="1">
      <protection locked="0"/>
    </xf>
    <xf numFmtId="0" fontId="38" fillId="29" borderId="0" xfId="50" applyFont="1" applyFill="1"/>
    <xf numFmtId="0" fontId="38" fillId="29" borderId="0" xfId="50" applyFont="1" applyFill="1" applyProtection="1">
      <protection locked="0"/>
    </xf>
    <xf numFmtId="0" fontId="59" fillId="29" borderId="0" xfId="50" applyFont="1" applyFill="1" applyAlignment="1">
      <alignment horizontal="right"/>
    </xf>
    <xf numFmtId="0" fontId="38" fillId="29" borderId="0" xfId="0" applyFont="1" applyFill="1" applyAlignment="1" applyProtection="1">
      <alignment horizontal="distributed"/>
      <protection locked="0"/>
    </xf>
    <xf numFmtId="0" fontId="41" fillId="0" borderId="0" xfId="48" applyFont="1" applyAlignment="1">
      <alignment horizontal="right" vertical="center"/>
    </xf>
    <xf numFmtId="0" fontId="57" fillId="29" borderId="0" xfId="52" applyFont="1" applyFill="1"/>
    <xf numFmtId="0" fontId="42" fillId="29" borderId="0" xfId="0" applyFont="1" applyFill="1" applyAlignment="1">
      <alignment vertical="center"/>
    </xf>
    <xf numFmtId="0" fontId="57" fillId="29" borderId="0" xfId="52" applyFont="1" applyFill="1" applyProtection="1">
      <protection locked="0"/>
    </xf>
    <xf numFmtId="0" fontId="19" fillId="29" borderId="0" xfId="0" applyFont="1" applyFill="1" applyAlignment="1">
      <alignment horizontal="center"/>
    </xf>
    <xf numFmtId="0" fontId="34" fillId="29" borderId="0" xfId="0" applyFont="1" applyFill="1"/>
    <xf numFmtId="0" fontId="52" fillId="29" borderId="0" xfId="0" applyFont="1" applyFill="1" applyAlignment="1">
      <alignment vertical="center"/>
    </xf>
    <xf numFmtId="0" fontId="41" fillId="0" borderId="0" xfId="0" applyFont="1"/>
    <xf numFmtId="0" fontId="59" fillId="0" borderId="0" xfId="48" applyFont="1" applyAlignment="1">
      <alignment horizontal="right" vertical="center"/>
    </xf>
    <xf numFmtId="0" fontId="28" fillId="0" borderId="0" xfId="0" applyFont="1" applyAlignment="1">
      <alignment horizontal="right"/>
    </xf>
    <xf numFmtId="0" fontId="85" fillId="0" borderId="0" xfId="0" applyFont="1"/>
    <xf numFmtId="0" fontId="52" fillId="29" borderId="0" xfId="50" applyFont="1" applyFill="1" applyAlignment="1" applyProtection="1">
      <alignment horizontal="left"/>
      <protection locked="0"/>
    </xf>
    <xf numFmtId="0" fontId="43" fillId="29" borderId="0" xfId="50" applyFont="1" applyFill="1" applyAlignment="1" applyProtection="1">
      <alignment horizontal="left"/>
      <protection locked="0"/>
    </xf>
    <xf numFmtId="0" fontId="19" fillId="29" borderId="0" xfId="50" applyFont="1" applyFill="1" applyAlignment="1" applyProtection="1">
      <alignment horizontal="left"/>
      <protection locked="0"/>
    </xf>
    <xf numFmtId="0" fontId="19" fillId="29" borderId="0" xfId="50" applyFont="1" applyFill="1" applyAlignment="1" applyProtection="1">
      <alignment horizontal="center"/>
      <protection locked="0"/>
    </xf>
    <xf numFmtId="0" fontId="19" fillId="29" borderId="0" xfId="50" applyFont="1" applyFill="1"/>
    <xf numFmtId="0" fontId="19" fillId="29" borderId="0" xfId="50" applyFont="1" applyFill="1" applyAlignment="1">
      <alignment horizontal="center" vertical="center"/>
    </xf>
    <xf numFmtId="192" fontId="19" fillId="29" borderId="0" xfId="50" applyNumberFormat="1" applyFont="1" applyFill="1" applyProtection="1">
      <protection locked="0"/>
    </xf>
    <xf numFmtId="192" fontId="19" fillId="29" borderId="0" xfId="50" applyNumberFormat="1" applyFont="1" applyFill="1" applyAlignment="1" applyProtection="1">
      <alignment horizontal="right"/>
      <protection locked="0"/>
    </xf>
    <xf numFmtId="0" fontId="19" fillId="29" borderId="0" xfId="50" applyFont="1" applyFill="1" applyAlignment="1">
      <alignment horizontal="center"/>
    </xf>
    <xf numFmtId="0" fontId="102" fillId="0" borderId="0" xfId="0" applyFont="1" applyAlignment="1">
      <alignment vertical="center"/>
    </xf>
    <xf numFmtId="0" fontId="102" fillId="0" borderId="0" xfId="50" applyFont="1"/>
    <xf numFmtId="0" fontId="54" fillId="24" borderId="35" xfId="0" applyFont="1" applyFill="1" applyBorder="1" applyAlignment="1" applyProtection="1">
      <alignment wrapText="1" shrinkToFit="1"/>
      <protection locked="0"/>
    </xf>
    <xf numFmtId="0" fontId="19" fillId="29" borderId="13" xfId="50" applyFont="1" applyFill="1" applyBorder="1" applyAlignment="1">
      <alignment horizontal="center"/>
    </xf>
    <xf numFmtId="38" fontId="38" fillId="29" borderId="18" xfId="34" applyFont="1" applyFill="1" applyBorder="1" applyAlignment="1" applyProtection="1">
      <protection locked="0"/>
    </xf>
    <xf numFmtId="38" fontId="38" fillId="29" borderId="13" xfId="34" applyFont="1" applyFill="1" applyBorder="1" applyAlignment="1" applyProtection="1"/>
    <xf numFmtId="0" fontId="45" fillId="29" borderId="13" xfId="50" applyFont="1" applyFill="1" applyBorder="1" applyAlignment="1">
      <alignment horizontal="left"/>
    </xf>
    <xf numFmtId="192" fontId="19" fillId="29" borderId="14" xfId="50" applyNumberFormat="1" applyFont="1" applyFill="1" applyBorder="1" applyAlignment="1" applyProtection="1">
      <alignment horizontal="right"/>
      <protection locked="0"/>
    </xf>
    <xf numFmtId="0" fontId="45" fillId="29" borderId="18" xfId="50" applyFont="1" applyFill="1" applyBorder="1" applyAlignment="1">
      <alignment horizontal="left"/>
    </xf>
    <xf numFmtId="192" fontId="19" fillId="29" borderId="19" xfId="50" applyNumberFormat="1" applyFont="1" applyFill="1" applyBorder="1" applyAlignment="1" applyProtection="1">
      <alignment horizontal="right"/>
      <protection locked="0"/>
    </xf>
    <xf numFmtId="177" fontId="19" fillId="24" borderId="28" xfId="0" applyNumberFormat="1" applyFont="1" applyFill="1" applyBorder="1" applyAlignment="1" applyProtection="1">
      <alignment vertical="center"/>
      <protection locked="0"/>
    </xf>
    <xf numFmtId="177" fontId="19" fillId="24" borderId="53" xfId="0" applyNumberFormat="1" applyFont="1" applyFill="1" applyBorder="1" applyAlignment="1" applyProtection="1">
      <alignment vertical="center"/>
      <protection locked="0"/>
    </xf>
    <xf numFmtId="201" fontId="103" fillId="34" borderId="31" xfId="0" applyNumberFormat="1" applyFont="1" applyFill="1" applyBorder="1" applyAlignment="1">
      <alignment horizontal="right" vertical="center"/>
    </xf>
    <xf numFmtId="192" fontId="103" fillId="34" borderId="31" xfId="34" applyNumberFormat="1" applyFont="1" applyFill="1" applyBorder="1" applyAlignment="1">
      <alignment horizontal="right" vertical="center" shrinkToFit="1"/>
    </xf>
    <xf numFmtId="181" fontId="103" fillId="34" borderId="31" xfId="51" applyNumberFormat="1" applyFont="1" applyFill="1" applyBorder="1" applyAlignment="1">
      <alignment horizontal="center" vertical="center" shrinkToFit="1"/>
    </xf>
    <xf numFmtId="0" fontId="103" fillId="34" borderId="32" xfId="0" applyFont="1" applyFill="1" applyBorder="1" applyAlignment="1">
      <alignment horizontal="right" vertical="center"/>
    </xf>
    <xf numFmtId="0" fontId="57" fillId="0" borderId="0" xfId="52" applyFont="1" applyAlignment="1">
      <alignment horizontal="center"/>
    </xf>
    <xf numFmtId="0" fontId="58" fillId="0" borderId="0" xfId="52" applyFont="1"/>
    <xf numFmtId="0" fontId="58" fillId="0" borderId="0" xfId="52" applyFont="1" applyAlignment="1">
      <alignment horizontal="centerContinuous"/>
    </xf>
    <xf numFmtId="0" fontId="57" fillId="0" borderId="0" xfId="52" applyFont="1" applyAlignment="1">
      <alignment horizontal="centerContinuous"/>
    </xf>
    <xf numFmtId="0" fontId="57" fillId="0" borderId="0" xfId="52" applyFont="1" applyAlignment="1">
      <alignment horizontal="left"/>
    </xf>
    <xf numFmtId="0" fontId="57" fillId="0" borderId="95" xfId="52" applyFont="1" applyBorder="1" applyAlignment="1">
      <alignment horizontal="left"/>
    </xf>
    <xf numFmtId="0" fontId="40" fillId="0" borderId="95" xfId="52" applyFont="1" applyBorder="1" applyAlignment="1">
      <alignment shrinkToFit="1"/>
    </xf>
    <xf numFmtId="0" fontId="0" fillId="0" borderId="95" xfId="0" applyBorder="1" applyAlignment="1">
      <alignment shrinkToFit="1"/>
    </xf>
    <xf numFmtId="0" fontId="40" fillId="0" borderId="95" xfId="52" applyFont="1" applyBorder="1"/>
    <xf numFmtId="0" fontId="57" fillId="0" borderId="96" xfId="52" applyFont="1" applyBorder="1" applyAlignment="1">
      <alignment horizontal="left"/>
    </xf>
    <xf numFmtId="0" fontId="40" fillId="0" borderId="96" xfId="52" applyFont="1" applyBorder="1" applyAlignment="1">
      <alignment shrinkToFit="1"/>
    </xf>
    <xf numFmtId="0" fontId="0" fillId="0" borderId="96" xfId="0" applyBorder="1" applyAlignment="1">
      <alignment shrinkToFit="1"/>
    </xf>
    <xf numFmtId="0" fontId="40" fillId="0" borderId="96" xfId="52" applyFont="1" applyBorder="1"/>
    <xf numFmtId="0" fontId="60" fillId="0" borderId="51" xfId="52" applyFont="1" applyBorder="1" applyAlignment="1">
      <alignment horizontal="right" vertical="center"/>
    </xf>
    <xf numFmtId="0" fontId="60" fillId="0" borderId="97" xfId="52" applyFont="1" applyBorder="1" applyAlignment="1">
      <alignment horizontal="right" vertical="center"/>
    </xf>
    <xf numFmtId="0" fontId="60" fillId="0" borderId="98" xfId="52" applyFont="1" applyBorder="1" applyAlignment="1">
      <alignment horizontal="center"/>
    </xf>
    <xf numFmtId="0" fontId="60" fillId="0" borderId="99" xfId="52" applyFont="1" applyBorder="1" applyAlignment="1">
      <alignment horizontal="center"/>
    </xf>
    <xf numFmtId="0" fontId="60" fillId="0" borderId="100" xfId="52" applyFont="1" applyBorder="1" applyAlignment="1">
      <alignment horizontal="center"/>
    </xf>
    <xf numFmtId="3" fontId="57" fillId="0" borderId="51" xfId="52" applyNumberFormat="1" applyFont="1" applyBorder="1" applyAlignment="1">
      <alignment horizontal="center"/>
    </xf>
    <xf numFmtId="3" fontId="57" fillId="0" borderId="22" xfId="52" applyNumberFormat="1" applyFont="1" applyBorder="1" applyAlignment="1">
      <alignment horizontal="center"/>
    </xf>
    <xf numFmtId="38" fontId="61" fillId="0" borderId="101" xfId="34" applyFont="1" applyFill="1" applyBorder="1" applyAlignment="1" applyProtection="1">
      <alignment vertical="center"/>
    </xf>
    <xf numFmtId="38" fontId="61" fillId="25" borderId="69" xfId="34" applyFont="1" applyFill="1" applyBorder="1" applyAlignment="1" applyProtection="1">
      <alignment horizontal="center" vertical="center"/>
    </xf>
    <xf numFmtId="0" fontId="104" fillId="0" borderId="102" xfId="52" applyFont="1" applyBorder="1"/>
    <xf numFmtId="0" fontId="104" fillId="0" borderId="96" xfId="52" applyFont="1" applyBorder="1"/>
    <xf numFmtId="0" fontId="104" fillId="0" borderId="103" xfId="52" applyFont="1" applyBorder="1"/>
    <xf numFmtId="38" fontId="57" fillId="0" borderId="0" xfId="52" applyNumberFormat="1" applyFont="1"/>
    <xf numFmtId="3" fontId="40" fillId="0" borderId="104" xfId="52" applyNumberFormat="1" applyFont="1" applyBorder="1" applyAlignment="1">
      <alignment horizontal="center"/>
    </xf>
    <xf numFmtId="0" fontId="67" fillId="0" borderId="0" xfId="52" applyFont="1"/>
    <xf numFmtId="0" fontId="60" fillId="0" borderId="0" xfId="52" applyFont="1"/>
    <xf numFmtId="0" fontId="105" fillId="0" borderId="0" xfId="52" applyFont="1"/>
    <xf numFmtId="0" fontId="60" fillId="0" borderId="0" xfId="52" applyFont="1" applyAlignment="1">
      <alignment horizontal="right"/>
    </xf>
    <xf numFmtId="176" fontId="57" fillId="0" borderId="0" xfId="52" applyNumberFormat="1" applyFont="1" applyAlignment="1">
      <alignment wrapText="1"/>
    </xf>
    <xf numFmtId="176" fontId="57" fillId="0" borderId="0" xfId="52" applyNumberFormat="1" applyFont="1"/>
    <xf numFmtId="185" fontId="19" fillId="0" borderId="53" xfId="0" applyNumberFormat="1" applyFont="1" applyBorder="1" applyAlignment="1" applyProtection="1">
      <alignment vertical="center"/>
      <protection locked="0"/>
    </xf>
    <xf numFmtId="178" fontId="106" fillId="0" borderId="105" xfId="0" applyNumberFormat="1" applyFont="1" applyBorder="1"/>
    <xf numFmtId="178" fontId="106" fillId="0" borderId="0" xfId="0" applyNumberFormat="1" applyFont="1"/>
    <xf numFmtId="3" fontId="107" fillId="0" borderId="52" xfId="0" applyNumberFormat="1" applyFont="1" applyBorder="1" applyAlignment="1">
      <alignment horizontal="center" vertical="center"/>
    </xf>
    <xf numFmtId="0" fontId="0" fillId="0" borderId="0" xfId="0" applyAlignment="1">
      <alignment horizontal="right" vertical="top"/>
    </xf>
    <xf numFmtId="38" fontId="96" fillId="0" borderId="18" xfId="34" applyFont="1" applyFill="1" applyBorder="1" applyAlignment="1" applyProtection="1">
      <protection locked="0"/>
    </xf>
    <xf numFmtId="192" fontId="106" fillId="0" borderId="17" xfId="50" applyNumberFormat="1" applyFont="1" applyBorder="1" applyProtection="1">
      <protection locked="0"/>
    </xf>
    <xf numFmtId="3" fontId="106" fillId="0" borderId="53" xfId="50" applyNumberFormat="1" applyFont="1" applyBorder="1" applyProtection="1">
      <protection locked="0"/>
    </xf>
    <xf numFmtId="0" fontId="59" fillId="0" borderId="0" xfId="50" applyFont="1" applyAlignment="1">
      <alignment horizontal="right"/>
    </xf>
    <xf numFmtId="0" fontId="105" fillId="0" borderId="0" xfId="0" applyFont="1" applyAlignment="1">
      <alignment vertical="center"/>
    </xf>
    <xf numFmtId="176" fontId="45" fillId="35" borderId="16" xfId="0" applyNumberFormat="1" applyFont="1" applyFill="1" applyBorder="1" applyAlignment="1" applyProtection="1">
      <alignment horizontal="center"/>
      <protection locked="0"/>
    </xf>
    <xf numFmtId="176" fontId="45" fillId="35" borderId="52" xfId="0" applyNumberFormat="1" applyFont="1" applyFill="1" applyBorder="1" applyAlignment="1" applyProtection="1">
      <alignment horizontal="center"/>
      <protection locked="0"/>
    </xf>
    <xf numFmtId="0" fontId="57" fillId="35" borderId="107" xfId="52" applyFont="1" applyFill="1" applyBorder="1" applyAlignment="1" applyProtection="1">
      <alignment horizontal="center" vertical="center"/>
      <protection locked="0"/>
    </xf>
    <xf numFmtId="0" fontId="57" fillId="35" borderId="108" xfId="52" applyFont="1" applyFill="1" applyBorder="1" applyAlignment="1" applyProtection="1">
      <alignment horizontal="center" vertical="center"/>
      <protection locked="0"/>
    </xf>
    <xf numFmtId="0" fontId="57" fillId="35" borderId="109" xfId="52" applyFont="1" applyFill="1" applyBorder="1" applyAlignment="1" applyProtection="1">
      <alignment horizontal="center" vertical="center"/>
      <protection locked="0"/>
    </xf>
    <xf numFmtId="0" fontId="57" fillId="35" borderId="110" xfId="52" applyFont="1" applyFill="1" applyBorder="1" applyAlignment="1" applyProtection="1">
      <alignment horizontal="center" vertical="center"/>
      <protection locked="0"/>
    </xf>
    <xf numFmtId="0" fontId="57" fillId="35" borderId="111" xfId="52" applyFont="1" applyFill="1" applyBorder="1" applyAlignment="1" applyProtection="1">
      <alignment horizontal="center" vertical="center"/>
      <protection locked="0"/>
    </xf>
    <xf numFmtId="0" fontId="57" fillId="35" borderId="112" xfId="52" applyFont="1" applyFill="1" applyBorder="1" applyAlignment="1" applyProtection="1">
      <alignment horizontal="center" vertical="center"/>
      <protection locked="0"/>
    </xf>
    <xf numFmtId="0" fontId="60" fillId="35" borderId="110" xfId="52" applyFont="1" applyFill="1" applyBorder="1" applyAlignment="1" applyProtection="1">
      <alignment horizontal="center" vertical="center"/>
      <protection locked="0"/>
    </xf>
    <xf numFmtId="0" fontId="60" fillId="35" borderId="111" xfId="52" applyFont="1" applyFill="1" applyBorder="1" applyAlignment="1" applyProtection="1">
      <alignment horizontal="center" vertical="center"/>
      <protection locked="0"/>
    </xf>
    <xf numFmtId="176" fontId="45" fillId="35" borderId="18" xfId="0" applyNumberFormat="1" applyFont="1" applyFill="1" applyBorder="1" applyAlignment="1" applyProtection="1">
      <alignment horizontal="center"/>
      <protection locked="0"/>
    </xf>
    <xf numFmtId="0" fontId="60" fillId="35" borderId="113" xfId="52" applyFont="1" applyFill="1" applyBorder="1" applyAlignment="1" applyProtection="1">
      <alignment horizontal="center" vertical="center"/>
      <protection locked="0"/>
    </xf>
    <xf numFmtId="0" fontId="60" fillId="35" borderId="114" xfId="52" applyFont="1" applyFill="1" applyBorder="1" applyAlignment="1" applyProtection="1">
      <alignment horizontal="center" vertical="center"/>
      <protection locked="0"/>
    </xf>
    <xf numFmtId="0" fontId="57" fillId="35" borderId="114" xfId="52" applyFont="1" applyFill="1" applyBorder="1" applyAlignment="1" applyProtection="1">
      <alignment horizontal="center" vertical="center"/>
      <protection locked="0"/>
    </xf>
    <xf numFmtId="0" fontId="57" fillId="35" borderId="115" xfId="52" applyFont="1" applyFill="1" applyBorder="1" applyAlignment="1" applyProtection="1">
      <alignment horizontal="center" vertical="center"/>
      <protection locked="0"/>
    </xf>
    <xf numFmtId="0" fontId="19" fillId="35" borderId="0" xfId="0" applyFont="1" applyFill="1" applyAlignment="1" applyProtection="1">
      <alignment vertical="center"/>
      <protection locked="0"/>
    </xf>
    <xf numFmtId="0" fontId="19" fillId="35" borderId="0" xfId="0" applyFont="1" applyFill="1" applyAlignment="1" applyProtection="1">
      <alignment vertical="top"/>
      <protection locked="0"/>
    </xf>
    <xf numFmtId="195" fontId="21" fillId="35" borderId="116" xfId="0" applyNumberFormat="1" applyFont="1" applyFill="1" applyBorder="1" applyAlignment="1" applyProtection="1">
      <alignment horizontal="center" vertical="center" shrinkToFit="1"/>
      <protection locked="0"/>
    </xf>
    <xf numFmtId="0" fontId="0" fillId="0" borderId="0" xfId="0" applyAlignment="1">
      <alignment horizontal="center"/>
    </xf>
    <xf numFmtId="0" fontId="19" fillId="29" borderId="18" xfId="50" applyFont="1" applyFill="1" applyBorder="1" applyAlignment="1">
      <alignment horizontal="center"/>
    </xf>
    <xf numFmtId="192" fontId="106" fillId="0" borderId="14" xfId="50" applyNumberFormat="1" applyFont="1" applyBorder="1" applyAlignment="1">
      <alignment horizontal="right"/>
    </xf>
    <xf numFmtId="192" fontId="19" fillId="24" borderId="17" xfId="50" applyNumberFormat="1" applyFont="1" applyFill="1" applyBorder="1" applyAlignment="1" applyProtection="1">
      <alignment horizontal="right"/>
      <protection locked="0"/>
    </xf>
    <xf numFmtId="192" fontId="19" fillId="24" borderId="19" xfId="50" applyNumberFormat="1" applyFont="1" applyFill="1" applyBorder="1" applyAlignment="1" applyProtection="1">
      <alignment horizontal="right"/>
      <protection locked="0"/>
    </xf>
    <xf numFmtId="0" fontId="19" fillId="29" borderId="16" xfId="50" applyFont="1" applyFill="1" applyBorder="1" applyAlignment="1" applyProtection="1">
      <alignment horizontal="center"/>
      <protection locked="0"/>
    </xf>
    <xf numFmtId="0" fontId="19" fillId="29" borderId="17" xfId="50" applyFont="1" applyFill="1" applyBorder="1" applyAlignment="1" applyProtection="1">
      <alignment horizontal="center"/>
      <protection locked="0"/>
    </xf>
    <xf numFmtId="0" fontId="19" fillId="0" borderId="16" xfId="50" applyFont="1" applyBorder="1" applyAlignment="1">
      <alignment horizontal="center"/>
    </xf>
    <xf numFmtId="38" fontId="96" fillId="0" borderId="16" xfId="34" applyFont="1" applyFill="1" applyBorder="1" applyAlignment="1" applyProtection="1"/>
    <xf numFmtId="0" fontId="34" fillId="0" borderId="0" xfId="50" applyFont="1" applyAlignment="1">
      <alignment wrapText="1"/>
    </xf>
    <xf numFmtId="193" fontId="19" fillId="36" borderId="52" xfId="34" applyNumberFormat="1" applyFont="1" applyFill="1" applyBorder="1" applyProtection="1"/>
    <xf numFmtId="193" fontId="19" fillId="0" borderId="28" xfId="34" applyNumberFormat="1" applyFont="1" applyFill="1" applyBorder="1" applyProtection="1"/>
    <xf numFmtId="193" fontId="19" fillId="0" borderId="16" xfId="34" applyNumberFormat="1" applyFont="1" applyFill="1" applyBorder="1" applyProtection="1"/>
    <xf numFmtId="177" fontId="19" fillId="24" borderId="20" xfId="0" applyNumberFormat="1" applyFont="1" applyFill="1" applyBorder="1" applyAlignment="1" applyProtection="1">
      <alignment vertical="center"/>
      <protection locked="0"/>
    </xf>
    <xf numFmtId="0" fontId="6" fillId="0" borderId="0" xfId="0" applyFont="1" applyAlignment="1">
      <alignment horizontal="center"/>
    </xf>
    <xf numFmtId="0" fontId="109" fillId="37" borderId="0" xfId="0" applyFont="1" applyFill="1"/>
    <xf numFmtId="198" fontId="109" fillId="37" borderId="0" xfId="0" applyNumberFormat="1" applyFont="1" applyFill="1"/>
    <xf numFmtId="0" fontId="0" fillId="37" borderId="0" xfId="0" applyFill="1"/>
    <xf numFmtId="0" fontId="6" fillId="37" borderId="0" xfId="0" applyFont="1" applyFill="1"/>
    <xf numFmtId="0" fontId="108" fillId="0" borderId="0" xfId="0" applyFont="1"/>
    <xf numFmtId="0" fontId="38" fillId="38" borderId="85" xfId="0" applyFont="1" applyFill="1" applyBorder="1" applyAlignment="1" applyProtection="1">
      <alignment horizontal="left" wrapText="1"/>
      <protection locked="0"/>
    </xf>
    <xf numFmtId="0" fontId="38" fillId="38" borderId="42" xfId="0" applyFont="1" applyFill="1" applyBorder="1" applyAlignment="1" applyProtection="1">
      <alignment horizontal="left" vertical="center" wrapText="1"/>
      <protection locked="0"/>
    </xf>
    <xf numFmtId="0" fontId="87" fillId="26" borderId="0" xfId="0" applyFont="1" applyFill="1" applyAlignment="1">
      <alignment vertical="center"/>
    </xf>
    <xf numFmtId="0" fontId="88" fillId="26" borderId="0" xfId="0" applyFont="1" applyFill="1" applyAlignment="1">
      <alignment vertical="center"/>
    </xf>
    <xf numFmtId="0" fontId="89" fillId="26" borderId="0" xfId="0" applyFont="1" applyFill="1" applyAlignment="1">
      <alignment horizontal="center" vertical="center"/>
    </xf>
    <xf numFmtId="0" fontId="110" fillId="0" borderId="0" xfId="0" applyFont="1" applyAlignment="1">
      <alignment vertical="center"/>
    </xf>
    <xf numFmtId="0" fontId="87" fillId="26" borderId="0" xfId="0" applyFont="1" applyFill="1"/>
    <xf numFmtId="0" fontId="87" fillId="26" borderId="0" xfId="0" applyFont="1" applyFill="1" applyAlignment="1">
      <alignment wrapText="1"/>
    </xf>
    <xf numFmtId="0" fontId="87" fillId="26" borderId="0" xfId="0" applyFont="1" applyFill="1" applyAlignment="1">
      <alignment horizontal="right"/>
    </xf>
    <xf numFmtId="0" fontId="87" fillId="26" borderId="0" xfId="0" applyFont="1" applyFill="1" applyAlignment="1">
      <alignment horizontal="center"/>
    </xf>
    <xf numFmtId="58" fontId="88" fillId="26" borderId="0" xfId="0" applyNumberFormat="1" applyFont="1" applyFill="1" applyAlignment="1">
      <alignment horizontal="left" vertical="justify"/>
    </xf>
    <xf numFmtId="0" fontId="88" fillId="26" borderId="0" xfId="0" applyFont="1" applyFill="1" applyAlignment="1">
      <alignment horizontal="distributed" vertical="center"/>
    </xf>
    <xf numFmtId="0" fontId="88" fillId="26" borderId="0" xfId="0" applyFont="1" applyFill="1" applyAlignment="1">
      <alignment vertical="center" shrinkToFit="1"/>
    </xf>
    <xf numFmtId="0" fontId="87" fillId="26" borderId="0" xfId="0" applyFont="1" applyFill="1" applyAlignment="1">
      <alignment horizontal="left" vertical="center" shrinkToFit="1"/>
    </xf>
    <xf numFmtId="0" fontId="87" fillId="26" borderId="0" xfId="0" applyFont="1" applyFill="1" applyAlignment="1">
      <alignment vertical="top"/>
    </xf>
    <xf numFmtId="0" fontId="88" fillId="26" borderId="0" xfId="0" applyFont="1" applyFill="1" applyAlignment="1">
      <alignment vertical="top"/>
    </xf>
    <xf numFmtId="0" fontId="87" fillId="26" borderId="0" xfId="0" applyFont="1" applyFill="1" applyAlignment="1">
      <alignment horizontal="distributed" vertical="top"/>
    </xf>
    <xf numFmtId="0" fontId="87" fillId="26" borderId="0" xfId="0" applyFont="1" applyFill="1" applyAlignment="1">
      <alignment horizontal="right" vertical="top"/>
    </xf>
    <xf numFmtId="0" fontId="87" fillId="26" borderId="0" xfId="0" applyFont="1" applyFill="1" applyAlignment="1">
      <alignment horizontal="left" vertical="top" shrinkToFit="1"/>
    </xf>
    <xf numFmtId="0" fontId="91" fillId="0" borderId="0" xfId="0" applyFont="1" applyAlignment="1">
      <alignment horizontal="left" vertical="center"/>
    </xf>
    <xf numFmtId="0" fontId="91" fillId="26" borderId="0" xfId="0" applyFont="1" applyFill="1" applyAlignment="1">
      <alignment horizontal="left" vertical="center"/>
    </xf>
    <xf numFmtId="0" fontId="88" fillId="0" borderId="0" xfId="0" applyFont="1" applyAlignment="1">
      <alignment shrinkToFit="1"/>
    </xf>
    <xf numFmtId="0" fontId="88" fillId="0" borderId="0" xfId="0" applyFont="1" applyAlignment="1">
      <alignment vertical="center" shrinkToFit="1"/>
    </xf>
    <xf numFmtId="0" fontId="90" fillId="0" borderId="0" xfId="0" applyFont="1" applyAlignment="1">
      <alignment vertical="center" shrinkToFit="1"/>
    </xf>
    <xf numFmtId="0" fontId="86" fillId="30" borderId="0" xfId="0" applyFont="1" applyFill="1" applyAlignment="1">
      <alignment vertical="center"/>
    </xf>
    <xf numFmtId="0" fontId="87" fillId="30" borderId="0" xfId="0" applyFont="1" applyFill="1" applyAlignment="1">
      <alignment vertical="center"/>
    </xf>
    <xf numFmtId="0" fontId="88" fillId="30" borderId="0" xfId="0" applyFont="1" applyFill="1" applyAlignment="1">
      <alignment vertical="center"/>
    </xf>
    <xf numFmtId="0" fontId="102" fillId="30" borderId="0" xfId="50" applyFont="1" applyFill="1" applyAlignment="1">
      <alignment horizontal="center"/>
    </xf>
    <xf numFmtId="0" fontId="84" fillId="0" borderId="15" xfId="0" applyFont="1" applyBorder="1" applyAlignment="1">
      <alignment horizontal="left" vertical="center"/>
    </xf>
    <xf numFmtId="0" fontId="49" fillId="0" borderId="31" xfId="0" applyFont="1" applyBorder="1" applyAlignment="1" applyProtection="1">
      <alignment vertical="center" wrapText="1"/>
      <protection locked="0"/>
    </xf>
    <xf numFmtId="0" fontId="38" fillId="0" borderId="0" xfId="0" applyFont="1" applyAlignment="1">
      <alignment horizontal="right" wrapText="1"/>
    </xf>
    <xf numFmtId="0" fontId="38" fillId="0" borderId="32" xfId="48" applyFont="1" applyBorder="1" applyAlignment="1">
      <alignment horizontal="left" vertical="center"/>
    </xf>
    <xf numFmtId="0" fontId="38" fillId="38" borderId="117" xfId="0" applyFont="1" applyFill="1" applyBorder="1" applyAlignment="1" applyProtection="1">
      <alignment horizontal="left" vertical="center"/>
      <protection locked="0"/>
    </xf>
    <xf numFmtId="0" fontId="38" fillId="38" borderId="117" xfId="0" applyFont="1" applyFill="1" applyBorder="1" applyAlignment="1" applyProtection="1">
      <alignment horizontal="left" vertical="center" wrapText="1"/>
      <protection locked="0"/>
    </xf>
    <xf numFmtId="49" fontId="38" fillId="38" borderId="59" xfId="0" applyNumberFormat="1" applyFont="1" applyFill="1" applyBorder="1" applyAlignment="1" applyProtection="1">
      <alignment horizontal="left" vertical="center"/>
      <protection locked="0"/>
    </xf>
    <xf numFmtId="0" fontId="38" fillId="0" borderId="14" xfId="0" applyFont="1" applyBorder="1" applyAlignment="1">
      <alignment horizontal="left" vertical="center"/>
    </xf>
    <xf numFmtId="0" fontId="38" fillId="0" borderId="14" xfId="0" applyFont="1" applyBorder="1" applyAlignment="1">
      <alignment horizontal="left" vertical="center" wrapText="1"/>
    </xf>
    <xf numFmtId="0" fontId="38" fillId="0" borderId="23" xfId="0" applyFont="1" applyBorder="1" applyAlignment="1">
      <alignment horizontal="left" vertical="center"/>
    </xf>
    <xf numFmtId="49" fontId="38" fillId="0" borderId="23" xfId="0" applyNumberFormat="1" applyFont="1" applyBorder="1" applyAlignment="1">
      <alignment horizontal="left" vertical="center"/>
    </xf>
    <xf numFmtId="0" fontId="111" fillId="0" borderId="28" xfId="0" applyFont="1" applyBorder="1" applyAlignment="1">
      <alignment horizontal="center" vertical="distributed"/>
    </xf>
    <xf numFmtId="0" fontId="52" fillId="29" borderId="13" xfId="50" applyFont="1" applyFill="1" applyBorder="1" applyProtection="1">
      <protection locked="0"/>
    </xf>
    <xf numFmtId="0" fontId="52" fillId="29" borderId="14" xfId="50" applyFont="1" applyFill="1" applyBorder="1" applyProtection="1">
      <protection locked="0"/>
    </xf>
    <xf numFmtId="0" fontId="52" fillId="29" borderId="16" xfId="50" applyFont="1" applyFill="1" applyBorder="1" applyAlignment="1" applyProtection="1">
      <alignment vertical="center"/>
      <protection locked="0"/>
    </xf>
    <xf numFmtId="0" fontId="52" fillId="29" borderId="19" xfId="50" applyFont="1" applyFill="1" applyBorder="1" applyAlignment="1" applyProtection="1">
      <alignment vertical="center"/>
      <protection locked="0"/>
    </xf>
    <xf numFmtId="0" fontId="6" fillId="0" borderId="0" xfId="0" applyFont="1" applyAlignment="1">
      <alignment vertical="top" wrapText="1"/>
    </xf>
    <xf numFmtId="0" fontId="6" fillId="0" borderId="0" xfId="0" applyFont="1" applyAlignment="1">
      <alignment wrapText="1"/>
    </xf>
    <xf numFmtId="0" fontId="31" fillId="29" borderId="0" xfId="0" applyFont="1" applyFill="1" applyAlignment="1">
      <alignment vertical="center" wrapText="1"/>
    </xf>
    <xf numFmtId="0" fontId="0" fillId="0" borderId="0" xfId="0" applyAlignment="1">
      <alignment horizontal="left" wrapText="1" shrinkToFit="1"/>
    </xf>
    <xf numFmtId="0" fontId="31" fillId="0" borderId="93" xfId="0" applyFont="1" applyBorder="1" applyAlignment="1">
      <alignment horizontal="left" vertical="center"/>
    </xf>
    <xf numFmtId="0" fontId="29" fillId="0" borderId="0" xfId="0" applyFont="1" applyAlignment="1">
      <alignment horizontal="center" vertical="center"/>
    </xf>
    <xf numFmtId="183" fontId="112" fillId="0" borderId="52" xfId="0" applyNumberFormat="1" applyFont="1" applyBorder="1" applyAlignment="1">
      <alignment horizontal="center" vertical="center"/>
    </xf>
    <xf numFmtId="0" fontId="0" fillId="0" borderId="52" xfId="0" applyBorder="1" applyAlignment="1">
      <alignment horizontal="right" vertical="center"/>
    </xf>
    <xf numFmtId="0" fontId="31" fillId="30" borderId="0" xfId="0" applyFont="1" applyFill="1" applyAlignment="1">
      <alignment vertical="center"/>
    </xf>
    <xf numFmtId="0" fontId="0" fillId="0" borderId="0" xfId="0" applyAlignment="1">
      <alignment horizontal="right" vertical="center"/>
    </xf>
    <xf numFmtId="0" fontId="31" fillId="0" borderId="0" xfId="0" applyFont="1" applyAlignment="1">
      <alignment horizontal="left" vertical="center"/>
    </xf>
    <xf numFmtId="0" fontId="118" fillId="0" borderId="0" xfId="0" applyFont="1" applyAlignment="1">
      <alignment horizontal="right" vertical="center"/>
    </xf>
    <xf numFmtId="0" fontId="36" fillId="0" borderId="94" xfId="0" applyFont="1" applyBorder="1" applyAlignment="1">
      <alignment horizontal="left" vertical="center"/>
    </xf>
    <xf numFmtId="0" fontId="31" fillId="0" borderId="0" xfId="0" applyFont="1" applyAlignment="1">
      <alignment horizontal="left" vertical="center" shrinkToFit="1"/>
    </xf>
    <xf numFmtId="0" fontId="21" fillId="0" borderId="0" xfId="0" applyFont="1"/>
    <xf numFmtId="0" fontId="0" fillId="0" borderId="0" xfId="0" applyAlignment="1">
      <alignment horizontal="left" vertical="center"/>
    </xf>
    <xf numFmtId="49" fontId="36" fillId="0" borderId="119" xfId="0" applyNumberFormat="1" applyFont="1" applyBorder="1" applyAlignment="1">
      <alignment horizontal="center" vertical="center"/>
    </xf>
    <xf numFmtId="0" fontId="38" fillId="35" borderId="59" xfId="0" applyFont="1" applyFill="1" applyBorder="1" applyAlignment="1" applyProtection="1">
      <alignment horizontal="left" vertical="center"/>
      <protection locked="0"/>
    </xf>
    <xf numFmtId="179" fontId="38" fillId="24" borderId="0" xfId="0" applyNumberFormat="1" applyFont="1" applyFill="1" applyAlignment="1" applyProtection="1">
      <alignment horizontal="center" vertical="center" wrapText="1" shrinkToFit="1"/>
      <protection locked="0"/>
    </xf>
    <xf numFmtId="0" fontId="38" fillId="41" borderId="0" xfId="0" applyFont="1" applyFill="1" applyProtection="1">
      <protection locked="0"/>
    </xf>
    <xf numFmtId="0" fontId="0" fillId="24" borderId="61" xfId="0" applyFill="1" applyBorder="1" applyAlignment="1" applyProtection="1">
      <alignment vertical="center" shrinkToFit="1"/>
      <protection locked="0"/>
    </xf>
    <xf numFmtId="14" fontId="6" fillId="0" borderId="15" xfId="0" applyNumberFormat="1" applyFont="1" applyBorder="1" applyAlignment="1">
      <alignment horizontal="left" vertical="center"/>
    </xf>
    <xf numFmtId="0" fontId="108" fillId="0" borderId="89" xfId="0" applyFont="1" applyBorder="1" applyAlignment="1">
      <alignment horizontal="left" vertical="center" shrinkToFit="1"/>
    </xf>
    <xf numFmtId="0" fontId="0" fillId="0" borderId="89" xfId="0" applyBorder="1" applyAlignment="1">
      <alignment horizontal="left" vertical="center"/>
    </xf>
    <xf numFmtId="14" fontId="0" fillId="0" borderId="14" xfId="0" applyNumberFormat="1" applyBorder="1" applyAlignment="1">
      <alignment horizontal="left" vertical="center"/>
    </xf>
    <xf numFmtId="0" fontId="98" fillId="0" borderId="22" xfId="45" applyFont="1" applyBorder="1" applyAlignment="1">
      <alignment horizontal="center" vertical="center"/>
    </xf>
    <xf numFmtId="0" fontId="6" fillId="37" borderId="95" xfId="0" applyFont="1" applyFill="1" applyBorder="1" applyAlignment="1">
      <alignment vertical="center"/>
    </xf>
    <xf numFmtId="0" fontId="6" fillId="37" borderId="129" xfId="0" applyFont="1" applyFill="1" applyBorder="1" applyAlignment="1">
      <alignment vertical="center"/>
    </xf>
    <xf numFmtId="0" fontId="0" fillId="37" borderId="60" xfId="0" applyFill="1" applyBorder="1" applyAlignment="1">
      <alignment horizontal="center" vertical="center"/>
    </xf>
    <xf numFmtId="0" fontId="34" fillId="24" borderId="35" xfId="0" applyFont="1" applyFill="1" applyBorder="1" applyAlignment="1" applyProtection="1">
      <alignment wrapText="1"/>
      <protection locked="0"/>
    </xf>
    <xf numFmtId="0" fontId="120" fillId="0" borderId="0" xfId="0" applyFont="1"/>
    <xf numFmtId="179" fontId="119" fillId="42" borderId="106" xfId="0" applyNumberFormat="1" applyFont="1" applyFill="1" applyBorder="1" applyAlignment="1">
      <alignment horizontal="left" vertical="center"/>
    </xf>
    <xf numFmtId="0" fontId="119" fillId="42" borderId="12" xfId="0" applyFont="1" applyFill="1" applyBorder="1" applyAlignment="1">
      <alignment horizontal="left" vertical="center"/>
    </xf>
    <xf numFmtId="0" fontId="31" fillId="29" borderId="122" xfId="0" applyFont="1" applyFill="1" applyBorder="1" applyAlignment="1">
      <alignment horizontal="left" vertical="center" wrapText="1"/>
    </xf>
    <xf numFmtId="14" fontId="0" fillId="24" borderId="61" xfId="0" applyNumberFormat="1" applyFill="1" applyBorder="1" applyAlignment="1" applyProtection="1">
      <alignment horizontal="left" vertical="center" shrinkToFit="1"/>
      <protection locked="0"/>
    </xf>
    <xf numFmtId="14" fontId="0" fillId="24" borderId="56" xfId="0" applyNumberFormat="1" applyFill="1" applyBorder="1" applyAlignment="1" applyProtection="1">
      <alignment horizontal="left" vertical="center" shrinkToFit="1"/>
      <protection locked="0"/>
    </xf>
    <xf numFmtId="14" fontId="0" fillId="24" borderId="12" xfId="0" applyNumberFormat="1" applyFill="1" applyBorder="1" applyAlignment="1" applyProtection="1">
      <alignment horizontal="left" vertical="center" shrinkToFit="1"/>
      <protection locked="0"/>
    </xf>
    <xf numFmtId="0" fontId="0" fillId="0" borderId="0" xfId="0" applyAlignment="1">
      <alignment horizontal="left" vertical="center"/>
    </xf>
    <xf numFmtId="0" fontId="0" fillId="0" borderId="52" xfId="0" applyBorder="1" applyAlignment="1">
      <alignment horizontal="center" vertical="center"/>
    </xf>
    <xf numFmtId="0" fontId="6" fillId="0" borderId="52" xfId="0" applyFont="1" applyBorder="1" applyAlignment="1">
      <alignment horizontal="center" vertical="center"/>
    </xf>
    <xf numFmtId="0" fontId="103" fillId="34" borderId="69" xfId="0" applyFont="1" applyFill="1" applyBorder="1" applyAlignment="1">
      <alignment horizontal="center" vertical="center"/>
    </xf>
    <xf numFmtId="0" fontId="103" fillId="34" borderId="118" xfId="0" applyFont="1" applyFill="1" applyBorder="1" applyAlignment="1">
      <alignment horizontal="center" vertical="center"/>
    </xf>
    <xf numFmtId="3" fontId="78" fillId="0" borderId="52" xfId="0" applyNumberFormat="1" applyFont="1" applyBorder="1" applyAlignment="1">
      <alignment horizontal="left" vertical="center"/>
    </xf>
    <xf numFmtId="3" fontId="78" fillId="0" borderId="20" xfId="0" applyNumberFormat="1" applyFont="1" applyBorder="1" applyAlignment="1">
      <alignment horizontal="left" vertical="center"/>
    </xf>
    <xf numFmtId="0" fontId="0" fillId="38" borderId="120" xfId="0" applyFill="1" applyBorder="1" applyAlignment="1" applyProtection="1">
      <alignment horizontal="left" vertical="center" shrinkToFit="1"/>
      <protection locked="0"/>
    </xf>
    <xf numFmtId="0" fontId="6" fillId="24" borderId="41" xfId="0" applyFont="1" applyFill="1" applyBorder="1" applyAlignment="1" applyProtection="1">
      <alignment horizontal="left" vertical="center" shrinkToFit="1"/>
      <protection locked="0"/>
    </xf>
    <xf numFmtId="0" fontId="6" fillId="24" borderId="15" xfId="0" applyFont="1" applyFill="1" applyBorder="1" applyAlignment="1" applyProtection="1">
      <alignment horizontal="left" vertical="center" shrinkToFit="1"/>
      <protection locked="0"/>
    </xf>
    <xf numFmtId="0" fontId="6" fillId="0" borderId="120" xfId="0" applyFont="1" applyBorder="1" applyAlignment="1">
      <alignment horizontal="distributed" vertical="center"/>
    </xf>
    <xf numFmtId="0" fontId="6" fillId="0" borderId="15" xfId="0" applyFont="1" applyBorder="1" applyAlignment="1">
      <alignment horizontal="distributed" vertical="center"/>
    </xf>
    <xf numFmtId="0" fontId="0" fillId="24" borderId="43" xfId="0" applyFill="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146" xfId="0" applyFont="1" applyBorder="1" applyAlignment="1" applyProtection="1">
      <alignment horizontal="left" vertical="center" shrinkToFit="1"/>
      <protection locked="0"/>
    </xf>
    <xf numFmtId="0" fontId="0" fillId="35" borderId="120" xfId="0" applyFill="1" applyBorder="1" applyAlignment="1" applyProtection="1">
      <alignment horizontal="left" vertical="center"/>
      <protection locked="0"/>
    </xf>
    <xf numFmtId="0" fontId="0" fillId="35" borderId="41" xfId="0" applyFill="1" applyBorder="1" applyAlignment="1" applyProtection="1">
      <alignment horizontal="left" vertical="center"/>
      <protection locked="0"/>
    </xf>
    <xf numFmtId="0" fontId="0" fillId="35" borderId="15" xfId="0" applyFill="1" applyBorder="1" applyAlignment="1" applyProtection="1">
      <alignment horizontal="left" vertical="center"/>
      <protection locked="0"/>
    </xf>
    <xf numFmtId="0" fontId="0" fillId="0" borderId="120" xfId="0" applyBorder="1" applyAlignment="1">
      <alignment horizontal="distributed" vertical="center" wrapText="1"/>
    </xf>
    <xf numFmtId="0" fontId="6" fillId="0" borderId="15" xfId="0" applyFont="1" applyBorder="1" applyAlignment="1">
      <alignment horizontal="distributed" vertical="center" wrapText="1"/>
    </xf>
    <xf numFmtId="0" fontId="0" fillId="0" borderId="61" xfId="0" applyBorder="1" applyAlignment="1">
      <alignment horizontal="distributed" vertical="center" shrinkToFit="1"/>
    </xf>
    <xf numFmtId="0" fontId="0" fillId="0" borderId="12" xfId="0" applyBorder="1" applyAlignment="1">
      <alignment horizontal="distributed" vertical="center" shrinkToFit="1"/>
    </xf>
    <xf numFmtId="0" fontId="6" fillId="0" borderId="82" xfId="0" applyFont="1" applyBorder="1" applyAlignment="1">
      <alignment horizontal="distributed" vertical="center"/>
    </xf>
    <xf numFmtId="0" fontId="6" fillId="0" borderId="89" xfId="0" applyFont="1" applyBorder="1" applyAlignment="1">
      <alignment horizontal="distributed" vertical="center"/>
    </xf>
    <xf numFmtId="0" fontId="119" fillId="38" borderId="61" xfId="0" applyFont="1" applyFill="1" applyBorder="1" applyAlignment="1" applyProtection="1">
      <alignment horizontal="left" vertical="center" shrinkToFit="1"/>
      <protection locked="0"/>
    </xf>
    <xf numFmtId="0" fontId="119" fillId="38" borderId="56" xfId="0" applyFont="1" applyFill="1" applyBorder="1" applyAlignment="1" applyProtection="1">
      <alignment horizontal="left" vertical="center" shrinkToFit="1"/>
      <protection locked="0"/>
    </xf>
    <xf numFmtId="0" fontId="119" fillId="38" borderId="12" xfId="0" applyFont="1" applyFill="1" applyBorder="1" applyAlignment="1" applyProtection="1">
      <alignment horizontal="left" vertical="center" shrinkToFit="1"/>
      <protection locked="0"/>
    </xf>
    <xf numFmtId="0" fontId="6" fillId="38" borderId="61" xfId="49" applyFill="1" applyBorder="1" applyAlignment="1" applyProtection="1">
      <alignment horizontal="left" vertical="center" shrinkToFit="1"/>
      <protection locked="0"/>
    </xf>
    <xf numFmtId="0" fontId="6" fillId="38" borderId="56" xfId="0" applyFont="1" applyFill="1" applyBorder="1" applyAlignment="1" applyProtection="1">
      <alignment horizontal="left" vertical="center"/>
      <protection locked="0"/>
    </xf>
    <xf numFmtId="0" fontId="6" fillId="38" borderId="12" xfId="0" applyFont="1" applyFill="1" applyBorder="1" applyAlignment="1" applyProtection="1">
      <alignment horizontal="left" vertical="center"/>
      <protection locked="0"/>
    </xf>
    <xf numFmtId="0" fontId="0" fillId="0" borderId="61" xfId="0" applyBorder="1" applyAlignment="1">
      <alignment horizontal="distributed" vertical="center"/>
    </xf>
    <xf numFmtId="0" fontId="0" fillId="0" borderId="12" xfId="0" applyBorder="1" applyAlignment="1">
      <alignment horizontal="distributed" vertical="center"/>
    </xf>
    <xf numFmtId="0" fontId="0" fillId="0" borderId="82" xfId="0" applyBorder="1" applyAlignment="1">
      <alignment horizontal="distributed" vertical="center"/>
    </xf>
    <xf numFmtId="0" fontId="0" fillId="0" borderId="89" xfId="0" applyBorder="1" applyAlignment="1">
      <alignment horizontal="distributed" vertical="center"/>
    </xf>
    <xf numFmtId="14" fontId="119" fillId="24" borderId="82" xfId="28" applyNumberFormat="1" applyFont="1" applyFill="1" applyBorder="1" applyAlignment="1" applyProtection="1">
      <alignment horizontal="left" vertical="center" shrinkToFit="1"/>
      <protection locked="0"/>
    </xf>
    <xf numFmtId="14" fontId="119" fillId="24" borderId="83" xfId="0" applyNumberFormat="1" applyFont="1" applyFill="1" applyBorder="1" applyAlignment="1" applyProtection="1">
      <alignment horizontal="left" vertical="center" shrinkToFit="1"/>
      <protection locked="0"/>
    </xf>
    <xf numFmtId="14" fontId="119" fillId="24" borderId="89" xfId="0" applyNumberFormat="1" applyFont="1" applyFill="1" applyBorder="1" applyAlignment="1" applyProtection="1">
      <alignment horizontal="left" vertical="center" shrinkToFit="1"/>
      <protection locked="0"/>
    </xf>
    <xf numFmtId="0" fontId="6" fillId="29" borderId="82" xfId="0" applyFont="1" applyFill="1" applyBorder="1" applyAlignment="1">
      <alignment horizontal="distributed" vertical="center"/>
    </xf>
    <xf numFmtId="0" fontId="6" fillId="29" borderId="89" xfId="0" applyFont="1" applyFill="1" applyBorder="1" applyAlignment="1">
      <alignment horizontal="distributed" vertical="center"/>
    </xf>
    <xf numFmtId="0" fontId="0" fillId="35" borderId="82" xfId="0" applyFill="1" applyBorder="1" applyAlignment="1" applyProtection="1">
      <alignment horizontal="left" vertical="center"/>
      <protection locked="0"/>
    </xf>
    <xf numFmtId="0" fontId="0" fillId="35" borderId="83" xfId="0" applyFill="1" applyBorder="1" applyAlignment="1" applyProtection="1">
      <alignment horizontal="left" vertical="center"/>
      <protection locked="0"/>
    </xf>
    <xf numFmtId="0" fontId="0" fillId="35" borderId="89" xfId="0" applyFill="1" applyBorder="1" applyAlignment="1" applyProtection="1">
      <alignment horizontal="left" vertical="center"/>
      <protection locked="0"/>
    </xf>
    <xf numFmtId="0" fontId="0" fillId="0" borderId="0" xfId="0" applyAlignment="1">
      <alignment horizontal="center"/>
    </xf>
    <xf numFmtId="0" fontId="0" fillId="24" borderId="22" xfId="0" applyFill="1" applyBorder="1" applyAlignment="1" applyProtection="1">
      <alignment horizontal="left" vertical="center" shrinkToFit="1"/>
      <protection locked="0"/>
    </xf>
    <xf numFmtId="0" fontId="6" fillId="24" borderId="12" xfId="0" applyFont="1" applyFill="1" applyBorder="1" applyAlignment="1" applyProtection="1">
      <alignment horizontal="left" vertical="center" shrinkToFit="1"/>
      <protection locked="0"/>
    </xf>
    <xf numFmtId="0" fontId="0" fillId="0" borderId="0" xfId="0" applyAlignment="1">
      <alignment horizontal="left" vertical="center" wrapText="1"/>
    </xf>
    <xf numFmtId="0" fontId="25" fillId="28" borderId="0" xfId="50" applyFont="1" applyFill="1" applyAlignment="1">
      <alignment vertical="center" wrapText="1"/>
    </xf>
    <xf numFmtId="0" fontId="0" fillId="28" borderId="0" xfId="0" applyFill="1" applyAlignment="1">
      <alignment vertical="center" wrapText="1"/>
    </xf>
    <xf numFmtId="202" fontId="115" fillId="0" borderId="121" xfId="0" applyNumberFormat="1" applyFont="1" applyBorder="1" applyAlignment="1">
      <alignment horizontal="center" vertical="center"/>
    </xf>
    <xf numFmtId="202" fontId="116" fillId="0" borderId="121" xfId="0" applyNumberFormat="1" applyFont="1" applyBorder="1" applyAlignment="1">
      <alignment horizontal="center"/>
    </xf>
    <xf numFmtId="0" fontId="6" fillId="38" borderId="41" xfId="0" applyFont="1" applyFill="1" applyBorder="1" applyAlignment="1" applyProtection="1">
      <alignment horizontal="left" vertical="center" shrinkToFit="1"/>
      <protection locked="0"/>
    </xf>
    <xf numFmtId="0" fontId="6" fillId="38" borderId="15" xfId="0" applyFont="1" applyFill="1" applyBorder="1" applyAlignment="1" applyProtection="1">
      <alignment horizontal="left" vertical="center" shrinkToFit="1"/>
      <protection locked="0"/>
    </xf>
    <xf numFmtId="0" fontId="0" fillId="0" borderId="62" xfId="0" applyBorder="1" applyAlignment="1">
      <alignment horizontal="distributed" vertical="center"/>
    </xf>
    <xf numFmtId="0" fontId="6" fillId="0" borderId="93" xfId="0" applyFont="1" applyBorder="1" applyAlignment="1">
      <alignment horizontal="distributed" vertical="center"/>
    </xf>
    <xf numFmtId="0" fontId="0" fillId="0" borderId="80" xfId="0" applyBorder="1" applyAlignment="1">
      <alignment horizontal="distributed" vertical="center"/>
    </xf>
    <xf numFmtId="0" fontId="6" fillId="0" borderId="106" xfId="0" applyFont="1" applyBorder="1" applyAlignment="1">
      <alignment horizontal="distributed" vertical="center"/>
    </xf>
    <xf numFmtId="0" fontId="6" fillId="0" borderId="61" xfId="0" applyFont="1" applyBorder="1" applyAlignment="1">
      <alignment horizontal="distributed" vertical="center"/>
    </xf>
    <xf numFmtId="0" fontId="6" fillId="0" borderId="12" xfId="0" applyFont="1" applyBorder="1" applyAlignment="1">
      <alignment horizontal="distributed" vertical="center"/>
    </xf>
    <xf numFmtId="0" fontId="0" fillId="38" borderId="61" xfId="0" applyFill="1" applyBorder="1" applyAlignment="1" applyProtection="1">
      <alignment horizontal="left" vertical="center" shrinkToFit="1"/>
      <protection locked="0"/>
    </xf>
    <xf numFmtId="0" fontId="6" fillId="24" borderId="56" xfId="0" applyFont="1" applyFill="1" applyBorder="1" applyAlignment="1" applyProtection="1">
      <alignment horizontal="left" vertical="center" shrinkToFit="1"/>
      <protection locked="0"/>
    </xf>
    <xf numFmtId="179" fontId="119" fillId="38" borderId="80" xfId="0" applyNumberFormat="1" applyFont="1" applyFill="1" applyBorder="1" applyAlignment="1" applyProtection="1">
      <alignment horizontal="left" vertical="center" shrinkToFit="1"/>
      <protection locked="0"/>
    </xf>
    <xf numFmtId="179" fontId="119" fillId="38" borderId="81" xfId="0" applyNumberFormat="1" applyFont="1" applyFill="1" applyBorder="1" applyAlignment="1" applyProtection="1">
      <alignment horizontal="left" vertical="center" shrinkToFit="1"/>
      <protection locked="0"/>
    </xf>
    <xf numFmtId="179" fontId="119" fillId="38" borderId="106" xfId="0" applyNumberFormat="1" applyFont="1" applyFill="1" applyBorder="1" applyAlignment="1" applyProtection="1">
      <alignment horizontal="left" vertical="center" shrinkToFit="1"/>
      <protection locked="0"/>
    </xf>
    <xf numFmtId="0" fontId="0" fillId="24" borderId="120" xfId="0" applyFill="1" applyBorder="1" applyAlignment="1" applyProtection="1">
      <alignment horizontal="left" vertical="center" shrinkToFit="1"/>
      <protection locked="0"/>
    </xf>
    <xf numFmtId="0" fontId="0" fillId="0" borderId="0" xfId="0" applyAlignment="1">
      <alignment shrinkToFit="1"/>
    </xf>
    <xf numFmtId="0" fontId="6" fillId="0" borderId="0" xfId="0" applyFont="1" applyAlignment="1">
      <alignment shrinkToFit="1"/>
    </xf>
    <xf numFmtId="0" fontId="0" fillId="0" borderId="52" xfId="0" applyBorder="1" applyAlignment="1">
      <alignment horizontal="center"/>
    </xf>
    <xf numFmtId="0" fontId="6" fillId="0" borderId="52" xfId="0" applyFont="1" applyBorder="1" applyAlignment="1">
      <alignment horizontal="center"/>
    </xf>
    <xf numFmtId="0" fontId="0" fillId="0" borderId="0" xfId="0" applyAlignment="1">
      <alignment horizontal="left" vertical="center" wrapText="1" shrinkToFit="1"/>
    </xf>
    <xf numFmtId="0" fontId="0" fillId="0" borderId="0" xfId="0" applyAlignment="1">
      <alignment horizontal="left" vertical="top" wrapText="1"/>
    </xf>
    <xf numFmtId="0" fontId="6" fillId="0" borderId="0" xfId="0" applyFont="1" applyAlignment="1">
      <alignment horizontal="left" vertical="center" wrapText="1"/>
    </xf>
    <xf numFmtId="0" fontId="0" fillId="0" borderId="20" xfId="0" applyBorder="1" applyAlignment="1">
      <alignment horizontal="center" vertical="center" textRotation="255"/>
    </xf>
    <xf numFmtId="0" fontId="6" fillId="0" borderId="28" xfId="0" applyFont="1" applyBorder="1" applyAlignment="1">
      <alignment horizontal="center" vertical="center" textRotation="255"/>
    </xf>
    <xf numFmtId="0" fontId="6" fillId="0" borderId="29" xfId="0" applyFont="1" applyBorder="1" applyAlignment="1">
      <alignment horizontal="center" vertical="center" textRotation="255"/>
    </xf>
    <xf numFmtId="14" fontId="0" fillId="38" borderId="61" xfId="0" applyNumberFormat="1" applyFill="1" applyBorder="1" applyAlignment="1" applyProtection="1">
      <alignment horizontal="left" vertical="center"/>
      <protection locked="0"/>
    </xf>
    <xf numFmtId="14" fontId="0" fillId="38" borderId="56" xfId="0" applyNumberFormat="1" applyFill="1" applyBorder="1" applyAlignment="1" applyProtection="1">
      <alignment horizontal="left" vertical="center"/>
      <protection locked="0"/>
    </xf>
    <xf numFmtId="14" fontId="0" fillId="38" borderId="12" xfId="0" applyNumberFormat="1" applyFill="1" applyBorder="1" applyAlignment="1" applyProtection="1">
      <alignment horizontal="left" vertical="center"/>
      <protection locked="0"/>
    </xf>
    <xf numFmtId="14" fontId="119" fillId="38" borderId="82" xfId="28" applyNumberFormat="1" applyFont="1" applyFill="1" applyBorder="1" applyAlignment="1" applyProtection="1">
      <alignment horizontal="left" vertical="center" shrinkToFit="1"/>
      <protection locked="0"/>
    </xf>
    <xf numFmtId="14" fontId="119" fillId="38" borderId="83" xfId="0" applyNumberFormat="1" applyFont="1" applyFill="1" applyBorder="1" applyAlignment="1" applyProtection="1">
      <alignment horizontal="left" vertical="center" shrinkToFit="1"/>
      <protection locked="0"/>
    </xf>
    <xf numFmtId="14" fontId="119" fillId="38" borderId="89" xfId="0" applyNumberFormat="1" applyFont="1" applyFill="1" applyBorder="1" applyAlignment="1" applyProtection="1">
      <alignment horizontal="left" vertical="center" shrinkToFit="1"/>
      <protection locked="0"/>
    </xf>
    <xf numFmtId="0" fontId="6" fillId="35" borderId="61" xfId="49" applyFill="1" applyBorder="1" applyAlignment="1" applyProtection="1">
      <alignment horizontal="left" vertical="center" shrinkToFit="1"/>
      <protection locked="0"/>
    </xf>
    <xf numFmtId="0" fontId="6" fillId="35" borderId="56" xfId="0" applyFont="1" applyFill="1" applyBorder="1" applyAlignment="1" applyProtection="1">
      <alignment horizontal="left" vertical="center"/>
      <protection locked="0"/>
    </xf>
    <xf numFmtId="0" fontId="6" fillId="35" borderId="12" xfId="0" applyFont="1" applyFill="1" applyBorder="1" applyAlignment="1" applyProtection="1">
      <alignment horizontal="left" vertical="center"/>
      <protection locked="0"/>
    </xf>
    <xf numFmtId="0" fontId="19" fillId="39" borderId="48" xfId="0" applyFont="1" applyFill="1" applyBorder="1" applyAlignment="1" applyProtection="1">
      <alignment vertical="center" wrapText="1"/>
      <protection locked="0"/>
    </xf>
    <xf numFmtId="0" fontId="0" fillId="0" borderId="45" xfId="0" applyBorder="1" applyAlignment="1">
      <alignment vertical="center" wrapText="1"/>
    </xf>
    <xf numFmtId="0" fontId="19" fillId="39" borderId="39" xfId="0" applyFont="1" applyFill="1" applyBorder="1" applyAlignment="1" applyProtection="1">
      <alignment vertical="center" wrapText="1"/>
      <protection locked="0"/>
    </xf>
    <xf numFmtId="0" fontId="19" fillId="39" borderId="45" xfId="0" applyFont="1" applyFill="1" applyBorder="1" applyAlignment="1" applyProtection="1">
      <alignment vertical="center" wrapText="1"/>
      <protection locked="0"/>
    </xf>
    <xf numFmtId="0" fontId="19" fillId="0" borderId="123" xfId="0" applyFont="1" applyBorder="1" applyAlignment="1">
      <alignment horizontal="distributed" vertical="center" indent="2"/>
    </xf>
    <xf numFmtId="0" fontId="19" fillId="0" borderId="124" xfId="0" applyFont="1" applyBorder="1" applyAlignment="1">
      <alignment horizontal="distributed" vertical="center" indent="2"/>
    </xf>
    <xf numFmtId="0" fontId="19" fillId="0" borderId="43" xfId="0" applyFont="1" applyBorder="1" applyAlignment="1">
      <alignment horizontal="distributed" vertical="center" indent="2"/>
    </xf>
    <xf numFmtId="0" fontId="19" fillId="0" borderId="17" xfId="0" applyFont="1" applyBorder="1" applyAlignment="1">
      <alignment horizontal="distributed" vertical="center" indent="2"/>
    </xf>
    <xf numFmtId="0" fontId="19" fillId="0" borderId="50" xfId="0" applyFont="1" applyBorder="1" applyAlignment="1">
      <alignment horizontal="distributed" vertical="center" indent="2"/>
    </xf>
    <xf numFmtId="0" fontId="19" fillId="0" borderId="125" xfId="0" applyFont="1" applyBorder="1" applyAlignment="1">
      <alignment horizontal="distributed" vertical="center" indent="2"/>
    </xf>
    <xf numFmtId="0" fontId="19" fillId="24" borderId="28" xfId="0" applyFont="1" applyFill="1" applyBorder="1" applyAlignment="1" applyProtection="1">
      <alignment vertical="center"/>
      <protection locked="0"/>
    </xf>
    <xf numFmtId="0" fontId="19" fillId="24" borderId="53" xfId="0" applyFont="1" applyFill="1" applyBorder="1" applyAlignment="1" applyProtection="1">
      <alignment vertical="center"/>
      <protection locked="0"/>
    </xf>
    <xf numFmtId="0" fontId="19" fillId="24" borderId="20" xfId="0" applyFont="1" applyFill="1" applyBorder="1" applyAlignment="1" applyProtection="1">
      <alignment vertical="center"/>
      <protection locked="0"/>
    </xf>
    <xf numFmtId="0" fontId="0" fillId="0" borderId="53" xfId="0" applyBorder="1" applyAlignment="1">
      <alignment vertical="center"/>
    </xf>
    <xf numFmtId="177" fontId="19" fillId="24" borderId="28" xfId="0" applyNumberFormat="1" applyFont="1" applyFill="1" applyBorder="1" applyAlignment="1" applyProtection="1">
      <alignment vertical="center"/>
      <protection locked="0"/>
    </xf>
    <xf numFmtId="177" fontId="19" fillId="24" borderId="53" xfId="0" applyNumberFormat="1" applyFont="1" applyFill="1" applyBorder="1" applyAlignment="1" applyProtection="1">
      <alignment vertical="center"/>
      <protection locked="0"/>
    </xf>
    <xf numFmtId="177" fontId="19" fillId="24" borderId="20" xfId="0" applyNumberFormat="1" applyFont="1" applyFill="1" applyBorder="1" applyAlignment="1" applyProtection="1">
      <alignment vertical="center"/>
      <protection locked="0"/>
    </xf>
    <xf numFmtId="177" fontId="49" fillId="0" borderId="126" xfId="0" applyNumberFormat="1" applyFont="1" applyBorder="1" applyAlignment="1">
      <alignment vertical="center"/>
    </xf>
    <xf numFmtId="177" fontId="49" fillId="0" borderId="28" xfId="0" applyNumberFormat="1" applyFont="1" applyBorder="1" applyAlignment="1">
      <alignment vertical="center"/>
    </xf>
    <xf numFmtId="177" fontId="49" fillId="0" borderId="29" xfId="0" applyNumberFormat="1" applyFont="1" applyBorder="1" applyAlignment="1">
      <alignment vertical="center"/>
    </xf>
    <xf numFmtId="177" fontId="19" fillId="24" borderId="127" xfId="0" applyNumberFormat="1" applyFont="1" applyFill="1" applyBorder="1" applyAlignment="1" applyProtection="1">
      <alignment vertical="center"/>
      <protection locked="0"/>
    </xf>
    <xf numFmtId="179" fontId="34" fillId="0" borderId="128" xfId="0" applyNumberFormat="1" applyFont="1" applyBorder="1" applyAlignment="1">
      <alignment horizontal="left" shrinkToFit="1"/>
    </xf>
    <xf numFmtId="179" fontId="34" fillId="0" borderId="40" xfId="0" applyNumberFormat="1" applyFont="1" applyBorder="1" applyAlignment="1">
      <alignment horizontal="left" shrinkToFit="1"/>
    </xf>
    <xf numFmtId="179" fontId="34" fillId="0" borderId="42" xfId="0" applyNumberFormat="1" applyFont="1" applyBorder="1" applyAlignment="1">
      <alignment horizontal="left" shrinkToFit="1"/>
    </xf>
    <xf numFmtId="177" fontId="49" fillId="0" borderId="20" xfId="0" applyNumberFormat="1" applyFont="1" applyBorder="1" applyAlignment="1">
      <alignment vertical="center"/>
    </xf>
    <xf numFmtId="177" fontId="49" fillId="0" borderId="53" xfId="0" applyNumberFormat="1" applyFont="1" applyBorder="1" applyAlignment="1">
      <alignment vertical="center"/>
    </xf>
    <xf numFmtId="0" fontId="38" fillId="0" borderId="0" xfId="0" applyFont="1" applyAlignment="1">
      <alignment horizontal="distributed" vertical="center"/>
    </xf>
    <xf numFmtId="0" fontId="53" fillId="0" borderId="0" xfId="0" applyFont="1" applyAlignment="1">
      <alignment vertical="center" shrinkToFit="1"/>
    </xf>
    <xf numFmtId="0" fontId="53" fillId="0" borderId="95" xfId="0" applyFont="1" applyBorder="1" applyAlignment="1">
      <alignment vertical="center" shrinkToFit="1"/>
    </xf>
    <xf numFmtId="0" fontId="19" fillId="39" borderId="48" xfId="0" applyFont="1" applyFill="1" applyBorder="1" applyAlignment="1" applyProtection="1">
      <alignment horizontal="left" vertical="center" wrapText="1"/>
      <protection locked="0"/>
    </xf>
    <xf numFmtId="0" fontId="19" fillId="39" borderId="45" xfId="0" applyFont="1" applyFill="1" applyBorder="1" applyAlignment="1" applyProtection="1">
      <alignment horizontal="left" vertical="center" wrapText="1"/>
      <protection locked="0"/>
    </xf>
    <xf numFmtId="0" fontId="19" fillId="24" borderId="20" xfId="0" applyFont="1" applyFill="1" applyBorder="1" applyAlignment="1" applyProtection="1">
      <alignment horizontal="left" vertical="center"/>
      <protection locked="0"/>
    </xf>
    <xf numFmtId="0" fontId="19" fillId="24" borderId="53" xfId="0" applyFont="1" applyFill="1" applyBorder="1" applyAlignment="1" applyProtection="1">
      <alignment horizontal="left" vertical="center"/>
      <protection locked="0"/>
    </xf>
    <xf numFmtId="177" fontId="19" fillId="24" borderId="20" xfId="0" applyNumberFormat="1" applyFont="1" applyFill="1" applyBorder="1" applyAlignment="1" applyProtection="1">
      <alignment horizontal="right" vertical="center"/>
      <protection locked="0"/>
    </xf>
    <xf numFmtId="177" fontId="19" fillId="24" borderId="53" xfId="0" applyNumberFormat="1" applyFont="1" applyFill="1" applyBorder="1" applyAlignment="1" applyProtection="1">
      <alignment horizontal="right" vertical="center"/>
      <protection locked="0"/>
    </xf>
    <xf numFmtId="177" fontId="49" fillId="0" borderId="20" xfId="0" applyNumberFormat="1" applyFont="1" applyBorder="1" applyAlignment="1">
      <alignment horizontal="right" vertical="center"/>
    </xf>
    <xf numFmtId="177" fontId="49" fillId="0" borderId="53" xfId="0" applyNumberFormat="1" applyFont="1" applyBorder="1" applyAlignment="1">
      <alignment horizontal="right" vertical="center"/>
    </xf>
    <xf numFmtId="0" fontId="19" fillId="39" borderId="48" xfId="0" applyFont="1" applyFill="1" applyBorder="1" applyAlignment="1" applyProtection="1">
      <alignment horizontal="center" vertical="center" wrapText="1"/>
      <protection locked="0"/>
    </xf>
    <xf numFmtId="0" fontId="19" fillId="39" borderId="45" xfId="0" applyFont="1" applyFill="1" applyBorder="1" applyAlignment="1" applyProtection="1">
      <alignment horizontal="center" vertical="center" wrapText="1"/>
      <protection locked="0"/>
    </xf>
    <xf numFmtId="0" fontId="19" fillId="0" borderId="0" xfId="0" applyFont="1" applyAlignment="1">
      <alignment horizontal="left" vertical="top" wrapText="1"/>
    </xf>
    <xf numFmtId="0" fontId="0" fillId="0" borderId="0" xfId="0"/>
    <xf numFmtId="0" fontId="113" fillId="30" borderId="0" xfId="0" applyFont="1" applyFill="1" applyAlignment="1">
      <alignment horizontal="center" vertical="center"/>
    </xf>
    <xf numFmtId="0" fontId="49" fillId="0" borderId="0" xfId="0" applyFont="1" applyAlignment="1">
      <alignment vertical="center" shrinkToFit="1"/>
    </xf>
    <xf numFmtId="0" fontId="49" fillId="0" borderId="96" xfId="0" applyFont="1" applyBorder="1" applyAlignment="1">
      <alignment vertical="center" shrinkToFit="1"/>
    </xf>
    <xf numFmtId="0" fontId="59" fillId="0" borderId="0" xfId="52" applyFont="1" applyAlignment="1">
      <alignment horizontal="distributed"/>
    </xf>
    <xf numFmtId="0" fontId="0" fillId="0" borderId="0" xfId="0" applyAlignment="1">
      <alignment horizontal="distributed"/>
    </xf>
    <xf numFmtId="0" fontId="57" fillId="0" borderId="50" xfId="52" applyFont="1" applyBorder="1" applyAlignment="1">
      <alignment horizontal="center" vertical="center"/>
    </xf>
    <xf numFmtId="0" fontId="57" fillId="0" borderId="95" xfId="52" applyFont="1" applyBorder="1" applyAlignment="1">
      <alignment horizontal="center" vertical="center"/>
    </xf>
    <xf numFmtId="0" fontId="0" fillId="0" borderId="95" xfId="0" applyBorder="1"/>
    <xf numFmtId="0" fontId="0" fillId="0" borderId="129" xfId="0" applyBorder="1"/>
    <xf numFmtId="0" fontId="58" fillId="0" borderId="102" xfId="52" applyFont="1" applyBorder="1" applyAlignment="1">
      <alignment horizontal="center"/>
    </xf>
    <xf numFmtId="0" fontId="41" fillId="0" borderId="118" xfId="0" applyFont="1" applyBorder="1" applyAlignment="1">
      <alignment horizontal="center"/>
    </xf>
    <xf numFmtId="3" fontId="41" fillId="0" borderId="102" xfId="52" applyNumberFormat="1" applyFont="1" applyBorder="1" applyAlignment="1">
      <alignment horizontal="right"/>
    </xf>
    <xf numFmtId="0" fontId="0" fillId="0" borderId="96" xfId="0" applyBorder="1" applyAlignment="1">
      <alignment horizontal="right"/>
    </xf>
    <xf numFmtId="0" fontId="0" fillId="0" borderId="130" xfId="0" applyBorder="1" applyAlignment="1">
      <alignment horizontal="right"/>
    </xf>
    <xf numFmtId="0" fontId="60" fillId="0" borderId="0" xfId="52" applyFont="1" applyAlignment="1">
      <alignment wrapText="1"/>
    </xf>
    <xf numFmtId="0" fontId="46" fillId="0" borderId="0" xfId="0" applyFont="1"/>
    <xf numFmtId="0" fontId="105" fillId="0" borderId="0" xfId="52" applyFont="1" applyAlignment="1">
      <alignment wrapText="1"/>
    </xf>
    <xf numFmtId="0" fontId="45" fillId="0" borderId="0" xfId="0" applyFont="1" applyAlignment="1">
      <alignment wrapText="1"/>
    </xf>
    <xf numFmtId="0" fontId="0" fillId="0" borderId="0" xfId="0" applyAlignment="1">
      <alignment wrapText="1"/>
    </xf>
    <xf numFmtId="0" fontId="57" fillId="0" borderId="131" xfId="52" applyFont="1" applyBorder="1" applyAlignment="1">
      <alignment horizontal="center" vertical="center"/>
    </xf>
    <xf numFmtId="0" fontId="0" fillId="0" borderId="132" xfId="0" applyBorder="1" applyAlignment="1">
      <alignment horizontal="center" vertical="center"/>
    </xf>
    <xf numFmtId="0" fontId="57" fillId="0" borderId="26" xfId="52" applyFont="1" applyBorder="1" applyAlignment="1">
      <alignment horizontal="center" vertical="center"/>
    </xf>
    <xf numFmtId="0" fontId="0" fillId="0" borderId="29" xfId="0" applyBorder="1" applyAlignment="1">
      <alignment horizontal="center" vertical="center"/>
    </xf>
    <xf numFmtId="0" fontId="57" fillId="0" borderId="49" xfId="52" applyFont="1" applyBorder="1" applyAlignment="1">
      <alignment horizontal="center"/>
    </xf>
    <xf numFmtId="0" fontId="0" fillId="0" borderId="122" xfId="0" applyBorder="1"/>
    <xf numFmtId="0" fontId="0" fillId="0" borderId="133" xfId="0" applyBorder="1"/>
    <xf numFmtId="0" fontId="19" fillId="0" borderId="28" xfId="0" applyFont="1" applyBorder="1" applyAlignment="1">
      <alignment horizontal="center" vertical="top" textRotation="255"/>
    </xf>
    <xf numFmtId="0" fontId="19" fillId="0" borderId="53" xfId="0" applyFont="1" applyBorder="1" applyAlignment="1">
      <alignment horizontal="center" vertical="top" textRotation="255"/>
    </xf>
    <xf numFmtId="0" fontId="19" fillId="0" borderId="60" xfId="0" applyFont="1" applyBorder="1"/>
    <xf numFmtId="0" fontId="19" fillId="0" borderId="24" xfId="0" applyFont="1" applyBorder="1"/>
    <xf numFmtId="0" fontId="19" fillId="0" borderId="22" xfId="0" applyFont="1" applyBorder="1" applyAlignment="1">
      <alignment horizontal="center" vertical="center"/>
    </xf>
    <xf numFmtId="0" fontId="19" fillId="0" borderId="56" xfId="0" applyFont="1" applyBorder="1" applyAlignment="1">
      <alignment horizontal="center" vertical="center"/>
    </xf>
    <xf numFmtId="0" fontId="19" fillId="0" borderId="20"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30" xfId="0" applyFont="1" applyBorder="1"/>
    <xf numFmtId="0" fontId="19" fillId="0" borderId="31" xfId="0" applyFont="1" applyBorder="1"/>
    <xf numFmtId="0" fontId="19" fillId="0" borderId="45" xfId="0" applyFont="1" applyBorder="1"/>
    <xf numFmtId="0" fontId="19" fillId="0" borderId="53" xfId="0" applyFont="1" applyBorder="1"/>
    <xf numFmtId="0" fontId="19" fillId="0" borderId="20" xfId="0" applyFont="1" applyBorder="1" applyAlignment="1">
      <alignment horizontal="center" vertical="center"/>
    </xf>
    <xf numFmtId="0" fontId="19" fillId="0" borderId="28" xfId="0" applyFont="1" applyBorder="1" applyAlignment="1">
      <alignment horizontal="center" vertical="center"/>
    </xf>
    <xf numFmtId="0" fontId="19" fillId="0" borderId="53" xfId="0" applyFont="1" applyBorder="1" applyAlignment="1">
      <alignment horizontal="center" vertical="center"/>
    </xf>
    <xf numFmtId="0" fontId="19" fillId="0" borderId="28" xfId="0" applyFont="1" applyBorder="1" applyAlignment="1">
      <alignment horizontal="center" vertical="center" textRotation="255"/>
    </xf>
    <xf numFmtId="0" fontId="0" fillId="0" borderId="28" xfId="0" applyBorder="1" applyAlignment="1">
      <alignment horizontal="center" vertical="center" textRotation="255"/>
    </xf>
    <xf numFmtId="0" fontId="19" fillId="0" borderId="46" xfId="0" applyFont="1" applyBorder="1"/>
    <xf numFmtId="0" fontId="19" fillId="0" borderId="52" xfId="0" applyFont="1" applyBorder="1"/>
    <xf numFmtId="0" fontId="39" fillId="0" borderId="0" xfId="0" applyFont="1" applyAlignment="1">
      <alignment horizontal="distributed" vertical="top"/>
    </xf>
    <xf numFmtId="0" fontId="19" fillId="0" borderId="0" xfId="0" applyFont="1"/>
    <xf numFmtId="0" fontId="19" fillId="0" borderId="13" xfId="0" applyFont="1" applyBorder="1" applyAlignment="1">
      <alignment horizontal="center" vertical="center"/>
    </xf>
    <xf numFmtId="0" fontId="19" fillId="0" borderId="65" xfId="0" applyFont="1" applyBorder="1"/>
    <xf numFmtId="0" fontId="19" fillId="0" borderId="23" xfId="0" applyFont="1" applyBorder="1" applyAlignment="1">
      <alignment horizontal="center" vertical="center"/>
    </xf>
    <xf numFmtId="0" fontId="34" fillId="0" borderId="20" xfId="0" applyFont="1" applyBorder="1" applyAlignment="1">
      <alignment horizontal="center" vertical="center" wrapText="1"/>
    </xf>
    <xf numFmtId="0" fontId="34" fillId="0" borderId="53"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23" xfId="0" applyFont="1" applyBorder="1" applyAlignment="1">
      <alignment horizontal="center" vertical="center" wrapText="1"/>
    </xf>
    <xf numFmtId="38" fontId="45" fillId="26" borderId="22" xfId="34" applyFont="1" applyFill="1" applyBorder="1" applyAlignment="1">
      <alignment horizontal="center" vertical="center" wrapText="1"/>
    </xf>
    <xf numFmtId="38" fontId="45" fillId="26" borderId="56" xfId="34" applyFont="1" applyFill="1" applyBorder="1" applyAlignment="1">
      <alignment horizontal="center" vertical="center" wrapText="1"/>
    </xf>
    <xf numFmtId="38" fontId="45" fillId="26" borderId="23" xfId="34" applyFont="1" applyFill="1" applyBorder="1" applyAlignment="1">
      <alignment horizontal="center" vertical="center" wrapText="1"/>
    </xf>
    <xf numFmtId="0" fontId="0" fillId="0" borderId="14" xfId="0" applyBorder="1" applyAlignment="1">
      <alignment horizontal="center" vertical="center"/>
    </xf>
    <xf numFmtId="0" fontId="45" fillId="0" borderId="22" xfId="0" applyFont="1" applyBorder="1" applyAlignment="1">
      <alignment horizontal="center" vertical="center" shrinkToFit="1"/>
    </xf>
    <xf numFmtId="0" fontId="45" fillId="0" borderId="56" xfId="0" applyFont="1" applyBorder="1" applyAlignment="1">
      <alignment horizontal="center" vertical="center" shrinkToFit="1"/>
    </xf>
    <xf numFmtId="0" fontId="45" fillId="0" borderId="23" xfId="0" applyFont="1" applyBorder="1" applyAlignment="1">
      <alignment horizontal="center" vertical="center" shrinkToFit="1"/>
    </xf>
    <xf numFmtId="0" fontId="47" fillId="0" borderId="22" xfId="0" applyFont="1" applyBorder="1" applyAlignment="1">
      <alignment horizontal="center" vertical="center"/>
    </xf>
    <xf numFmtId="0" fontId="47" fillId="0" borderId="56" xfId="0" applyFont="1" applyBorder="1" applyAlignment="1">
      <alignment horizontal="center" vertical="center"/>
    </xf>
    <xf numFmtId="0" fontId="47" fillId="0" borderId="23" xfId="0" applyFont="1" applyBorder="1" applyAlignment="1">
      <alignment horizontal="center" vertical="center"/>
    </xf>
    <xf numFmtId="0" fontId="0" fillId="0" borderId="0" xfId="0" applyAlignment="1">
      <alignment horizontal="center" vertical="top"/>
    </xf>
    <xf numFmtId="0" fontId="0" fillId="0" borderId="53" xfId="0" applyBorder="1" applyAlignment="1">
      <alignment horizontal="center" vertical="center" wrapText="1"/>
    </xf>
    <xf numFmtId="0" fontId="19" fillId="0" borderId="25" xfId="0" applyFont="1" applyBorder="1" applyAlignment="1">
      <alignment horizontal="center"/>
    </xf>
    <xf numFmtId="0" fontId="19" fillId="0" borderId="36" xfId="0" applyFont="1" applyBorder="1" applyAlignment="1">
      <alignment horizontal="center"/>
    </xf>
    <xf numFmtId="0" fontId="19" fillId="24" borderId="69" xfId="0" applyFont="1" applyFill="1" applyBorder="1" applyAlignment="1" applyProtection="1">
      <alignment vertical="center" wrapText="1"/>
      <protection locked="0"/>
    </xf>
    <xf numFmtId="0" fontId="19" fillId="24" borderId="118" xfId="0" applyFont="1" applyFill="1" applyBorder="1" applyAlignment="1" applyProtection="1">
      <alignment vertical="center" wrapText="1"/>
      <protection locked="0"/>
    </xf>
    <xf numFmtId="14" fontId="55" fillId="0" borderId="95" xfId="0" applyNumberFormat="1" applyFont="1" applyBorder="1" applyAlignment="1">
      <alignment vertical="center" shrinkToFit="1"/>
    </xf>
    <xf numFmtId="0" fontId="55" fillId="0" borderId="0" xfId="0" applyFont="1" applyAlignment="1">
      <alignment vertical="center" shrinkToFit="1"/>
    </xf>
    <xf numFmtId="0" fontId="19" fillId="0" borderId="134" xfId="0" applyFont="1" applyBorder="1" applyAlignment="1">
      <alignment horizontal="distributed" vertical="center" indent="3"/>
    </xf>
    <xf numFmtId="0" fontId="19" fillId="0" borderId="81" xfId="0" applyFont="1" applyBorder="1" applyAlignment="1">
      <alignment horizontal="distributed" vertical="center" indent="3"/>
    </xf>
    <xf numFmtId="0" fontId="19" fillId="0" borderId="135" xfId="0" applyFont="1" applyBorder="1" applyAlignment="1">
      <alignment horizontal="distributed" vertical="center" indent="3"/>
    </xf>
    <xf numFmtId="0" fontId="19" fillId="0" borderId="37" xfId="0" applyFont="1" applyBorder="1" applyAlignment="1">
      <alignment horizontal="center" wrapText="1"/>
    </xf>
    <xf numFmtId="0" fontId="19" fillId="0" borderId="136" xfId="0" applyFont="1" applyBorder="1" applyAlignment="1">
      <alignment horizontal="center"/>
    </xf>
    <xf numFmtId="0" fontId="19" fillId="35" borderId="37" xfId="0" applyFont="1" applyFill="1" applyBorder="1" applyAlignment="1" applyProtection="1">
      <alignment horizontal="center" vertical="center"/>
      <protection locked="0"/>
    </xf>
    <xf numFmtId="0" fontId="19" fillId="35" borderId="89" xfId="0" applyFont="1" applyFill="1" applyBorder="1" applyAlignment="1" applyProtection="1">
      <alignment horizontal="center" vertical="center"/>
      <protection locked="0"/>
    </xf>
    <xf numFmtId="181" fontId="40" fillId="0" borderId="134" xfId="51" applyNumberFormat="1" applyFont="1" applyBorder="1" applyAlignment="1">
      <alignment horizontal="center" vertical="center" shrinkToFit="1"/>
    </xf>
    <xf numFmtId="0" fontId="49" fillId="0" borderId="106" xfId="0" applyFont="1" applyBorder="1" applyAlignment="1">
      <alignment horizontal="center" vertical="center"/>
    </xf>
    <xf numFmtId="0" fontId="19" fillId="0" borderId="24" xfId="0" applyFont="1" applyBorder="1" applyAlignment="1">
      <alignment horizontal="center"/>
    </xf>
    <xf numFmtId="0" fontId="19" fillId="0" borderId="38" xfId="0" applyFont="1" applyBorder="1" applyAlignment="1">
      <alignment horizontal="center"/>
    </xf>
    <xf numFmtId="197" fontId="19" fillId="24" borderId="22" xfId="34" applyNumberFormat="1" applyFont="1" applyFill="1" applyBorder="1" applyAlignment="1" applyProtection="1">
      <alignment horizontal="right" vertical="center" wrapText="1"/>
      <protection locked="0"/>
    </xf>
    <xf numFmtId="197" fontId="19" fillId="24" borderId="12" xfId="34" applyNumberFormat="1" applyFont="1" applyFill="1" applyBorder="1" applyAlignment="1" applyProtection="1">
      <alignment horizontal="right" vertical="center" wrapText="1"/>
      <protection locked="0"/>
    </xf>
    <xf numFmtId="0" fontId="19" fillId="0" borderId="134" xfId="0" applyFont="1" applyBorder="1" applyAlignment="1">
      <alignment horizontal="center" vertical="center"/>
    </xf>
    <xf numFmtId="0" fontId="19" fillId="0" borderId="106" xfId="0" applyFont="1" applyBorder="1" applyAlignment="1">
      <alignment horizontal="center" vertical="center"/>
    </xf>
    <xf numFmtId="0" fontId="19" fillId="0" borderId="81" xfId="0" applyFont="1" applyBorder="1" applyAlignment="1">
      <alignment horizontal="distributed" vertical="center" indent="4"/>
    </xf>
    <xf numFmtId="0" fontId="0" fillId="0" borderId="81" xfId="0" applyBorder="1" applyAlignment="1">
      <alignment horizontal="distributed" vertical="center" indent="4"/>
    </xf>
    <xf numFmtId="0" fontId="0" fillId="0" borderId="106" xfId="0" applyBorder="1" applyAlignment="1">
      <alignment horizontal="distributed" vertical="center" indent="4"/>
    </xf>
    <xf numFmtId="38" fontId="19" fillId="24" borderId="134" xfId="34" applyFont="1" applyFill="1" applyBorder="1" applyAlignment="1" applyProtection="1">
      <alignment horizontal="right" vertical="center" wrapText="1"/>
      <protection locked="0"/>
    </xf>
    <xf numFmtId="38" fontId="19" fillId="24" borderId="106" xfId="34" applyFont="1" applyFill="1" applyBorder="1" applyAlignment="1" applyProtection="1">
      <alignment horizontal="right" vertical="center" wrapText="1"/>
      <protection locked="0"/>
    </xf>
    <xf numFmtId="38" fontId="19" fillId="35" borderId="37" xfId="34" applyFont="1" applyFill="1" applyBorder="1" applyAlignment="1" applyProtection="1">
      <alignment horizontal="center" vertical="center" wrapText="1"/>
      <protection locked="0"/>
    </xf>
    <xf numFmtId="38" fontId="19" fillId="35" borderId="89" xfId="34" applyFont="1" applyFill="1" applyBorder="1" applyAlignment="1" applyProtection="1">
      <alignment horizontal="center" vertical="center" wrapText="1"/>
      <protection locked="0"/>
    </xf>
    <xf numFmtId="0" fontId="19" fillId="0" borderId="80" xfId="0" applyFont="1" applyBorder="1" applyAlignment="1">
      <alignment horizontal="distributed" vertical="center" indent="3"/>
    </xf>
    <xf numFmtId="0" fontId="0" fillId="0" borderId="106" xfId="0" applyBorder="1" applyAlignment="1">
      <alignment horizontal="distributed" vertical="center"/>
    </xf>
    <xf numFmtId="0" fontId="19" fillId="0" borderId="137" xfId="0" applyFont="1" applyBorder="1" applyAlignment="1">
      <alignment horizontal="center" vertical="center"/>
    </xf>
    <xf numFmtId="0" fontId="19" fillId="0" borderId="138" xfId="0" applyFont="1" applyBorder="1" applyAlignment="1">
      <alignment horizontal="center" vertical="center"/>
    </xf>
    <xf numFmtId="0" fontId="0" fillId="0" borderId="81" xfId="0" applyBorder="1" applyAlignment="1">
      <alignment horizontal="center" vertical="center"/>
    </xf>
    <xf numFmtId="0" fontId="19" fillId="0" borderId="83" xfId="0" applyFont="1" applyBorder="1" applyAlignment="1">
      <alignment horizontal="center" vertical="center"/>
    </xf>
    <xf numFmtId="0" fontId="0" fillId="0" borderId="83" xfId="0" applyBorder="1" applyAlignment="1">
      <alignment horizontal="center" vertical="center"/>
    </xf>
    <xf numFmtId="0" fontId="0" fillId="0" borderId="136" xfId="0" applyBorder="1" applyAlignment="1">
      <alignment horizontal="center" vertical="center"/>
    </xf>
    <xf numFmtId="0" fontId="19" fillId="0" borderId="83" xfId="0" applyFont="1" applyBorder="1" applyAlignment="1">
      <alignment horizontal="center"/>
    </xf>
    <xf numFmtId="0" fontId="0" fillId="0" borderId="83" xfId="0" applyBorder="1" applyAlignment="1">
      <alignment horizontal="center"/>
    </xf>
    <xf numFmtId="0" fontId="0" fillId="0" borderId="136" xfId="0" applyBorder="1" applyAlignment="1">
      <alignment horizontal="center"/>
    </xf>
    <xf numFmtId="0" fontId="19" fillId="24" borderId="53" xfId="0" applyFont="1" applyFill="1" applyBorder="1" applyAlignment="1" applyProtection="1">
      <alignment horizontal="center" vertical="center"/>
      <protection locked="0"/>
    </xf>
    <xf numFmtId="0" fontId="19" fillId="24" borderId="58" xfId="0" applyFont="1" applyFill="1" applyBorder="1" applyAlignment="1" applyProtection="1">
      <alignment horizontal="center" vertical="center"/>
      <protection locked="0"/>
    </xf>
    <xf numFmtId="0" fontId="19" fillId="24" borderId="0" xfId="0" applyFont="1" applyFill="1" applyAlignment="1" applyProtection="1">
      <alignment vertical="center" shrinkToFit="1"/>
      <protection locked="0"/>
    </xf>
    <xf numFmtId="0" fontId="19" fillId="24" borderId="0" xfId="0" applyFont="1" applyFill="1" applyAlignment="1" applyProtection="1">
      <alignment vertical="center"/>
      <protection locked="0"/>
    </xf>
    <xf numFmtId="0" fontId="19" fillId="24" borderId="52" xfId="0" applyFont="1" applyFill="1" applyBorder="1" applyAlignment="1" applyProtection="1">
      <alignment horizontal="center" vertical="center"/>
      <protection locked="0"/>
    </xf>
    <xf numFmtId="0" fontId="19" fillId="24" borderId="59" xfId="0" applyFont="1" applyFill="1" applyBorder="1" applyAlignment="1" applyProtection="1">
      <alignment horizontal="center" vertical="center"/>
      <protection locked="0"/>
    </xf>
    <xf numFmtId="0" fontId="49" fillId="0" borderId="0" xfId="0" applyFont="1"/>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49" fillId="0" borderId="139" xfId="0" applyFont="1" applyBorder="1" applyAlignment="1">
      <alignment horizontal="center" vertical="center"/>
    </xf>
    <xf numFmtId="0" fontId="49" fillId="0" borderId="140" xfId="0" applyFont="1" applyBorder="1" applyAlignment="1">
      <alignment horizontal="center" vertical="center"/>
    </xf>
    <xf numFmtId="0" fontId="19" fillId="24" borderId="20" xfId="0" applyFont="1" applyFill="1" applyBorder="1" applyAlignment="1" applyProtection="1">
      <alignment horizontal="center" vertical="center"/>
      <protection locked="0"/>
    </xf>
    <xf numFmtId="0" fontId="19" fillId="24" borderId="117" xfId="0" applyFont="1" applyFill="1" applyBorder="1" applyAlignment="1" applyProtection="1">
      <alignment horizontal="center" vertical="center"/>
      <protection locked="0"/>
    </xf>
    <xf numFmtId="0" fontId="45" fillId="0" borderId="0" xfId="0" applyFont="1" applyAlignment="1">
      <alignment horizontal="left" shrinkToFit="1"/>
    </xf>
    <xf numFmtId="0" fontId="19" fillId="0" borderId="0" xfId="0" applyFont="1" applyAlignment="1">
      <alignment vertical="top" wrapText="1"/>
    </xf>
    <xf numFmtId="0" fontId="45" fillId="0" borderId="0" xfId="0" applyFont="1" applyAlignment="1">
      <alignment shrinkToFit="1"/>
    </xf>
    <xf numFmtId="0" fontId="19" fillId="0" borderId="0" xfId="0" applyFont="1" applyAlignment="1">
      <alignment shrinkToFit="1"/>
    </xf>
    <xf numFmtId="0" fontId="19" fillId="24" borderId="22" xfId="0" applyFont="1" applyFill="1" applyBorder="1" applyAlignment="1" applyProtection="1">
      <alignment horizontal="center" vertical="center"/>
      <protection locked="0"/>
    </xf>
    <xf numFmtId="0" fontId="19" fillId="24" borderId="12" xfId="0" applyFont="1" applyFill="1" applyBorder="1" applyAlignment="1" applyProtection="1">
      <alignment horizontal="center" vertical="center"/>
      <protection locked="0"/>
    </xf>
    <xf numFmtId="0" fontId="19" fillId="24" borderId="141" xfId="0" applyFont="1" applyFill="1" applyBorder="1" applyAlignment="1" applyProtection="1">
      <alignment horizontal="center" vertical="center"/>
      <protection locked="0"/>
    </xf>
    <xf numFmtId="0" fontId="19" fillId="24" borderId="142" xfId="0" applyFont="1" applyFill="1" applyBorder="1" applyAlignment="1" applyProtection="1">
      <alignment horizontal="center" vertical="center"/>
      <protection locked="0"/>
    </xf>
    <xf numFmtId="0" fontId="19" fillId="24" borderId="134" xfId="0" applyFont="1" applyFill="1" applyBorder="1" applyAlignment="1" applyProtection="1">
      <alignment horizontal="center" vertical="center"/>
      <protection locked="0"/>
    </xf>
    <xf numFmtId="0" fontId="19" fillId="24" borderId="106" xfId="0" applyFont="1" applyFill="1" applyBorder="1" applyAlignment="1" applyProtection="1">
      <alignment horizontal="center" vertical="center"/>
      <protection locked="0"/>
    </xf>
    <xf numFmtId="0" fontId="46" fillId="0" borderId="40" xfId="0" applyFont="1" applyBorder="1" applyAlignment="1">
      <alignment horizontal="center" vertical="center" wrapText="1"/>
    </xf>
    <xf numFmtId="0" fontId="46" fillId="0" borderId="58" xfId="0" applyFont="1" applyBorder="1" applyAlignment="1">
      <alignment horizontal="center" vertical="center" wrapText="1"/>
    </xf>
    <xf numFmtId="0" fontId="19" fillId="0" borderId="102" xfId="0" applyFont="1" applyBorder="1" applyAlignment="1">
      <alignment horizontal="center" vertical="center"/>
    </xf>
    <xf numFmtId="0" fontId="0" fillId="0" borderId="96" xfId="0" applyBorder="1" applyAlignment="1">
      <alignment horizontal="center" vertical="center"/>
    </xf>
    <xf numFmtId="191" fontId="49" fillId="0" borderId="69" xfId="0" applyNumberFormat="1" applyFont="1" applyBorder="1" applyAlignment="1">
      <alignment horizontal="center" vertical="center" shrinkToFit="1"/>
    </xf>
    <xf numFmtId="191" fontId="0" fillId="0" borderId="96" xfId="0" applyNumberFormat="1" applyBorder="1" applyAlignment="1">
      <alignment horizontal="center" vertical="center" shrinkToFit="1"/>
    </xf>
    <xf numFmtId="191" fontId="0" fillId="0" borderId="103" xfId="0" applyNumberFormat="1" applyBorder="1" applyAlignment="1">
      <alignment horizontal="center" vertical="center" shrinkToFit="1"/>
    </xf>
    <xf numFmtId="0" fontId="46" fillId="0" borderId="49" xfId="0" applyFont="1" applyBorder="1" applyAlignment="1">
      <alignment horizontal="center" vertical="center" wrapText="1"/>
    </xf>
    <xf numFmtId="0" fontId="46" fillId="0" borderId="81" xfId="0" applyFont="1" applyBorder="1" applyAlignment="1">
      <alignment horizontal="center" vertical="center" wrapText="1"/>
    </xf>
    <xf numFmtId="0" fontId="46" fillId="0" borderId="106" xfId="0" applyFont="1" applyBorder="1" applyAlignment="1">
      <alignment horizontal="center" vertical="center" wrapText="1"/>
    </xf>
    <xf numFmtId="0" fontId="46" fillId="0" borderId="143" xfId="0" applyFont="1" applyBorder="1" applyAlignment="1">
      <alignment horizontal="center" vertical="center" wrapText="1"/>
    </xf>
    <xf numFmtId="0" fontId="46" fillId="0" borderId="144"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53"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52" xfId="0" applyFont="1" applyBorder="1" applyAlignment="1">
      <alignment horizontal="center" vertical="center" shrinkToFit="1"/>
    </xf>
    <xf numFmtId="0" fontId="34" fillId="0" borderId="52" xfId="0" applyFont="1" applyBorder="1" applyAlignment="1">
      <alignment horizontal="center" vertical="center"/>
    </xf>
    <xf numFmtId="0" fontId="69" fillId="0" borderId="22" xfId="0" applyFont="1" applyBorder="1" applyAlignment="1">
      <alignment horizontal="center" vertical="center" wrapText="1"/>
    </xf>
    <xf numFmtId="0" fontId="69" fillId="0" borderId="23" xfId="0" applyFont="1" applyBorder="1" applyAlignment="1">
      <alignment horizontal="center" vertical="center" wrapText="1"/>
    </xf>
    <xf numFmtId="0" fontId="19" fillId="29" borderId="18" xfId="50" applyFont="1" applyFill="1" applyBorder="1" applyAlignment="1" applyProtection="1">
      <alignment horizontal="center"/>
      <protection locked="0"/>
    </xf>
    <xf numFmtId="0" fontId="19" fillId="29" borderId="19" xfId="50" applyFont="1" applyFill="1" applyBorder="1" applyAlignment="1" applyProtection="1">
      <alignment horizontal="center"/>
      <protection locked="0"/>
    </xf>
    <xf numFmtId="0" fontId="19" fillId="0" borderId="22" xfId="50" applyFont="1" applyBorder="1" applyAlignment="1">
      <alignment horizontal="center"/>
    </xf>
    <xf numFmtId="0" fontId="19" fillId="0" borderId="23" xfId="50" applyFont="1" applyBorder="1" applyAlignment="1">
      <alignment horizontal="center"/>
    </xf>
    <xf numFmtId="0" fontId="19" fillId="29" borderId="13" xfId="50" applyFont="1" applyFill="1" applyBorder="1" applyAlignment="1" applyProtection="1">
      <alignment horizontal="center"/>
      <protection locked="0"/>
    </xf>
    <xf numFmtId="0" fontId="19" fillId="29" borderId="14" xfId="50" applyFont="1" applyFill="1" applyBorder="1" applyAlignment="1" applyProtection="1">
      <alignment horizontal="center"/>
      <protection locked="0"/>
    </xf>
    <xf numFmtId="0" fontId="19" fillId="24" borderId="18" xfId="50" applyFont="1" applyFill="1" applyBorder="1" applyAlignment="1" applyProtection="1">
      <alignment horizontal="center"/>
      <protection locked="0"/>
    </xf>
    <xf numFmtId="0" fontId="19" fillId="24" borderId="19" xfId="50" applyFont="1" applyFill="1" applyBorder="1" applyAlignment="1" applyProtection="1">
      <alignment horizontal="center"/>
      <protection locked="0"/>
    </xf>
    <xf numFmtId="0" fontId="19" fillId="0" borderId="22" xfId="50" applyFont="1" applyBorder="1" applyAlignment="1">
      <alignment horizontal="center" vertical="center"/>
    </xf>
    <xf numFmtId="0" fontId="19" fillId="0" borderId="23" xfId="50" applyFont="1" applyBorder="1" applyAlignment="1">
      <alignment horizontal="center" vertical="center"/>
    </xf>
    <xf numFmtId="0" fontId="19" fillId="29" borderId="13" xfId="50" applyFont="1" applyFill="1" applyBorder="1" applyAlignment="1">
      <alignment horizontal="left" shrinkToFit="1"/>
    </xf>
    <xf numFmtId="0" fontId="19" fillId="29" borderId="14" xfId="50" applyFont="1" applyFill="1" applyBorder="1" applyAlignment="1">
      <alignment horizontal="left" shrinkToFit="1"/>
    </xf>
    <xf numFmtId="0" fontId="19" fillId="29" borderId="18" xfId="50" applyFont="1" applyFill="1" applyBorder="1" applyAlignment="1">
      <alignment horizontal="left"/>
    </xf>
    <xf numFmtId="0" fontId="19" fillId="29" borderId="19" xfId="50" applyFont="1" applyFill="1" applyBorder="1" applyAlignment="1">
      <alignment horizontal="left"/>
    </xf>
    <xf numFmtId="0" fontId="45" fillId="0" borderId="13" xfId="50" applyFont="1" applyBorder="1" applyAlignment="1" applyProtection="1">
      <alignment horizontal="left" wrapText="1"/>
      <protection locked="0"/>
    </xf>
    <xf numFmtId="0" fontId="46" fillId="0" borderId="18" xfId="0" applyFont="1" applyBorder="1" applyAlignment="1">
      <alignment horizontal="left" wrapText="1"/>
    </xf>
    <xf numFmtId="0" fontId="43" fillId="29" borderId="13" xfId="50" applyFont="1" applyFill="1" applyBorder="1" applyAlignment="1" applyProtection="1">
      <alignment horizontal="left"/>
      <protection locked="0"/>
    </xf>
    <xf numFmtId="0" fontId="43" fillId="29" borderId="14" xfId="50" applyFont="1" applyFill="1" applyBorder="1" applyAlignment="1" applyProtection="1">
      <alignment horizontal="left"/>
      <protection locked="0"/>
    </xf>
    <xf numFmtId="0" fontId="19" fillId="29" borderId="18" xfId="50" applyFont="1" applyFill="1" applyBorder="1" applyAlignment="1" applyProtection="1">
      <alignment horizontal="left"/>
      <protection locked="0"/>
    </xf>
    <xf numFmtId="0" fontId="19" fillId="29" borderId="19" xfId="50" applyFont="1" applyFill="1" applyBorder="1" applyAlignment="1" applyProtection="1">
      <alignment horizontal="left"/>
      <protection locked="0"/>
    </xf>
    <xf numFmtId="177" fontId="47" fillId="0" borderId="28" xfId="0" applyNumberFormat="1" applyFont="1" applyBorder="1" applyAlignment="1">
      <alignment vertical="center" shrinkToFit="1"/>
    </xf>
    <xf numFmtId="0" fontId="47" fillId="0" borderId="29" xfId="0" applyFont="1" applyBorder="1" applyAlignment="1">
      <alignment vertical="center" shrinkToFit="1"/>
    </xf>
    <xf numFmtId="177" fontId="106" fillId="29" borderId="28" xfId="0" applyNumberFormat="1" applyFont="1" applyFill="1" applyBorder="1" applyAlignment="1" applyProtection="1">
      <alignment vertical="center" shrinkToFit="1"/>
      <protection locked="0"/>
    </xf>
    <xf numFmtId="0" fontId="106" fillId="29" borderId="29" xfId="0" applyFont="1" applyFill="1" applyBorder="1" applyAlignment="1" applyProtection="1">
      <alignment vertical="center" shrinkToFit="1"/>
      <protection locked="0"/>
    </xf>
    <xf numFmtId="178" fontId="106" fillId="29" borderId="28" xfId="0" applyNumberFormat="1" applyFont="1" applyFill="1" applyBorder="1" applyAlignment="1" applyProtection="1">
      <alignment horizontal="right" vertical="center" shrinkToFit="1"/>
      <protection locked="0"/>
    </xf>
    <xf numFmtId="178" fontId="106" fillId="29" borderId="29" xfId="0" applyNumberFormat="1" applyFont="1" applyFill="1" applyBorder="1" applyAlignment="1" applyProtection="1">
      <alignment horizontal="right" vertical="center" shrinkToFit="1"/>
      <protection locked="0"/>
    </xf>
    <xf numFmtId="177" fontId="106" fillId="0" borderId="28" xfId="0" applyNumberFormat="1" applyFont="1" applyBorder="1" applyAlignment="1">
      <alignment vertical="center" shrinkToFit="1"/>
    </xf>
    <xf numFmtId="0" fontId="106" fillId="0" borderId="29" xfId="0" applyFont="1" applyBorder="1" applyAlignment="1">
      <alignment vertical="center" shrinkToFit="1"/>
    </xf>
    <xf numFmtId="0" fontId="34" fillId="0" borderId="24" xfId="0" applyFont="1" applyBorder="1" applyAlignment="1">
      <alignment horizontal="center" vertical="center"/>
    </xf>
    <xf numFmtId="0" fontId="34" fillId="0" borderId="29" xfId="0" applyFont="1" applyBorder="1" applyAlignment="1">
      <alignment horizontal="center" vertical="center" wrapText="1"/>
    </xf>
    <xf numFmtId="177" fontId="49" fillId="0" borderId="16" xfId="0" applyNumberFormat="1" applyFont="1" applyBorder="1" applyAlignment="1">
      <alignment vertical="center" shrinkToFit="1"/>
    </xf>
    <xf numFmtId="0" fontId="49" fillId="0" borderId="44" xfId="0" applyFont="1" applyBorder="1" applyAlignment="1">
      <alignment vertical="center" shrinkToFit="1"/>
    </xf>
    <xf numFmtId="177" fontId="49" fillId="0" borderId="39" xfId="0" applyNumberFormat="1" applyFont="1" applyBorder="1" applyAlignment="1">
      <alignment vertical="center" shrinkToFit="1"/>
    </xf>
    <xf numFmtId="0" fontId="49" fillId="0" borderId="36" xfId="0" applyFont="1" applyBorder="1" applyAlignment="1">
      <alignment vertical="center" shrinkToFit="1"/>
    </xf>
    <xf numFmtId="177" fontId="106" fillId="29" borderId="28" xfId="0" applyNumberFormat="1" applyFont="1" applyFill="1" applyBorder="1" applyAlignment="1">
      <alignment vertical="center" shrinkToFit="1"/>
    </xf>
    <xf numFmtId="177" fontId="106" fillId="29" borderId="29" xfId="0" applyNumberFormat="1" applyFont="1" applyFill="1" applyBorder="1" applyAlignment="1">
      <alignment vertical="center" shrinkToFit="1"/>
    </xf>
    <xf numFmtId="0" fontId="34" fillId="0" borderId="137" xfId="0" applyFont="1" applyBorder="1" applyAlignment="1">
      <alignment horizontal="center" vertical="center"/>
    </xf>
    <xf numFmtId="0" fontId="34" fillId="0" borderId="46" xfId="0" applyFont="1" applyBorder="1" applyAlignment="1">
      <alignment horizontal="center" vertical="center"/>
    </xf>
    <xf numFmtId="0" fontId="34" fillId="0" borderId="60" xfId="0" applyFont="1" applyBorder="1" applyAlignment="1">
      <alignment horizontal="center" vertical="center"/>
    </xf>
    <xf numFmtId="0" fontId="34" fillId="0" borderId="138" xfId="0" applyFont="1" applyBorder="1" applyAlignment="1">
      <alignment horizontal="center" vertical="center" wrapText="1"/>
    </xf>
    <xf numFmtId="177" fontId="49" fillId="0" borderId="28" xfId="0" applyNumberFormat="1" applyFont="1" applyBorder="1" applyAlignment="1">
      <alignment vertical="center" shrinkToFit="1"/>
    </xf>
    <xf numFmtId="0" fontId="49" fillId="0" borderId="29" xfId="0" applyFont="1" applyBorder="1" applyAlignment="1">
      <alignment vertical="center" shrinkToFit="1"/>
    </xf>
    <xf numFmtId="0" fontId="34" fillId="0" borderId="134" xfId="0" applyFont="1" applyBorder="1" applyAlignment="1">
      <alignment horizontal="distributed" vertical="center" indent="8"/>
    </xf>
    <xf numFmtId="0" fontId="34" fillId="0" borderId="81" xfId="0" applyFont="1" applyBorder="1" applyAlignment="1">
      <alignment horizontal="distributed" vertical="center" indent="8"/>
    </xf>
    <xf numFmtId="0" fontId="34" fillId="0" borderId="135" xfId="0" applyFont="1" applyBorder="1" applyAlignment="1">
      <alignment horizontal="distributed" vertical="center" indent="8"/>
    </xf>
    <xf numFmtId="0" fontId="34" fillId="0" borderId="22" xfId="0" applyFont="1" applyBorder="1" applyAlignment="1">
      <alignment horizontal="distributed" vertical="center" indent="10"/>
    </xf>
    <xf numFmtId="0" fontId="34" fillId="0" borderId="56" xfId="0" applyFont="1" applyBorder="1" applyAlignment="1">
      <alignment horizontal="distributed" vertical="center" indent="10"/>
    </xf>
    <xf numFmtId="0" fontId="34" fillId="0" borderId="23" xfId="0" applyFont="1" applyBorder="1" applyAlignment="1">
      <alignment horizontal="distributed" vertical="center" indent="10"/>
    </xf>
    <xf numFmtId="0" fontId="34" fillId="0" borderId="22" xfId="0" applyFont="1" applyBorder="1" applyAlignment="1">
      <alignment horizontal="distributed" vertical="center" indent="4"/>
    </xf>
    <xf numFmtId="0" fontId="34" fillId="0" borderId="56" xfId="0" applyFont="1" applyBorder="1" applyAlignment="1">
      <alignment horizontal="distributed" vertical="center" indent="4"/>
    </xf>
    <xf numFmtId="0" fontId="34" fillId="0" borderId="23" xfId="0" applyFont="1" applyBorder="1" applyAlignment="1">
      <alignment horizontal="distributed" vertical="center" indent="4"/>
    </xf>
    <xf numFmtId="0" fontId="34" fillId="0" borderId="20" xfId="0" applyFont="1" applyBorder="1" applyAlignment="1">
      <alignment horizontal="center" vertical="center"/>
    </xf>
    <xf numFmtId="0" fontId="34" fillId="0" borderId="29" xfId="0" applyFont="1" applyBorder="1" applyAlignment="1">
      <alignment horizontal="center" vertical="center"/>
    </xf>
    <xf numFmtId="0" fontId="34" fillId="0" borderId="145" xfId="0" applyFont="1" applyBorder="1" applyAlignment="1">
      <alignment horizontal="center" vertical="center" wrapText="1"/>
    </xf>
    <xf numFmtId="0" fontId="34" fillId="0" borderId="59" xfId="0" applyFont="1" applyBorder="1" applyAlignment="1">
      <alignment horizontal="center" vertical="center"/>
    </xf>
    <xf numFmtId="0" fontId="34" fillId="0" borderId="38" xfId="0" applyFont="1" applyBorder="1" applyAlignment="1">
      <alignment horizontal="center" vertical="center"/>
    </xf>
    <xf numFmtId="190" fontId="47" fillId="0" borderId="28" xfId="0" applyNumberFormat="1" applyFont="1" applyBorder="1" applyAlignment="1">
      <alignment vertical="center" shrinkToFit="1"/>
    </xf>
    <xf numFmtId="190" fontId="47" fillId="0" borderId="29" xfId="0" applyNumberFormat="1" applyFont="1" applyBorder="1" applyAlignment="1">
      <alignment vertical="center" shrinkToFit="1"/>
    </xf>
    <xf numFmtId="177" fontId="49" fillId="0" borderId="40" xfId="0" applyNumberFormat="1" applyFont="1" applyBorder="1" applyAlignment="1">
      <alignment vertical="center" shrinkToFit="1"/>
    </xf>
    <xf numFmtId="0" fontId="49" fillId="0" borderId="42" xfId="0" applyFont="1" applyBorder="1" applyAlignment="1">
      <alignment vertical="center" shrinkToFit="1"/>
    </xf>
    <xf numFmtId="0" fontId="34" fillId="0" borderId="134" xfId="0" applyFont="1" applyBorder="1" applyAlignment="1">
      <alignment horizontal="center" vertical="center" wrapText="1"/>
    </xf>
    <xf numFmtId="0" fontId="34" fillId="0" borderId="22" xfId="0" applyFont="1" applyBorder="1" applyAlignment="1">
      <alignment horizontal="center" vertical="center"/>
    </xf>
    <xf numFmtId="0" fontId="34" fillId="0" borderId="37" xfId="0" applyFont="1" applyBorder="1" applyAlignment="1">
      <alignment horizontal="center" vertical="center"/>
    </xf>
    <xf numFmtId="0" fontId="40" fillId="0" borderId="0" xfId="0" applyFont="1" applyAlignment="1">
      <alignment shrinkToFit="1"/>
    </xf>
    <xf numFmtId="0" fontId="96" fillId="0" borderId="0" xfId="0" applyFont="1" applyAlignment="1">
      <alignment shrinkToFit="1"/>
    </xf>
    <xf numFmtId="0" fontId="38" fillId="0" borderId="0" xfId="0" applyFont="1" applyAlignment="1">
      <alignment horizontal="center"/>
    </xf>
    <xf numFmtId="0" fontId="38" fillId="0" borderId="0" xfId="0" applyFont="1" applyAlignment="1">
      <alignment horizontal="distributed"/>
    </xf>
    <xf numFmtId="189" fontId="40" fillId="0" borderId="0" xfId="0" applyNumberFormat="1" applyFont="1" applyAlignment="1">
      <alignment horizontal="distributed" shrinkToFit="1"/>
    </xf>
    <xf numFmtId="0" fontId="40" fillId="0" borderId="0" xfId="0" applyFont="1" applyAlignment="1">
      <alignment horizontal="distributed" shrinkToFit="1"/>
    </xf>
    <xf numFmtId="0" fontId="38" fillId="41" borderId="0" xfId="0" applyFont="1" applyFill="1" applyProtection="1">
      <protection locked="0"/>
    </xf>
    <xf numFmtId="0" fontId="19" fillId="0" borderId="0" xfId="0" applyFont="1" applyAlignment="1">
      <alignment horizontal="distributed"/>
    </xf>
    <xf numFmtId="0" fontId="38" fillId="0" borderId="0" xfId="0" applyFont="1" applyProtection="1">
      <protection locked="0"/>
    </xf>
    <xf numFmtId="0" fontId="38" fillId="0" borderId="0" xfId="0" applyFont="1"/>
    <xf numFmtId="0" fontId="96" fillId="0" borderId="0" xfId="0" applyFont="1"/>
    <xf numFmtId="0" fontId="98" fillId="0" borderId="0" xfId="0" applyFont="1"/>
    <xf numFmtId="0" fontId="38" fillId="0" borderId="0" xfId="0" applyFont="1" applyAlignment="1">
      <alignment horizontal="left" wrapText="1"/>
    </xf>
    <xf numFmtId="0" fontId="93" fillId="26" borderId="0" xfId="0" applyFont="1" applyFill="1" applyAlignment="1">
      <alignment horizontal="center" vertical="center"/>
    </xf>
    <xf numFmtId="0" fontId="114" fillId="0" borderId="0" xfId="0" applyFont="1" applyAlignment="1">
      <alignment vertical="center"/>
    </xf>
    <xf numFmtId="0" fontId="88" fillId="26" borderId="0" xfId="0" applyFont="1" applyFill="1" applyAlignment="1">
      <alignment vertical="center"/>
    </xf>
    <xf numFmtId="0" fontId="88" fillId="26" borderId="0" xfId="0" applyFont="1" applyFill="1" applyAlignment="1">
      <alignment horizontal="center"/>
    </xf>
    <xf numFmtId="0" fontId="88" fillId="0" borderId="0" xfId="0" applyFont="1" applyAlignment="1">
      <alignment horizontal="left" vertical="center" shrinkToFit="1"/>
    </xf>
    <xf numFmtId="0" fontId="90" fillId="0" borderId="0" xfId="0" applyFont="1" applyAlignment="1">
      <alignment horizontal="left" vertical="center" shrinkToFit="1"/>
    </xf>
    <xf numFmtId="58" fontId="88" fillId="0" borderId="0" xfId="0" applyNumberFormat="1" applyFont="1" applyAlignment="1">
      <alignment horizontal="left" vertical="justify"/>
    </xf>
    <xf numFmtId="0" fontId="39" fillId="0" borderId="0" xfId="48" applyFont="1" applyAlignment="1">
      <alignment horizontal="center" vertical="center"/>
    </xf>
    <xf numFmtId="0" fontId="38" fillId="0" borderId="25" xfId="0" applyFont="1" applyBorder="1" applyAlignment="1">
      <alignment horizontal="center" vertical="center" wrapText="1"/>
    </xf>
    <xf numFmtId="0" fontId="38" fillId="0" borderId="45" xfId="0" applyFont="1" applyBorder="1" applyAlignment="1">
      <alignment horizontal="center" vertical="center" wrapText="1"/>
    </xf>
    <xf numFmtId="0" fontId="6" fillId="0" borderId="137" xfId="49" applyBorder="1" applyAlignment="1">
      <alignment horizontal="center" vertical="center" shrinkToFit="1"/>
    </xf>
    <xf numFmtId="0" fontId="6" fillId="0" borderId="138" xfId="49" applyBorder="1" applyAlignment="1">
      <alignment horizontal="center" vertical="center" shrinkToFit="1"/>
    </xf>
    <xf numFmtId="0" fontId="68" fillId="32" borderId="33" xfId="49" applyFont="1" applyFill="1" applyBorder="1" applyAlignment="1">
      <alignment horizontal="center" vertical="center" wrapText="1"/>
    </xf>
    <xf numFmtId="0" fontId="68" fillId="32" borderId="58" xfId="49" applyFont="1" applyFill="1" applyBorder="1" applyAlignment="1">
      <alignment horizontal="center" vertical="center" wrapText="1"/>
    </xf>
    <xf numFmtId="0" fontId="46" fillId="0" borderId="137" xfId="0" applyFont="1" applyBorder="1" applyAlignment="1">
      <alignment horizontal="center" vertical="center"/>
    </xf>
    <xf numFmtId="0" fontId="46" fillId="0" borderId="138" xfId="0" applyFont="1" applyBorder="1" applyAlignment="1">
      <alignment horizontal="center" vertical="center"/>
    </xf>
    <xf numFmtId="0" fontId="46" fillId="0" borderId="145" xfId="0" applyFont="1" applyBorder="1" applyAlignment="1">
      <alignment horizontal="center" vertical="center"/>
    </xf>
    <xf numFmtId="0" fontId="68" fillId="40" borderId="46" xfId="0" applyFont="1" applyFill="1" applyBorder="1" applyAlignment="1">
      <alignment horizontal="center" vertical="center" wrapText="1"/>
    </xf>
    <xf numFmtId="0" fontId="68" fillId="40" borderId="46" xfId="0" applyFont="1" applyFill="1" applyBorder="1" applyAlignment="1">
      <alignment horizontal="center"/>
    </xf>
    <xf numFmtId="0" fontId="0" fillId="0" borderId="120" xfId="0" applyBorder="1" applyAlignment="1">
      <alignment horizontal="left"/>
    </xf>
    <xf numFmtId="0" fontId="0" fillId="0" borderId="19" xfId="0" applyBorder="1" applyAlignment="1">
      <alignment horizontal="left"/>
    </xf>
    <xf numFmtId="0" fontId="0" fillId="0" borderId="102" xfId="0" applyBorder="1" applyAlignment="1">
      <alignment horizontal="center"/>
    </xf>
    <xf numFmtId="0" fontId="0" fillId="0" borderId="118" xfId="0" applyBorder="1" applyAlignment="1">
      <alignment horizontal="center"/>
    </xf>
    <xf numFmtId="0" fontId="0" fillId="0" borderId="61" xfId="0" applyBorder="1" applyAlignment="1">
      <alignment horizontal="left"/>
    </xf>
    <xf numFmtId="0" fontId="0" fillId="0" borderId="23" xfId="0" applyBorder="1" applyAlignment="1">
      <alignment horizontal="left"/>
    </xf>
    <xf numFmtId="0" fontId="0" fillId="0" borderId="82" xfId="0" applyBorder="1" applyAlignment="1">
      <alignment horizontal="left"/>
    </xf>
    <xf numFmtId="0" fontId="0" fillId="0" borderId="136" xfId="0" applyBorder="1" applyAlignment="1">
      <alignment horizontal="left"/>
    </xf>
    <xf numFmtId="0" fontId="0" fillId="0" borderId="122" xfId="0" applyBorder="1" applyAlignment="1">
      <alignment horizontal="center" vertical="center"/>
    </xf>
    <xf numFmtId="0" fontId="0" fillId="0" borderId="0" xfId="0" applyAlignment="1">
      <alignment horizontal="center" vertical="center"/>
    </xf>
    <xf numFmtId="0" fontId="46" fillId="33" borderId="52" xfId="0" applyFont="1" applyFill="1" applyBorder="1" applyAlignment="1">
      <alignment horizontal="center" vertical="center" wrapText="1"/>
    </xf>
    <xf numFmtId="0" fontId="46" fillId="0" borderId="52" xfId="0" applyFont="1" applyBorder="1" applyAlignment="1">
      <alignment horizontal="center" vertical="center" wrapText="1"/>
    </xf>
    <xf numFmtId="0" fontId="68" fillId="0" borderId="20" xfId="0" applyFont="1" applyBorder="1" applyAlignment="1">
      <alignment horizontal="center" vertical="center" wrapText="1"/>
    </xf>
    <xf numFmtId="0" fontId="68" fillId="0" borderId="28" xfId="0" applyFont="1" applyBorder="1" applyAlignment="1">
      <alignment horizontal="center" vertical="center" wrapText="1"/>
    </xf>
    <xf numFmtId="0" fontId="68" fillId="0" borderId="53" xfId="0" applyFont="1" applyBorder="1" applyAlignment="1">
      <alignment horizontal="center" vertical="center" wrapText="1"/>
    </xf>
    <xf numFmtId="0" fontId="46" fillId="0" borderId="59" xfId="0" applyFont="1" applyBorder="1" applyAlignment="1">
      <alignment horizontal="center" vertical="center" wrapText="1"/>
    </xf>
    <xf numFmtId="0" fontId="6" fillId="0" borderId="80" xfId="49" applyBorder="1" applyAlignment="1">
      <alignment horizontal="center" vertical="center" shrinkToFit="1"/>
    </xf>
    <xf numFmtId="0" fontId="6" fillId="0" borderId="81" xfId="49" applyBorder="1" applyAlignment="1">
      <alignment horizontal="center" vertical="center" shrinkToFit="1"/>
    </xf>
    <xf numFmtId="0" fontId="6" fillId="0" borderId="135" xfId="49" applyBorder="1" applyAlignment="1">
      <alignment horizontal="center" vertical="center" shrinkToFit="1"/>
    </xf>
    <xf numFmtId="3" fontId="78" fillId="0" borderId="22" xfId="45" applyNumberFormat="1" applyFont="1" applyBorder="1" applyAlignment="1">
      <alignment horizontal="center" vertical="center" shrinkToFit="1"/>
    </xf>
    <xf numFmtId="3" fontId="78" fillId="0" borderId="56" xfId="45" applyNumberFormat="1" applyFont="1" applyBorder="1" applyAlignment="1">
      <alignment horizontal="center" vertical="center" shrinkToFit="1"/>
    </xf>
    <xf numFmtId="3" fontId="78" fillId="0" borderId="23" xfId="45" applyNumberFormat="1" applyFont="1" applyBorder="1" applyAlignment="1">
      <alignment horizontal="center" vertical="center" shrinkToFit="1"/>
    </xf>
    <xf numFmtId="3" fontId="78" fillId="0" borderId="41" xfId="45" applyNumberFormat="1" applyFont="1" applyBorder="1" applyAlignment="1">
      <alignment horizontal="left" vertical="center" shrinkToFit="1"/>
    </xf>
    <xf numFmtId="3" fontId="80" fillId="0" borderId="65" xfId="45" applyNumberFormat="1" applyFont="1" applyBorder="1" applyAlignment="1">
      <alignment horizontal="left" vertical="center" shrinkToFit="1"/>
    </xf>
    <xf numFmtId="3" fontId="78" fillId="0" borderId="0" xfId="45" applyNumberFormat="1" applyFont="1" applyAlignment="1">
      <alignment horizontal="left" vertical="center" shrinkToFit="1"/>
    </xf>
    <xf numFmtId="3" fontId="78" fillId="0" borderId="22" xfId="45" applyNumberFormat="1" applyFont="1" applyBorder="1" applyAlignment="1">
      <alignment horizontal="center" vertical="center"/>
    </xf>
    <xf numFmtId="3" fontId="78" fillId="0" borderId="56" xfId="45" applyNumberFormat="1" applyFont="1" applyBorder="1" applyAlignment="1">
      <alignment horizontal="center" vertical="center"/>
    </xf>
    <xf numFmtId="3" fontId="78" fillId="0" borderId="23" xfId="45" applyNumberFormat="1" applyFont="1" applyBorder="1" applyAlignment="1">
      <alignment horizontal="center" vertical="center"/>
    </xf>
    <xf numFmtId="0" fontId="6" fillId="0" borderId="134" xfId="49" applyBorder="1" applyAlignment="1">
      <alignment horizontal="center" vertical="center" shrinkToFit="1"/>
    </xf>
    <xf numFmtId="3" fontId="97" fillId="0" borderId="22" xfId="45" applyNumberFormat="1" applyFont="1" applyBorder="1" applyAlignment="1">
      <alignment horizontal="center" vertical="center" shrinkToFit="1"/>
    </xf>
    <xf numFmtId="3" fontId="97" fillId="0" borderId="23" xfId="45" applyNumberFormat="1" applyFont="1" applyBorder="1" applyAlignment="1">
      <alignment horizontal="center" vertical="center" shrinkToFit="1"/>
    </xf>
    <xf numFmtId="0" fontId="6" fillId="0" borderId="26" xfId="49" applyBorder="1" applyAlignment="1">
      <alignment horizontal="center" vertical="center" wrapText="1" shrinkToFit="1"/>
    </xf>
    <xf numFmtId="0" fontId="6" fillId="0" borderId="53" xfId="49" applyBorder="1" applyAlignment="1">
      <alignment horizontal="center" vertical="center" shrinkToFit="1"/>
    </xf>
    <xf numFmtId="0" fontId="81" fillId="0" borderId="134" xfId="49" applyFont="1" applyBorder="1" applyAlignment="1">
      <alignment horizontal="center" vertical="center" shrinkToFit="1"/>
    </xf>
    <xf numFmtId="0" fontId="81" fillId="0" borderId="81" xfId="49" applyFont="1" applyBorder="1" applyAlignment="1">
      <alignment horizontal="center" vertical="center" shrinkToFit="1"/>
    </xf>
    <xf numFmtId="0" fontId="81" fillId="0" borderId="135" xfId="49" applyFont="1" applyBorder="1" applyAlignment="1">
      <alignment horizontal="center" vertical="center" shrinkToFit="1"/>
    </xf>
    <xf numFmtId="0" fontId="6" fillId="33" borderId="145" xfId="49" applyFill="1" applyBorder="1" applyAlignment="1">
      <alignment horizontal="center" vertical="center" wrapText="1"/>
    </xf>
    <xf numFmtId="0" fontId="6" fillId="33" borderId="59" xfId="49"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xr:uid="{00000000-0005-0000-0000-00002A000000}"/>
    <cellStyle name="入力" xfId="44" builtinId="20" customBuiltin="1"/>
    <cellStyle name="標準" xfId="0" builtinId="0"/>
    <cellStyle name="標準 2" xfId="45" xr:uid="{00000000-0005-0000-0000-00002D000000}"/>
    <cellStyle name="標準 3" xfId="46" xr:uid="{00000000-0005-0000-0000-00002E000000}"/>
    <cellStyle name="標準 4" xfId="47" xr:uid="{00000000-0005-0000-0000-00002F000000}"/>
    <cellStyle name="標準_19.9.14提出申請書" xfId="48" xr:uid="{00000000-0005-0000-0000-000030000000}"/>
    <cellStyle name="標準_Book1" xfId="49" xr:uid="{00000000-0005-0000-0000-000031000000}"/>
    <cellStyle name="標準_H15身障デイ申請様式" xfId="50" xr:uid="{00000000-0005-0000-0000-000032000000}"/>
    <cellStyle name="標準_北海道" xfId="51" xr:uid="{00000000-0005-0000-0000-000033000000}"/>
    <cellStyle name="標準_様式1-6・2-6" xfId="52" xr:uid="{00000000-0005-0000-0000-000034000000}"/>
    <cellStyle name="未定義" xfId="53" xr:uid="{00000000-0005-0000-0000-000035000000}"/>
    <cellStyle name="良い" xfId="54" builtinId="26" customBuiltin="1"/>
  </cellStyles>
  <dxfs count="1">
    <dxf>
      <fill>
        <patternFill>
          <bgColor theme="2" tint="-0.89996032593768116"/>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664634</xdr:colOff>
      <xdr:row>0</xdr:row>
      <xdr:rowOff>202142</xdr:rowOff>
    </xdr:from>
    <xdr:to>
      <xdr:col>15</xdr:col>
      <xdr:colOff>609601</xdr:colOff>
      <xdr:row>4</xdr:row>
      <xdr:rowOff>200026</xdr:rowOff>
    </xdr:to>
    <xdr:sp macro="" textlink="">
      <xdr:nvSpPr>
        <xdr:cNvPr id="3" name="AutoShape 4">
          <a:extLst>
            <a:ext uri="{FF2B5EF4-FFF2-40B4-BE49-F238E27FC236}">
              <a16:creationId xmlns:a16="http://schemas.microsoft.com/office/drawing/2014/main" id="{BFAAFEAA-C50A-4383-B33A-35978BE1230D}"/>
            </a:ext>
          </a:extLst>
        </xdr:cNvPr>
        <xdr:cNvSpPr>
          <a:spLocks noChangeArrowheads="1"/>
        </xdr:cNvSpPr>
      </xdr:nvSpPr>
      <xdr:spPr bwMode="auto">
        <a:xfrm>
          <a:off x="5350934" y="202142"/>
          <a:ext cx="5631392" cy="1083734"/>
        </a:xfrm>
        <a:prstGeom prst="wedgeRoundRectCallout">
          <a:avLst>
            <a:gd name="adj1" fmla="val -49965"/>
            <a:gd name="adj2" fmla="val 34939"/>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600" b="0" i="0" u="none" strike="noStrike" baseline="0">
              <a:solidFill>
                <a:srgbClr val="000000"/>
              </a:solidFill>
              <a:latin typeface="ＭＳ Ｐゴシック"/>
              <a:ea typeface="ＭＳ Ｐゴシック"/>
            </a:rPr>
            <a:t>別添ﾌｧｲﾙ</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記載要領</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とこの記載例を確認しながら、入力手順に従って、申請書を作成してください。</a:t>
          </a:r>
          <a:endParaRPr lang="en-US" altLang="ja-JP" sz="1600" b="0" i="0" u="none" strike="noStrike" baseline="0">
            <a:solidFill>
              <a:srgbClr val="000000"/>
            </a:solidFill>
            <a:latin typeface="ＭＳ Ｐゴシック"/>
            <a:ea typeface="ＭＳ Ｐゴシック"/>
          </a:endParaRPr>
        </a:p>
        <a:p>
          <a:pPr algn="l" rtl="0">
            <a:lnSpc>
              <a:spcPts val="1300"/>
            </a:lnSpc>
            <a:defRPr sz="1000"/>
          </a:pPr>
          <a:endParaRPr lang="en-US" altLang="ja-JP" sz="1600" b="0" i="0" u="none" strike="noStrike" baseline="0">
            <a:solidFill>
              <a:srgbClr val="000000"/>
            </a:solidFill>
            <a:latin typeface="ＭＳ Ｐゴシック"/>
            <a:ea typeface="ＭＳ Ｐゴシック"/>
          </a:endParaRPr>
        </a:p>
        <a:p>
          <a:pPr algn="l" rtl="0">
            <a:lnSpc>
              <a:spcPts val="1300"/>
            </a:lnSpc>
            <a:defRPr sz="1000"/>
          </a:pPr>
          <a:r>
            <a:rPr lang="ja-JP" altLang="en-US" sz="1600" b="0" i="0" u="none" strike="noStrike" baseline="0">
              <a:solidFill>
                <a:srgbClr val="FF0000"/>
              </a:solidFill>
              <a:latin typeface="ＭＳ Ｐゴシック"/>
              <a:ea typeface="ＭＳ Ｐゴシック"/>
            </a:rPr>
            <a:t>申請書の作成は別添の申請書ファイルを使用してください。</a:t>
          </a:r>
        </a:p>
      </xdr:txBody>
    </xdr:sp>
    <xdr:clientData/>
  </xdr:twoCellAnchor>
  <xdr:twoCellAnchor>
    <xdr:from>
      <xdr:col>6</xdr:col>
      <xdr:colOff>1209675</xdr:colOff>
      <xdr:row>12</xdr:row>
      <xdr:rowOff>9525</xdr:rowOff>
    </xdr:from>
    <xdr:to>
      <xdr:col>6</xdr:col>
      <xdr:colOff>1209675</xdr:colOff>
      <xdr:row>13</xdr:row>
      <xdr:rowOff>9525</xdr:rowOff>
    </xdr:to>
    <xdr:cxnSp macro="">
      <xdr:nvCxnSpPr>
        <xdr:cNvPr id="20" name="直線コネクタ 19">
          <a:extLst>
            <a:ext uri="{FF2B5EF4-FFF2-40B4-BE49-F238E27FC236}">
              <a16:creationId xmlns:a16="http://schemas.microsoft.com/office/drawing/2014/main" id="{1F6CA2D2-FB2F-4C91-A171-D0819B627710}"/>
            </a:ext>
          </a:extLst>
        </xdr:cNvPr>
        <xdr:cNvCxnSpPr/>
      </xdr:nvCxnSpPr>
      <xdr:spPr bwMode="auto">
        <a:xfrm>
          <a:off x="5895975" y="3067050"/>
          <a:ext cx="0" cy="238125"/>
        </a:xfrm>
        <a:prstGeom prst="line">
          <a:avLst/>
        </a:prstGeom>
        <a:ln>
          <a:headEnd type="none" w="med" len="med"/>
          <a:tailEnd type="none" w="med" len="med"/>
        </a:ln>
        <a:extLst>
          <a:ext uri="{53640926-AAD7-44D8-BBD7-CCE9431645EC}">
            <a14:shadowObscured xmlns:a14="http://schemas.microsoft.com/office/drawing/2010/main" val="1"/>
          </a:ext>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18</xdr:row>
      <xdr:rowOff>0</xdr:rowOff>
    </xdr:from>
    <xdr:to>
      <xdr:col>5</xdr:col>
      <xdr:colOff>369570</xdr:colOff>
      <xdr:row>19</xdr:row>
      <xdr:rowOff>13335</xdr:rowOff>
    </xdr:to>
    <xdr:sp macro="" textlink="">
      <xdr:nvSpPr>
        <xdr:cNvPr id="5" name="矢印: 左 4">
          <a:extLst>
            <a:ext uri="{FF2B5EF4-FFF2-40B4-BE49-F238E27FC236}">
              <a16:creationId xmlns:a16="http://schemas.microsoft.com/office/drawing/2014/main" id="{4F43DC39-2098-4994-8BA4-685C50310483}"/>
            </a:ext>
          </a:extLst>
        </xdr:cNvPr>
        <xdr:cNvSpPr/>
      </xdr:nvSpPr>
      <xdr:spPr>
        <a:xfrm>
          <a:off x="3429000" y="4486275"/>
          <a:ext cx="1122045" cy="33718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200024</xdr:colOff>
      <xdr:row>3</xdr:row>
      <xdr:rowOff>228600</xdr:rowOff>
    </xdr:from>
    <xdr:to>
      <xdr:col>4</xdr:col>
      <xdr:colOff>333374</xdr:colOff>
      <xdr:row>5</xdr:row>
      <xdr:rowOff>228600</xdr:rowOff>
    </xdr:to>
    <xdr:sp macro="" textlink="">
      <xdr:nvSpPr>
        <xdr:cNvPr id="11265" name="AutoShape 1">
          <a:extLst>
            <a:ext uri="{FF2B5EF4-FFF2-40B4-BE49-F238E27FC236}">
              <a16:creationId xmlns:a16="http://schemas.microsoft.com/office/drawing/2014/main" id="{471729A2-3CC8-45C0-895B-0BCA3858CB2A}"/>
            </a:ext>
          </a:extLst>
        </xdr:cNvPr>
        <xdr:cNvSpPr>
          <a:spLocks noChangeArrowheads="1"/>
        </xdr:cNvSpPr>
      </xdr:nvSpPr>
      <xdr:spPr bwMode="auto">
        <a:xfrm>
          <a:off x="495299" y="1171575"/>
          <a:ext cx="1800225" cy="561975"/>
        </a:xfrm>
        <a:prstGeom prst="wedgeRoundRectCallout">
          <a:avLst>
            <a:gd name="adj1" fmla="val -34499"/>
            <a:gd name="adj2" fmla="val 10254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xdr:twoCellAnchor>
  <xdr:twoCellAnchor editAs="oneCell">
    <xdr:from>
      <xdr:col>7</xdr:col>
      <xdr:colOff>114300</xdr:colOff>
      <xdr:row>12</xdr:row>
      <xdr:rowOff>133350</xdr:rowOff>
    </xdr:from>
    <xdr:to>
      <xdr:col>9</xdr:col>
      <xdr:colOff>276225</xdr:colOff>
      <xdr:row>16</xdr:row>
      <xdr:rowOff>85725</xdr:rowOff>
    </xdr:to>
    <xdr:sp macro="" textlink="">
      <xdr:nvSpPr>
        <xdr:cNvPr id="11266" name="AutoShape 2">
          <a:extLst>
            <a:ext uri="{FF2B5EF4-FFF2-40B4-BE49-F238E27FC236}">
              <a16:creationId xmlns:a16="http://schemas.microsoft.com/office/drawing/2014/main" id="{20F81B3C-A052-4FEE-AF7B-C32173DBA563}"/>
            </a:ext>
          </a:extLst>
        </xdr:cNvPr>
        <xdr:cNvSpPr>
          <a:spLocks noChangeArrowheads="1"/>
        </xdr:cNvSpPr>
      </xdr:nvSpPr>
      <xdr:spPr bwMode="auto">
        <a:xfrm>
          <a:off x="5467350" y="3286125"/>
          <a:ext cx="1533525" cy="1352550"/>
        </a:xfrm>
        <a:prstGeom prst="wedgeRoundRectCallout">
          <a:avLst>
            <a:gd name="adj1" fmla="val -72967"/>
            <a:gd name="adj2" fmla="val 192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r>
            <a:rPr lang="ja-JP" altLang="ja-JP" sz="1000" b="0" i="0" baseline="0">
              <a:solidFill>
                <a:srgbClr val="FF0000"/>
              </a:solidFill>
              <a:effectLst/>
              <a:latin typeface="+mn-lt"/>
              <a:ea typeface="+mn-ea"/>
              <a:cs typeface="+mn-cs"/>
            </a:rPr>
            <a:t>数字のみ</a:t>
          </a:r>
          <a:r>
            <a:rPr lang="ja-JP" altLang="ja-JP" sz="1000" b="0" i="0" baseline="0">
              <a:effectLst/>
              <a:latin typeface="+mn-lt"/>
              <a:ea typeface="+mn-ea"/>
              <a:cs typeface="+mn-cs"/>
            </a:rPr>
            <a:t>入力ください。</a:t>
          </a:r>
          <a:endParaRPr lang="ja-JP" altLang="ja-JP" sz="1000">
            <a:effectLst/>
          </a:endParaRPr>
        </a:p>
        <a:p>
          <a:pPr rtl="0"/>
          <a:r>
            <a:rPr lang="ja-JP" altLang="ja-JP" sz="1000" b="0" i="0" baseline="0">
              <a:effectLst/>
              <a:latin typeface="+mn-lt"/>
              <a:ea typeface="+mn-ea"/>
              <a:cs typeface="+mn-cs"/>
            </a:rPr>
            <a:t>("回"は必要ありません。）</a:t>
          </a:r>
          <a:endParaRPr lang="ja-JP" altLang="ja-JP" sz="1000">
            <a:effectLst/>
          </a:endParaRPr>
        </a:p>
        <a:p>
          <a:pPr rtl="0">
            <a:lnSpc>
              <a:spcPts val="1200"/>
            </a:lnSpc>
          </a:pPr>
          <a:r>
            <a:rPr lang="ja-JP" altLang="ja-JP" sz="1000" b="0" i="0" baseline="0">
              <a:effectLst/>
              <a:latin typeface="+mn-lt"/>
              <a:ea typeface="+mn-ea"/>
              <a:cs typeface="+mn-cs"/>
            </a:rPr>
            <a:t>実績が出ている場合は実数を記載。実績が出ていない場合は確実に見込める回数を記載。</a:t>
          </a:r>
          <a:endParaRPr lang="ja-JP" altLang="ja-JP" sz="1000">
            <a:effectLst/>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editAs="oneCell">
    <xdr:from>
      <xdr:col>1</xdr:col>
      <xdr:colOff>190501</xdr:colOff>
      <xdr:row>18</xdr:row>
      <xdr:rowOff>323851</xdr:rowOff>
    </xdr:from>
    <xdr:to>
      <xdr:col>4</xdr:col>
      <xdr:colOff>238126</xdr:colOff>
      <xdr:row>20</xdr:row>
      <xdr:rowOff>266700</xdr:rowOff>
    </xdr:to>
    <xdr:sp macro="" textlink="">
      <xdr:nvSpPr>
        <xdr:cNvPr id="5" name="AutoShape 3">
          <a:extLst>
            <a:ext uri="{FF2B5EF4-FFF2-40B4-BE49-F238E27FC236}">
              <a16:creationId xmlns:a16="http://schemas.microsoft.com/office/drawing/2014/main" id="{A7DE64CC-2696-439D-9554-B81EBCE6F823}"/>
            </a:ext>
          </a:extLst>
        </xdr:cNvPr>
        <xdr:cNvSpPr>
          <a:spLocks noChangeArrowheads="1"/>
        </xdr:cNvSpPr>
      </xdr:nvSpPr>
      <xdr:spPr bwMode="auto">
        <a:xfrm>
          <a:off x="485776" y="5638801"/>
          <a:ext cx="1714500" cy="704849"/>
        </a:xfrm>
        <a:prstGeom prst="wedgeRoundRectCallout">
          <a:avLst>
            <a:gd name="adj1" fmla="val -41727"/>
            <a:gd name="adj2" fmla="val 206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mn-ea"/>
            </a:rPr>
            <a:t>休日とは、</a:t>
          </a:r>
          <a:endParaRPr lang="en-US" altLang="ja-JP" sz="1000" b="0" i="0" u="none" strike="noStrike" baseline="0">
            <a:solidFill>
              <a:srgbClr val="000000"/>
            </a:solidFill>
            <a:latin typeface="ＭＳ Ｐゴシック"/>
            <a:ea typeface="+mn-ea"/>
          </a:endParaRPr>
        </a:p>
        <a:p>
          <a:pPr algn="l" rtl="0">
            <a:lnSpc>
              <a:spcPts val="1200"/>
            </a:lnSpc>
            <a:defRPr sz="1000"/>
          </a:pPr>
          <a:r>
            <a:rPr lang="ja-JP" altLang="en-US" sz="1000" b="0" i="0" u="none" strike="noStrike" baseline="0">
              <a:solidFill>
                <a:srgbClr val="000000"/>
              </a:solidFill>
              <a:latin typeface="ＭＳ Ｐゴシック"/>
              <a:ea typeface="+mn-ea"/>
            </a:rPr>
            <a:t>日曜日、祝日並びに１２月２９日から翌年１月３日です。</a:t>
          </a:r>
          <a:endParaRPr lang="en-US" altLang="ja-JP" sz="1000" b="0" i="0" u="none" strike="noStrike" baseline="0">
            <a:solidFill>
              <a:srgbClr val="000000"/>
            </a:solidFill>
            <a:latin typeface="ＭＳ Ｐゴシック"/>
            <a:ea typeface="+mn-ea"/>
          </a:endParaRPr>
        </a:p>
      </xdr:txBody>
    </xdr:sp>
    <xdr:clientData/>
  </xdr:twoCellAnchor>
  <xdr:twoCellAnchor editAs="oneCell">
    <xdr:from>
      <xdr:col>7</xdr:col>
      <xdr:colOff>1</xdr:colOff>
      <xdr:row>23</xdr:row>
      <xdr:rowOff>47624</xdr:rowOff>
    </xdr:from>
    <xdr:to>
      <xdr:col>9</xdr:col>
      <xdr:colOff>209550</xdr:colOff>
      <xdr:row>25</xdr:row>
      <xdr:rowOff>228599</xdr:rowOff>
    </xdr:to>
    <xdr:sp macro="" textlink="">
      <xdr:nvSpPr>
        <xdr:cNvPr id="7" name="AutoShape 34">
          <a:extLst>
            <a:ext uri="{FF2B5EF4-FFF2-40B4-BE49-F238E27FC236}">
              <a16:creationId xmlns:a16="http://schemas.microsoft.com/office/drawing/2014/main" id="{7D59EA1F-F1A3-44BC-B88E-10D03170787A}"/>
            </a:ext>
          </a:extLst>
        </xdr:cNvPr>
        <xdr:cNvSpPr>
          <a:spLocks noChangeArrowheads="1"/>
        </xdr:cNvSpPr>
      </xdr:nvSpPr>
      <xdr:spPr bwMode="auto">
        <a:xfrm>
          <a:off x="5353051" y="7267574"/>
          <a:ext cx="1581149" cy="942975"/>
        </a:xfrm>
        <a:prstGeom prst="wedgeRoundRectCallout">
          <a:avLst>
            <a:gd name="adj1" fmla="val -52482"/>
            <a:gd name="adj2" fmla="val 89878"/>
            <a:gd name="adj3" fmla="val 16667"/>
          </a:avLst>
        </a:prstGeom>
        <a:solidFill>
          <a:sysClr val="window" lastClr="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r>
            <a:rPr lang="ja-JP" altLang="ja-JP" sz="1100" b="0" i="0" baseline="0">
              <a:effectLst/>
              <a:latin typeface="+mn-lt"/>
              <a:ea typeface="+mn-ea"/>
              <a:cs typeface="+mn-cs"/>
            </a:rPr>
            <a:t>様式１－１基準加算日数と一致。</a:t>
          </a:r>
          <a:endParaRPr lang="ja-JP" altLang="ja-JP" sz="1000">
            <a:effectLst/>
          </a:endParaRPr>
        </a:p>
        <a:p>
          <a:pPr rtl="0">
            <a:lnSpc>
              <a:spcPts val="1300"/>
            </a:lnSpc>
          </a:pPr>
          <a:r>
            <a:rPr lang="ja-JP" altLang="ja-JP" sz="1100" b="0" i="0" baseline="0">
              <a:effectLst/>
              <a:latin typeface="+mn-lt"/>
              <a:ea typeface="+mn-ea"/>
              <a:cs typeface="+mn-cs"/>
            </a:rPr>
            <a:t>実績報告時の加算の上限日数となります。</a:t>
          </a:r>
          <a:endParaRPr lang="ja-JP" altLang="ja-JP" sz="10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47626</xdr:colOff>
      <xdr:row>1</xdr:row>
      <xdr:rowOff>66673</xdr:rowOff>
    </xdr:from>
    <xdr:to>
      <xdr:col>10</xdr:col>
      <xdr:colOff>485776</xdr:colOff>
      <xdr:row>5</xdr:row>
      <xdr:rowOff>38099</xdr:rowOff>
    </xdr:to>
    <xdr:sp macro="" textlink="">
      <xdr:nvSpPr>
        <xdr:cNvPr id="2" name="AutoShape 1">
          <a:extLst>
            <a:ext uri="{FF2B5EF4-FFF2-40B4-BE49-F238E27FC236}">
              <a16:creationId xmlns:a16="http://schemas.microsoft.com/office/drawing/2014/main" id="{E802D746-0830-41F5-A6AE-D995BE0F6C28}"/>
            </a:ext>
          </a:extLst>
        </xdr:cNvPr>
        <xdr:cNvSpPr>
          <a:spLocks noChangeArrowheads="1"/>
        </xdr:cNvSpPr>
      </xdr:nvSpPr>
      <xdr:spPr bwMode="auto">
        <a:xfrm flipV="1">
          <a:off x="4848226" y="352423"/>
          <a:ext cx="2495550" cy="990601"/>
        </a:xfrm>
        <a:prstGeom prst="wedgeRoundRectCallout">
          <a:avLst>
            <a:gd name="adj1" fmla="val -40032"/>
            <a:gd name="adj2" fmla="val -133519"/>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左記で「否」の場合のみ、</a:t>
          </a:r>
          <a:r>
            <a:rPr lang="ja-JP" altLang="en-US" sz="1100" b="0" i="0" u="none" strike="noStrike" baseline="0">
              <a:solidFill>
                <a:srgbClr val="FF0000"/>
              </a:solidFill>
              <a:latin typeface="ＭＳ Ｐゴシック"/>
              <a:ea typeface="ＭＳ Ｐゴシック"/>
            </a:rPr>
            <a:t>基準を満たしていない要素のすべての該当項目</a:t>
          </a:r>
          <a:r>
            <a:rPr lang="ja-JP" altLang="en-US" sz="1100" b="0" i="0" u="none" strike="noStrike" baseline="0">
              <a:solidFill>
                <a:srgbClr val="000000"/>
              </a:solidFill>
              <a:latin typeface="ＭＳ Ｐゴシック"/>
              <a:ea typeface="ＭＳ Ｐゴシック"/>
            </a:rPr>
            <a:t>に「</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」を選択入力してください。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（すべて各ｾﾙの▼をｸﾘｯｸで選択できます）</a:t>
          </a:r>
        </a:p>
      </xdr:txBody>
    </xdr:sp>
    <xdr:clientData/>
  </xdr:twoCellAnchor>
  <xdr:twoCellAnchor editAs="oneCell">
    <xdr:from>
      <xdr:col>0</xdr:col>
      <xdr:colOff>285751</xdr:colOff>
      <xdr:row>11</xdr:row>
      <xdr:rowOff>66675</xdr:rowOff>
    </xdr:from>
    <xdr:to>
      <xdr:col>4</xdr:col>
      <xdr:colOff>561975</xdr:colOff>
      <xdr:row>13</xdr:row>
      <xdr:rowOff>85725</xdr:rowOff>
    </xdr:to>
    <xdr:sp macro="" textlink="">
      <xdr:nvSpPr>
        <xdr:cNvPr id="4" name="AutoShape 3">
          <a:extLst>
            <a:ext uri="{FF2B5EF4-FFF2-40B4-BE49-F238E27FC236}">
              <a16:creationId xmlns:a16="http://schemas.microsoft.com/office/drawing/2014/main" id="{19CE336A-C404-41B1-9BA4-D3416FC315B9}"/>
            </a:ext>
          </a:extLst>
        </xdr:cNvPr>
        <xdr:cNvSpPr>
          <a:spLocks noChangeArrowheads="1"/>
        </xdr:cNvSpPr>
      </xdr:nvSpPr>
      <xdr:spPr bwMode="auto">
        <a:xfrm>
          <a:off x="285751" y="3524250"/>
          <a:ext cx="3019424" cy="428625"/>
        </a:xfrm>
        <a:prstGeom prst="wedgeRoundRectCallout">
          <a:avLst>
            <a:gd name="adj1" fmla="val -38544"/>
            <a:gd name="adj2" fmla="val -10691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200" b="0" i="0" u="none" strike="noStrike" baseline="0">
              <a:solidFill>
                <a:srgbClr val="000000"/>
              </a:solidFill>
              <a:latin typeface="ＭＳ Ｐゴシック"/>
              <a:ea typeface="+mn-ea"/>
            </a:rPr>
            <a:t>「適」の場合は、右の欄は空欄のままです。</a:t>
          </a:r>
          <a:endParaRPr lang="en-US" altLang="ja-JP" sz="1200" b="0" i="0" u="none" strike="noStrike" baseline="0">
            <a:solidFill>
              <a:srgbClr val="000000"/>
            </a:solidFill>
            <a:latin typeface="ＭＳ Ｐゴシック"/>
            <a:ea typeface="+mn-ea"/>
          </a:endParaRPr>
        </a:p>
      </xdr:txBody>
    </xdr:sp>
    <xdr:clientData/>
  </xdr:twoCellAnchor>
  <xdr:twoCellAnchor>
    <xdr:from>
      <xdr:col>2</xdr:col>
      <xdr:colOff>323850</xdr:colOff>
      <xdr:row>0</xdr:row>
      <xdr:rowOff>0</xdr:rowOff>
    </xdr:from>
    <xdr:to>
      <xdr:col>7</xdr:col>
      <xdr:colOff>142875</xdr:colOff>
      <xdr:row>2</xdr:row>
      <xdr:rowOff>133350</xdr:rowOff>
    </xdr:to>
    <xdr:sp macro="" textlink="">
      <xdr:nvSpPr>
        <xdr:cNvPr id="5" name="Oval 9">
          <a:extLst>
            <a:ext uri="{FF2B5EF4-FFF2-40B4-BE49-F238E27FC236}">
              <a16:creationId xmlns:a16="http://schemas.microsoft.com/office/drawing/2014/main" id="{16DFAEEB-C7BB-46AE-89E4-48E9D9568150}"/>
            </a:ext>
          </a:extLst>
        </xdr:cNvPr>
        <xdr:cNvSpPr>
          <a:spLocks noChangeArrowheads="1"/>
        </xdr:cNvSpPr>
      </xdr:nvSpPr>
      <xdr:spPr bwMode="auto">
        <a:xfrm>
          <a:off x="1695450" y="0"/>
          <a:ext cx="3248025" cy="704850"/>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FF0000"/>
              </a:solidFill>
              <a:latin typeface="ＭＳ Ｐゴシック"/>
              <a:ea typeface="ＭＳ Ｐゴシック"/>
            </a:rPr>
            <a:t>最低基準の適否については、補助金額等への影響はありません</a:t>
          </a:r>
        </a:p>
        <a:p>
          <a:pPr algn="l" rtl="0">
            <a:lnSpc>
              <a:spcPts val="1300"/>
            </a:lnSpc>
            <a:defRPr sz="1000"/>
          </a:pPr>
          <a:endParaRPr lang="ja-JP" altLang="en-US" sz="1200" b="1" i="0" u="none" strike="noStrike" baseline="0">
            <a:solidFill>
              <a:srgbClr val="FF0000"/>
            </a:solidFill>
            <a:latin typeface="ＭＳ Ｐゴシック"/>
            <a:ea typeface="ＭＳ Ｐ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352425</xdr:colOff>
      <xdr:row>37</xdr:row>
      <xdr:rowOff>47625</xdr:rowOff>
    </xdr:from>
    <xdr:to>
      <xdr:col>6</xdr:col>
      <xdr:colOff>561975</xdr:colOff>
      <xdr:row>55</xdr:row>
      <xdr:rowOff>28575</xdr:rowOff>
    </xdr:to>
    <xdr:sp macro="" textlink="">
      <xdr:nvSpPr>
        <xdr:cNvPr id="2" name="AutoShape 1">
          <a:extLst>
            <a:ext uri="{FF2B5EF4-FFF2-40B4-BE49-F238E27FC236}">
              <a16:creationId xmlns:a16="http://schemas.microsoft.com/office/drawing/2014/main" id="{65432B12-9AB6-40FF-95FB-417E9EBF6242}"/>
            </a:ext>
          </a:extLst>
        </xdr:cNvPr>
        <xdr:cNvSpPr>
          <a:spLocks noChangeArrowheads="1"/>
        </xdr:cNvSpPr>
      </xdr:nvSpPr>
      <xdr:spPr bwMode="auto">
        <a:xfrm>
          <a:off x="523875" y="4743450"/>
          <a:ext cx="5514975"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負担能力指数の算出方法</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 標準経費の算出方法</a:t>
          </a:r>
        </a:p>
        <a:p>
          <a:pPr algn="l" rtl="0">
            <a:defRPr sz="1000"/>
          </a:pPr>
          <a:r>
            <a:rPr lang="ja-JP" altLang="en-US" sz="800" b="0" i="0" u="none" strike="noStrike" baseline="0">
              <a:solidFill>
                <a:srgbClr val="000000"/>
              </a:solidFill>
              <a:latin typeface="ＭＳ Ｐゴシック"/>
              <a:ea typeface="ＭＳ Ｐゴシック"/>
            </a:rPr>
            <a:t>　18年4月1日現在「病院内保育施設利用児童数」（様式４の左下表の☆）÷３．4・・・①</a:t>
          </a:r>
        </a:p>
        <a:p>
          <a:pPr algn="l" rtl="0">
            <a:defRPr sz="1000"/>
          </a:pPr>
          <a:r>
            <a:rPr lang="ja-JP" altLang="en-US" sz="800" b="0" i="0" u="none" strike="noStrike" baseline="0">
              <a:solidFill>
                <a:srgbClr val="000000"/>
              </a:solidFill>
              <a:latin typeface="ＭＳ Ｐゴシック"/>
              <a:ea typeface="ＭＳ Ｐゴシック"/>
            </a:rPr>
            <a:t>　　　　　　　　　　　　　　　　　　　　　　　　　　　　　　　　　　　　　　　　　　　（国基準）</a:t>
          </a:r>
        </a:p>
        <a:p>
          <a:pPr algn="l" rtl="0">
            <a:defRPr sz="1000"/>
          </a:pPr>
          <a:r>
            <a:rPr lang="ja-JP" altLang="en-US" sz="800" b="0" i="0" u="none" strike="noStrike" baseline="0">
              <a:solidFill>
                <a:srgbClr val="000000"/>
              </a:solidFill>
              <a:latin typeface="ＭＳ Ｐゴシック"/>
              <a:ea typeface="ＭＳ Ｐゴシック"/>
            </a:rPr>
            <a:t>　① × ３，２１０，０００ ＋ １８年度ｌ(ｴﾙ)欄（様式３）・・・②</a:t>
          </a:r>
        </a:p>
        <a:p>
          <a:pPr algn="l" rtl="0">
            <a:defRPr sz="1000"/>
          </a:pPr>
          <a:r>
            <a:rPr lang="ja-JP" altLang="en-US" sz="800" b="0" i="0" u="none" strike="noStrike" baseline="0">
              <a:solidFill>
                <a:srgbClr val="000000"/>
              </a:solidFill>
              <a:latin typeface="ＭＳ Ｐゴシック"/>
              <a:ea typeface="ＭＳ Ｐゴシック"/>
            </a:rPr>
            <a:t>　　　　　（国基準）　　　　　　　　　　　　　　　　　　　　　標準経費</a:t>
          </a:r>
        </a:p>
        <a:p>
          <a:pPr algn="l" rtl="0">
            <a:defRPr sz="1000"/>
          </a:pPr>
          <a:r>
            <a:rPr lang="ja-JP" altLang="en-US" sz="800" b="0" i="0" u="none" strike="noStrike" baseline="0">
              <a:solidFill>
                <a:srgbClr val="000000"/>
              </a:solidFill>
              <a:latin typeface="ＭＳ Ｐゴシック"/>
              <a:ea typeface="ＭＳ Ｐゴシック"/>
            </a:rPr>
            <a:t>　② － １８年度ａ､ｄ､ｅ欄（様式３）・・・③</a:t>
          </a:r>
        </a:p>
        <a:p>
          <a:pPr algn="l" rtl="0">
            <a:defRPr sz="1000"/>
          </a:pPr>
          <a:r>
            <a:rPr lang="ja-JP" altLang="en-US" sz="800" b="0" i="0" u="none" strike="noStrike" baseline="0">
              <a:solidFill>
                <a:srgbClr val="000000"/>
              </a:solidFill>
              <a:latin typeface="ＭＳ Ｐゴシック"/>
              <a:ea typeface="ＭＳ Ｐゴシック"/>
            </a:rPr>
            <a:t>　１８年度ｂ､ｃ欄（様式３）・・・④</a:t>
          </a:r>
        </a:p>
        <a:p>
          <a:pPr algn="l" rtl="0">
            <a:defRPr sz="1000"/>
          </a:pPr>
          <a:r>
            <a:rPr lang="ja-JP" altLang="en-US" sz="800" b="0" i="0" u="none" strike="noStrike" baseline="0">
              <a:solidFill>
                <a:srgbClr val="000000"/>
              </a:solidFill>
              <a:latin typeface="ＭＳ Ｐゴシック"/>
              <a:ea typeface="ＭＳ Ｐゴシック"/>
            </a:rPr>
            <a:t>　１８年度病院決算剰余金（様式６）÷③と④とを比較して少ない方の額</a:t>
          </a:r>
        </a:p>
        <a:p>
          <a:pPr algn="l" rtl="0">
            <a:defRPr sz="1000"/>
          </a:pPr>
          <a:r>
            <a:rPr lang="ja-JP" altLang="en-US" sz="800" b="0" i="0" u="none" strike="noStrike" baseline="0">
              <a:solidFill>
                <a:srgbClr val="000000"/>
              </a:solidFill>
              <a:latin typeface="ＭＳ Ｐゴシック"/>
              <a:ea typeface="ＭＳ Ｐゴシック"/>
            </a:rPr>
            <a:t>　　　　　　　　　　　　　　　　　　　　　　　　　　　　　　　　　　＝負担能力指数</a:t>
          </a:r>
        </a:p>
        <a:p>
          <a:pPr algn="l" rtl="0">
            <a:defRPr sz="1000"/>
          </a:pPr>
          <a:r>
            <a:rPr lang="ja-JP" altLang="en-US" sz="800" b="0" i="0" u="none" strike="noStrike" baseline="0">
              <a:solidFill>
                <a:srgbClr val="000000"/>
              </a:solidFill>
              <a:latin typeface="ＭＳ Ｐゴシック"/>
              <a:ea typeface="ＭＳ Ｐゴシック"/>
            </a:rPr>
            <a:t>　　　　　　　　　　　　　　　　　　　　　　（小数点第２位切り捨て、小数点第１位まで求める）</a:t>
          </a:r>
        </a:p>
        <a:p>
          <a:pPr algn="l" rtl="0">
            <a:defRPr sz="1000"/>
          </a:pPr>
          <a:r>
            <a:rPr lang="ja-JP" altLang="en-US" sz="800" b="0" i="0" u="none" strike="noStrike" baseline="0">
              <a:solidFill>
                <a:srgbClr val="000000"/>
              </a:solidFill>
              <a:latin typeface="ＭＳ Ｐゴシック"/>
              <a:ea typeface="ＭＳ Ｐゴシック"/>
            </a:rPr>
            <a:t>　　　　　　　　　　　　　　　　　　　　　　　　　　　　　　　</a:t>
          </a:r>
        </a:p>
        <a:p>
          <a:pPr algn="l" rtl="0">
            <a:defRPr sz="1000"/>
          </a:pPr>
          <a:r>
            <a:rPr lang="ja-JP" altLang="en-US" sz="800" b="0" i="0" u="none" strike="noStrike" baseline="0">
              <a:solidFill>
                <a:srgbClr val="000000"/>
              </a:solidFill>
              <a:latin typeface="ＭＳ Ｐゴシック"/>
              <a:ea typeface="ＭＳ Ｐゴシック"/>
            </a:rPr>
            <a:t>　　　　　　　　　　　　　　　　　　　　　　　負担能力指数　５未満　　　　　→　調整率１．０</a:t>
          </a:r>
        </a:p>
        <a:p>
          <a:pPr algn="l" rtl="0">
            <a:defRPr sz="1000"/>
          </a:pPr>
          <a:r>
            <a:rPr lang="ja-JP" altLang="en-US" sz="800" b="0" i="0" u="none" strike="noStrike" baseline="0">
              <a:solidFill>
                <a:srgbClr val="000000"/>
              </a:solidFill>
              <a:latin typeface="ＭＳ Ｐゴシック"/>
              <a:ea typeface="ＭＳ Ｐゴシック"/>
            </a:rPr>
            <a:t>　　　　　　　　　　　　　　　　　　　　　　　　　　〃　　　　５以上２０未満　→　調整率０．８</a:t>
          </a:r>
        </a:p>
        <a:p>
          <a:pPr algn="l" rtl="0">
            <a:defRPr sz="1000"/>
          </a:pPr>
          <a:r>
            <a:rPr lang="ja-JP" altLang="en-US" sz="800" b="0" i="0" u="none" strike="noStrike" baseline="0">
              <a:solidFill>
                <a:srgbClr val="000000"/>
              </a:solidFill>
              <a:latin typeface="ＭＳ Ｐゴシック"/>
              <a:ea typeface="ＭＳ Ｐゴシック"/>
            </a:rPr>
            <a:t>　　　　　　　　　　　　　　　　　　　　　　　　　　〃　　　　　２０以上　　　　→　調整率０．６</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2095501</xdr:colOff>
      <xdr:row>5</xdr:row>
      <xdr:rowOff>238125</xdr:rowOff>
    </xdr:from>
    <xdr:to>
      <xdr:col>8</xdr:col>
      <xdr:colOff>171450</xdr:colOff>
      <xdr:row>8</xdr:row>
      <xdr:rowOff>238125</xdr:rowOff>
    </xdr:to>
    <xdr:sp macro="" textlink="">
      <xdr:nvSpPr>
        <xdr:cNvPr id="3" name="Oval 2">
          <a:extLst>
            <a:ext uri="{FF2B5EF4-FFF2-40B4-BE49-F238E27FC236}">
              <a16:creationId xmlns:a16="http://schemas.microsoft.com/office/drawing/2014/main" id="{F3F5E699-5929-4464-A663-1772B46326CD}"/>
            </a:ext>
          </a:extLst>
        </xdr:cNvPr>
        <xdr:cNvSpPr>
          <a:spLocks noChangeArrowheads="1"/>
        </xdr:cNvSpPr>
      </xdr:nvSpPr>
      <xdr:spPr bwMode="auto">
        <a:xfrm>
          <a:off x="4057651" y="1247775"/>
          <a:ext cx="2905124" cy="742950"/>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注意！：</a:t>
          </a:r>
        </a:p>
        <a:p>
          <a:pPr algn="ctr" rtl="0">
            <a:lnSpc>
              <a:spcPts val="1400"/>
            </a:lnSpc>
            <a:defRPr sz="1000"/>
          </a:pPr>
          <a:r>
            <a:rPr lang="ja-JP" altLang="en-US" sz="1200" b="1" i="0" u="none" strike="noStrike" baseline="0">
              <a:solidFill>
                <a:srgbClr val="FF0000"/>
              </a:solidFill>
              <a:latin typeface="ＭＳ Ｐゴシック"/>
              <a:ea typeface="ＭＳ Ｐゴシック"/>
            </a:rPr>
            <a:t>円単位で入力すること</a:t>
          </a:r>
        </a:p>
        <a:p>
          <a:pPr algn="ctr" rtl="0">
            <a:lnSpc>
              <a:spcPts val="1300"/>
            </a:lnSpc>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4</xdr:col>
      <xdr:colOff>266700</xdr:colOff>
      <xdr:row>1</xdr:row>
      <xdr:rowOff>304800</xdr:rowOff>
    </xdr:from>
    <xdr:to>
      <xdr:col>7</xdr:col>
      <xdr:colOff>266700</xdr:colOff>
      <xdr:row>4</xdr:row>
      <xdr:rowOff>95250</xdr:rowOff>
    </xdr:to>
    <xdr:sp macro="" textlink="">
      <xdr:nvSpPr>
        <xdr:cNvPr id="4" name="AutoShape 3">
          <a:extLst>
            <a:ext uri="{FF2B5EF4-FFF2-40B4-BE49-F238E27FC236}">
              <a16:creationId xmlns:a16="http://schemas.microsoft.com/office/drawing/2014/main" id="{5D1706C5-BEA4-4C32-B0F9-14E4ADB64878}"/>
            </a:ext>
          </a:extLst>
        </xdr:cNvPr>
        <xdr:cNvSpPr>
          <a:spLocks noChangeArrowheads="1"/>
        </xdr:cNvSpPr>
      </xdr:nvSpPr>
      <xdr:spPr bwMode="auto">
        <a:xfrm>
          <a:off x="4333875" y="304800"/>
          <a:ext cx="2114550" cy="571500"/>
        </a:xfrm>
        <a:prstGeom prst="wedgeRoundRectCallout">
          <a:avLst>
            <a:gd name="adj1" fmla="val -13065"/>
            <a:gd name="adj2" fmla="val -6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前々年度</a:t>
          </a:r>
          <a:r>
            <a:rPr lang="ja-JP" altLang="en-US" sz="1000" b="0" i="0" u="none" strike="noStrike" baseline="0">
              <a:solidFill>
                <a:srgbClr val="000000"/>
              </a:solidFill>
              <a:latin typeface="ＭＳ Ｐゴシック"/>
              <a:ea typeface="ＭＳ Ｐゴシック"/>
            </a:rPr>
            <a:t>の決算状況を入力してください。また、法人全体ではなく、</a:t>
          </a:r>
          <a:r>
            <a:rPr lang="ja-JP" altLang="en-US" sz="1000" b="0" i="0" u="sng" strike="noStrike" baseline="0">
              <a:solidFill>
                <a:srgbClr val="000000"/>
              </a:solidFill>
              <a:latin typeface="ＭＳ Ｐゴシック"/>
              <a:ea typeface="ＭＳ Ｐゴシック"/>
            </a:rPr>
            <a:t>設置病院</a:t>
          </a:r>
          <a:r>
            <a:rPr lang="ja-JP" altLang="en-US" sz="1000" b="0" i="0" u="none" strike="noStrike" baseline="0">
              <a:solidFill>
                <a:srgbClr val="000000"/>
              </a:solidFill>
              <a:latin typeface="ＭＳ Ｐゴシック"/>
              <a:ea typeface="ＭＳ Ｐゴシック"/>
            </a:rPr>
            <a:t>の決算状況です。</a:t>
          </a:r>
        </a:p>
      </xdr:txBody>
    </xdr:sp>
    <xdr:clientData/>
  </xdr:twoCellAnchor>
  <xdr:twoCellAnchor>
    <xdr:from>
      <xdr:col>4</xdr:col>
      <xdr:colOff>352425</xdr:colOff>
      <xdr:row>12</xdr:row>
      <xdr:rowOff>104775</xdr:rowOff>
    </xdr:from>
    <xdr:to>
      <xdr:col>8</xdr:col>
      <xdr:colOff>228600</xdr:colOff>
      <xdr:row>15</xdr:row>
      <xdr:rowOff>142875</xdr:rowOff>
    </xdr:to>
    <xdr:sp macro="" textlink="">
      <xdr:nvSpPr>
        <xdr:cNvPr id="5" name="AutoShape 4">
          <a:extLst>
            <a:ext uri="{FF2B5EF4-FFF2-40B4-BE49-F238E27FC236}">
              <a16:creationId xmlns:a16="http://schemas.microsoft.com/office/drawing/2014/main" id="{194F4902-6335-4BBF-92BE-942597E08891}"/>
            </a:ext>
          </a:extLst>
        </xdr:cNvPr>
        <xdr:cNvSpPr>
          <a:spLocks noChangeArrowheads="1"/>
        </xdr:cNvSpPr>
      </xdr:nvSpPr>
      <xdr:spPr bwMode="auto">
        <a:xfrm>
          <a:off x="4419600" y="2847975"/>
          <a:ext cx="2600325" cy="781050"/>
        </a:xfrm>
        <a:prstGeom prst="wedgeRoundRectCallout">
          <a:avLst>
            <a:gd name="adj1" fmla="val -64653"/>
            <a:gd name="adj2" fmla="val 524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左記の「費用」の各欄には「法人税」、「住民税及び事業税」は含みません。</a:t>
          </a:r>
        </a:p>
        <a:p>
          <a:pPr algn="l" rtl="0">
            <a:lnSpc>
              <a:spcPts val="1100"/>
            </a:lnSpc>
            <a:defRPr sz="1000"/>
          </a:pPr>
          <a:r>
            <a:rPr lang="ja-JP" altLang="en-US" sz="1000" b="0" i="0" u="none" strike="noStrike" baseline="0">
              <a:solidFill>
                <a:srgbClr val="000000"/>
              </a:solidFill>
              <a:latin typeface="ＭＳ Ｐゴシック"/>
              <a:ea typeface="ＭＳ Ｐゴシック"/>
            </a:rPr>
            <a:t>「①－②」欄は「税引き前当期純利益（又は税引き前当期純損失）」と一致します。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323850</xdr:colOff>
      <xdr:row>20</xdr:row>
      <xdr:rowOff>152400</xdr:rowOff>
    </xdr:from>
    <xdr:to>
      <xdr:col>3</xdr:col>
      <xdr:colOff>314325</xdr:colOff>
      <xdr:row>22</xdr:row>
      <xdr:rowOff>104775</xdr:rowOff>
    </xdr:to>
    <xdr:sp macro="" textlink="">
      <xdr:nvSpPr>
        <xdr:cNvPr id="3074" name="AutoShape 6">
          <a:extLst>
            <a:ext uri="{FF2B5EF4-FFF2-40B4-BE49-F238E27FC236}">
              <a16:creationId xmlns:a16="http://schemas.microsoft.com/office/drawing/2014/main" id="{3683361D-C3AA-4BF5-97CC-1A13F65515B9}"/>
            </a:ext>
          </a:extLst>
        </xdr:cNvPr>
        <xdr:cNvSpPr>
          <a:spLocks noChangeArrowheads="1"/>
        </xdr:cNvSpPr>
      </xdr:nvSpPr>
      <xdr:spPr bwMode="auto">
        <a:xfrm>
          <a:off x="3924300" y="4810125"/>
          <a:ext cx="1238250" cy="466725"/>
        </a:xfrm>
        <a:prstGeom prst="wedgeRoundRectCallout">
          <a:avLst>
            <a:gd name="adj1" fmla="val -79370"/>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様式1-1の総事業費Ａと一致します。</a:t>
          </a:r>
        </a:p>
      </xdr:txBody>
    </xdr:sp>
    <xdr:clientData/>
  </xdr:twoCellAnchor>
  <xdr:twoCellAnchor editAs="oneCell">
    <xdr:from>
      <xdr:col>2</xdr:col>
      <xdr:colOff>200025</xdr:colOff>
      <xdr:row>46</xdr:row>
      <xdr:rowOff>9526</xdr:rowOff>
    </xdr:from>
    <xdr:to>
      <xdr:col>3</xdr:col>
      <xdr:colOff>981075</xdr:colOff>
      <xdr:row>48</xdr:row>
      <xdr:rowOff>19051</xdr:rowOff>
    </xdr:to>
    <xdr:sp macro="" textlink="">
      <xdr:nvSpPr>
        <xdr:cNvPr id="3075" name="AutoShape 7">
          <a:extLst>
            <a:ext uri="{FF2B5EF4-FFF2-40B4-BE49-F238E27FC236}">
              <a16:creationId xmlns:a16="http://schemas.microsoft.com/office/drawing/2014/main" id="{779FCF85-EB3E-4924-A448-47967120EE70}"/>
            </a:ext>
          </a:extLst>
        </xdr:cNvPr>
        <xdr:cNvSpPr>
          <a:spLocks noChangeArrowheads="1"/>
        </xdr:cNvSpPr>
      </xdr:nvSpPr>
      <xdr:spPr bwMode="auto">
        <a:xfrm>
          <a:off x="3800475" y="10325101"/>
          <a:ext cx="2028825" cy="609600"/>
        </a:xfrm>
        <a:prstGeom prst="wedgeRoundRectCallout">
          <a:avLst>
            <a:gd name="adj1" fmla="val -59388"/>
            <a:gd name="adj2" fmla="val -24245"/>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1" i="0" u="none" strike="noStrike" baseline="0">
              <a:solidFill>
                <a:srgbClr val="000000"/>
              </a:solidFill>
              <a:latin typeface="ＭＳ Ｐゴシック"/>
              <a:ea typeface="ＭＳ Ｐゴシック"/>
            </a:rPr>
            <a:t>上記、収入の部計（＝様式1-1総事業費Ａ）と一致します。</a:t>
          </a:r>
          <a:endParaRPr lang="en-US" altLang="ja-JP" sz="1000" b="1" i="0" u="none" strike="noStrike" baseline="0">
            <a:solidFill>
              <a:srgbClr val="000000"/>
            </a:solidFill>
            <a:latin typeface="ＭＳ Ｐゴシック"/>
            <a:ea typeface="ＭＳ Ｐゴシック"/>
          </a:endParaRPr>
        </a:p>
      </xdr:txBody>
    </xdr:sp>
    <xdr:clientData/>
  </xdr:twoCellAnchor>
  <xdr:twoCellAnchor editAs="oneCell">
    <xdr:from>
      <xdr:col>2</xdr:col>
      <xdr:colOff>866775</xdr:colOff>
      <xdr:row>5</xdr:row>
      <xdr:rowOff>9525</xdr:rowOff>
    </xdr:from>
    <xdr:to>
      <xdr:col>4</xdr:col>
      <xdr:colOff>971550</xdr:colOff>
      <xdr:row>9</xdr:row>
      <xdr:rowOff>19050</xdr:rowOff>
    </xdr:to>
    <xdr:sp macro="" textlink="">
      <xdr:nvSpPr>
        <xdr:cNvPr id="3077" name="AutoShape 5">
          <a:extLst>
            <a:ext uri="{FF2B5EF4-FFF2-40B4-BE49-F238E27FC236}">
              <a16:creationId xmlns:a16="http://schemas.microsoft.com/office/drawing/2014/main" id="{936317BC-0789-4C40-A140-6CE683063AD9}"/>
            </a:ext>
          </a:extLst>
        </xdr:cNvPr>
        <xdr:cNvSpPr>
          <a:spLocks noChangeArrowheads="1"/>
        </xdr:cNvSpPr>
      </xdr:nvSpPr>
      <xdr:spPr bwMode="auto">
        <a:xfrm>
          <a:off x="4467225" y="1009650"/>
          <a:ext cx="2752725" cy="876300"/>
        </a:xfrm>
        <a:prstGeom prst="wedgeRoundRectCallout">
          <a:avLst>
            <a:gd name="adj1" fmla="val -11031"/>
            <a:gd name="adj2" fmla="val 11689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様式２－７「保育児童名簿」に記載の児童にかかる保育料収入総額を記載ください。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（１人当たりの保育料が１ヶ月当たり１０，０００円未満の場合は、補助対象外となります。）</a:t>
          </a:r>
        </a:p>
      </xdr:txBody>
    </xdr:sp>
    <xdr:clientData/>
  </xdr:twoCellAnchor>
  <xdr:twoCellAnchor>
    <xdr:from>
      <xdr:col>3</xdr:col>
      <xdr:colOff>1247774</xdr:colOff>
      <xdr:row>23</xdr:row>
      <xdr:rowOff>161926</xdr:rowOff>
    </xdr:from>
    <xdr:to>
      <xdr:col>6</xdr:col>
      <xdr:colOff>85725</xdr:colOff>
      <xdr:row>26</xdr:row>
      <xdr:rowOff>85726</xdr:rowOff>
    </xdr:to>
    <xdr:sp macro="" textlink="">
      <xdr:nvSpPr>
        <xdr:cNvPr id="8" name="AutoShape 4">
          <a:extLst>
            <a:ext uri="{FF2B5EF4-FFF2-40B4-BE49-F238E27FC236}">
              <a16:creationId xmlns:a16="http://schemas.microsoft.com/office/drawing/2014/main" id="{132C244B-66A6-4BC8-AB0C-94C135D0B07D}"/>
            </a:ext>
          </a:extLst>
        </xdr:cNvPr>
        <xdr:cNvSpPr>
          <a:spLocks noChangeArrowheads="1"/>
        </xdr:cNvSpPr>
      </xdr:nvSpPr>
      <xdr:spPr bwMode="auto">
        <a:xfrm>
          <a:off x="6095999" y="5495926"/>
          <a:ext cx="2085976" cy="609600"/>
        </a:xfrm>
        <a:prstGeom prst="wedgeRectCallout">
          <a:avLst>
            <a:gd name="adj1" fmla="val -43834"/>
            <a:gd name="adj2" fmla="val 906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「その他の職員給与」とは、保育所の事務、給食職員等の給与です。</a:t>
          </a:r>
        </a:p>
      </xdr:txBody>
    </xdr:sp>
    <xdr:clientData/>
  </xdr:twoCellAnchor>
  <xdr:twoCellAnchor>
    <xdr:from>
      <xdr:col>8</xdr:col>
      <xdr:colOff>323850</xdr:colOff>
      <xdr:row>20</xdr:row>
      <xdr:rowOff>323850</xdr:rowOff>
    </xdr:from>
    <xdr:to>
      <xdr:col>9</xdr:col>
      <xdr:colOff>314325</xdr:colOff>
      <xdr:row>23</xdr:row>
      <xdr:rowOff>47625</xdr:rowOff>
    </xdr:to>
    <xdr:sp macro="" textlink="">
      <xdr:nvSpPr>
        <xdr:cNvPr id="7" name="AutoShape 6">
          <a:extLst>
            <a:ext uri="{FF2B5EF4-FFF2-40B4-BE49-F238E27FC236}">
              <a16:creationId xmlns:a16="http://schemas.microsoft.com/office/drawing/2014/main" id="{41C4ED48-2F31-4780-833D-B867986DE209}"/>
            </a:ext>
          </a:extLst>
        </xdr:cNvPr>
        <xdr:cNvSpPr>
          <a:spLocks noChangeArrowheads="1"/>
        </xdr:cNvSpPr>
      </xdr:nvSpPr>
      <xdr:spPr bwMode="auto">
        <a:xfrm>
          <a:off x="11572875" y="4953000"/>
          <a:ext cx="1238250" cy="428625"/>
        </a:xfrm>
        <a:prstGeom prst="wedgeRoundRectCallout">
          <a:avLst>
            <a:gd name="adj1" fmla="val -79370"/>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様式1-1の総事業費Ａと一致します。</a:t>
          </a:r>
        </a:p>
      </xdr:txBody>
    </xdr:sp>
    <xdr:clientData/>
  </xdr:twoCellAnchor>
  <xdr:oneCellAnchor>
    <xdr:from>
      <xdr:col>8</xdr:col>
      <xdr:colOff>200025</xdr:colOff>
      <xdr:row>45</xdr:row>
      <xdr:rowOff>161926</xdr:rowOff>
    </xdr:from>
    <xdr:ext cx="2028825" cy="571499"/>
    <xdr:sp macro="" textlink="">
      <xdr:nvSpPr>
        <xdr:cNvPr id="9" name="AutoShape 7">
          <a:extLst>
            <a:ext uri="{FF2B5EF4-FFF2-40B4-BE49-F238E27FC236}">
              <a16:creationId xmlns:a16="http://schemas.microsoft.com/office/drawing/2014/main" id="{9CC5E15D-670D-4622-B8AC-F41B1C2EC921}"/>
            </a:ext>
          </a:extLst>
        </xdr:cNvPr>
        <xdr:cNvSpPr>
          <a:spLocks noChangeArrowheads="1"/>
        </xdr:cNvSpPr>
      </xdr:nvSpPr>
      <xdr:spPr bwMode="auto">
        <a:xfrm>
          <a:off x="11449050" y="10248901"/>
          <a:ext cx="2028825" cy="571499"/>
        </a:xfrm>
        <a:prstGeom prst="wedgeRoundRectCallout">
          <a:avLst>
            <a:gd name="adj1" fmla="val -59388"/>
            <a:gd name="adj2" fmla="val -24245"/>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1" i="0" u="none" strike="noStrike" baseline="0">
              <a:solidFill>
                <a:srgbClr val="000000"/>
              </a:solidFill>
              <a:latin typeface="ＭＳ Ｐゴシック"/>
              <a:ea typeface="ＭＳ Ｐゴシック"/>
            </a:rPr>
            <a:t>上記、収入の部計（＝様式1-1総事業費Ａ）と一致します。</a:t>
          </a:r>
          <a:endParaRPr lang="en-US" altLang="ja-JP" sz="1000" b="1" i="0" u="none" strike="noStrike" baseline="0">
            <a:solidFill>
              <a:srgbClr val="000000"/>
            </a:solidFill>
            <a:latin typeface="ＭＳ Ｐゴシック"/>
            <a:ea typeface="ＭＳ Ｐゴシック"/>
          </a:endParaRPr>
        </a:p>
        <a:p>
          <a:pPr algn="l" rtl="0">
            <a:lnSpc>
              <a:spcPts val="1100"/>
            </a:lnSpc>
            <a:defRPr sz="1000"/>
          </a:pPr>
          <a:endParaRPr lang="ja-JP" altLang="en-US" sz="1000" b="1" i="0" u="none" strike="noStrike" baseline="0">
            <a:solidFill>
              <a:srgbClr val="000000"/>
            </a:solidFill>
            <a:latin typeface="ＭＳ Ｐゴシック"/>
            <a:ea typeface="ＭＳ Ｐゴシック"/>
          </a:endParaRPr>
        </a:p>
      </xdr:txBody>
    </xdr:sp>
    <xdr:clientData/>
  </xdr:oneCellAnchor>
  <xdr:oneCellAnchor>
    <xdr:from>
      <xdr:col>7</xdr:col>
      <xdr:colOff>1428751</xdr:colOff>
      <xdr:row>4</xdr:row>
      <xdr:rowOff>104775</xdr:rowOff>
    </xdr:from>
    <xdr:ext cx="2686049" cy="876300"/>
    <xdr:sp macro="" textlink="">
      <xdr:nvSpPr>
        <xdr:cNvPr id="11" name="AutoShape 5">
          <a:extLst>
            <a:ext uri="{FF2B5EF4-FFF2-40B4-BE49-F238E27FC236}">
              <a16:creationId xmlns:a16="http://schemas.microsoft.com/office/drawing/2014/main" id="{BC615F8A-5D1A-45BD-B51C-6461D72926A6}"/>
            </a:ext>
          </a:extLst>
        </xdr:cNvPr>
        <xdr:cNvSpPr>
          <a:spLocks noChangeArrowheads="1"/>
        </xdr:cNvSpPr>
      </xdr:nvSpPr>
      <xdr:spPr bwMode="auto">
        <a:xfrm>
          <a:off x="10847918" y="940858"/>
          <a:ext cx="2686049" cy="876300"/>
        </a:xfrm>
        <a:prstGeom prst="wedgeRoundRectCallout">
          <a:avLst>
            <a:gd name="adj1" fmla="val 29597"/>
            <a:gd name="adj2" fmla="val 11532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様式２－７「保育児童名簿」に記載の児童にかかる保育料収入総額を記載ください。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（１人当たりの保育料が１ヶ月当たり１０，０００円未満の場合は、補助対象外となります。）</a:t>
          </a:r>
        </a:p>
      </xdr:txBody>
    </xdr:sp>
    <xdr:clientData/>
  </xdr:oneCellAnchor>
  <xdr:twoCellAnchor>
    <xdr:from>
      <xdr:col>10</xdr:col>
      <xdr:colOff>7407</xdr:colOff>
      <xdr:row>25</xdr:row>
      <xdr:rowOff>264583</xdr:rowOff>
    </xdr:from>
    <xdr:to>
      <xdr:col>12</xdr:col>
      <xdr:colOff>657224</xdr:colOff>
      <xdr:row>28</xdr:row>
      <xdr:rowOff>57150</xdr:rowOff>
    </xdr:to>
    <xdr:sp macro="" textlink="">
      <xdr:nvSpPr>
        <xdr:cNvPr id="12" name="AutoShape 4">
          <a:extLst>
            <a:ext uri="{FF2B5EF4-FFF2-40B4-BE49-F238E27FC236}">
              <a16:creationId xmlns:a16="http://schemas.microsoft.com/office/drawing/2014/main" id="{4D740B6B-7942-42FF-9F0E-821A685E2189}"/>
            </a:ext>
          </a:extLst>
        </xdr:cNvPr>
        <xdr:cNvSpPr>
          <a:spLocks noChangeArrowheads="1"/>
        </xdr:cNvSpPr>
      </xdr:nvSpPr>
      <xdr:spPr bwMode="auto">
        <a:xfrm>
          <a:off x="13904382" y="5912908"/>
          <a:ext cx="2021417" cy="592667"/>
        </a:xfrm>
        <a:prstGeom prst="wedgeRectCallout">
          <a:avLst>
            <a:gd name="adj1" fmla="val -59852"/>
            <a:gd name="adj2" fmla="val -1662"/>
          </a:avLst>
        </a:prstGeom>
        <a:solidFill>
          <a:srgbClr xmlns:mc="http://schemas.openxmlformats.org/markup-compatibility/2006" xmlns:a14="http://schemas.microsoft.com/office/drawing/2010/main" val="FFFFFF" mc:Ignorable="a14" a14:legacySpreadsheetColorIndex="65">
            <a:alpha val="51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その他の職員給与」とは、保育所の事務、給食職員等の給与です。</a:t>
          </a:r>
        </a:p>
      </xdr:txBody>
    </xdr:sp>
    <xdr:clientData/>
  </xdr:twoCellAnchor>
  <xdr:twoCellAnchor editAs="oneCell">
    <xdr:from>
      <xdr:col>0</xdr:col>
      <xdr:colOff>838201</xdr:colOff>
      <xdr:row>6</xdr:row>
      <xdr:rowOff>0</xdr:rowOff>
    </xdr:from>
    <xdr:to>
      <xdr:col>2</xdr:col>
      <xdr:colOff>847725</xdr:colOff>
      <xdr:row>8</xdr:row>
      <xdr:rowOff>57150</xdr:rowOff>
    </xdr:to>
    <xdr:sp macro="" textlink="">
      <xdr:nvSpPr>
        <xdr:cNvPr id="15" name="AutoShape 5">
          <a:extLst>
            <a:ext uri="{FF2B5EF4-FFF2-40B4-BE49-F238E27FC236}">
              <a16:creationId xmlns:a16="http://schemas.microsoft.com/office/drawing/2014/main" id="{F82DBE76-E2E2-4DFA-A70D-958D76A1A942}"/>
            </a:ext>
          </a:extLst>
        </xdr:cNvPr>
        <xdr:cNvSpPr>
          <a:spLocks noChangeArrowheads="1"/>
        </xdr:cNvSpPr>
      </xdr:nvSpPr>
      <xdr:spPr bwMode="auto">
        <a:xfrm>
          <a:off x="838201" y="1314450"/>
          <a:ext cx="3609974" cy="514350"/>
        </a:xfrm>
        <a:prstGeom prst="wedgeRoundRectCallout">
          <a:avLst>
            <a:gd name="adj1" fmla="val -19873"/>
            <a:gd name="adj2" fmla="val 7592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病院の収支状況を記入してください。</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設置者負担額は自動的に入るように設定しています。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設置者負担額＝総事業費</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（保育料収入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県補助金収入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その他収入）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xdr:txBody>
    </xdr:sp>
    <xdr:clientData/>
  </xdr:twoCellAnchor>
  <xdr:twoCellAnchor editAs="oneCell">
    <xdr:from>
      <xdr:col>0</xdr:col>
      <xdr:colOff>533401</xdr:colOff>
      <xdr:row>36</xdr:row>
      <xdr:rowOff>104776</xdr:rowOff>
    </xdr:from>
    <xdr:to>
      <xdr:col>2</xdr:col>
      <xdr:colOff>790575</xdr:colOff>
      <xdr:row>39</xdr:row>
      <xdr:rowOff>161926</xdr:rowOff>
    </xdr:to>
    <xdr:sp macro="" textlink="">
      <xdr:nvSpPr>
        <xdr:cNvPr id="18" name="AutoShape 14">
          <a:extLst>
            <a:ext uri="{FF2B5EF4-FFF2-40B4-BE49-F238E27FC236}">
              <a16:creationId xmlns:a16="http://schemas.microsoft.com/office/drawing/2014/main" id="{62A69BEA-8AFA-429B-9A4A-18784B168001}"/>
            </a:ext>
          </a:extLst>
        </xdr:cNvPr>
        <xdr:cNvSpPr>
          <a:spLocks noChangeArrowheads="1"/>
        </xdr:cNvSpPr>
      </xdr:nvSpPr>
      <xdr:spPr bwMode="auto">
        <a:xfrm>
          <a:off x="533401" y="8134351"/>
          <a:ext cx="3857624" cy="742950"/>
        </a:xfrm>
        <a:prstGeom prst="wedgeRoundRectCallout">
          <a:avLst>
            <a:gd name="adj1" fmla="val -36618"/>
            <a:gd name="adj2" fmla="val -15598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ja-JP" sz="1000" b="0" i="0" baseline="0">
              <a:effectLst/>
              <a:latin typeface="+mn-lt"/>
              <a:ea typeface="+mn-ea"/>
              <a:cs typeface="+mn-cs"/>
            </a:rPr>
            <a:t>その他の費用には、借入元金（支払利息は除く。）の返済、土地購入費等の資本取引に係る費用及び保育士等職員の給食費、支払利息等の保育外費用を除く。</a:t>
          </a:r>
          <a:endParaRPr lang="ja-JP" altLang="ja-JP">
            <a:effectLst/>
          </a:endParaRP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xdr:txBody>
    </xdr:sp>
    <xdr:clientData/>
  </xdr:twoCellAnchor>
  <xdr:twoCellAnchor editAs="oneCell">
    <xdr:from>
      <xdr:col>6</xdr:col>
      <xdr:colOff>590549</xdr:colOff>
      <xdr:row>37</xdr:row>
      <xdr:rowOff>0</xdr:rowOff>
    </xdr:from>
    <xdr:to>
      <xdr:col>8</xdr:col>
      <xdr:colOff>885824</xdr:colOff>
      <xdr:row>40</xdr:row>
      <xdr:rowOff>57150</xdr:rowOff>
    </xdr:to>
    <xdr:sp macro="" textlink="">
      <xdr:nvSpPr>
        <xdr:cNvPr id="19" name="AutoShape 14">
          <a:extLst>
            <a:ext uri="{FF2B5EF4-FFF2-40B4-BE49-F238E27FC236}">
              <a16:creationId xmlns:a16="http://schemas.microsoft.com/office/drawing/2014/main" id="{EB2C9B53-A6FA-4CBC-AFA7-E44616EFC21E}"/>
            </a:ext>
          </a:extLst>
        </xdr:cNvPr>
        <xdr:cNvSpPr>
          <a:spLocks noChangeArrowheads="1"/>
        </xdr:cNvSpPr>
      </xdr:nvSpPr>
      <xdr:spPr bwMode="auto">
        <a:xfrm>
          <a:off x="8239124" y="8258175"/>
          <a:ext cx="3895725" cy="742950"/>
        </a:xfrm>
        <a:prstGeom prst="wedgeRoundRectCallout">
          <a:avLst>
            <a:gd name="adj1" fmla="val -41934"/>
            <a:gd name="adj2" fmla="val -179058"/>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ja-JP" sz="1000" b="0" i="0" baseline="0">
              <a:effectLst/>
              <a:latin typeface="+mn-lt"/>
              <a:ea typeface="+mn-ea"/>
              <a:cs typeface="+mn-cs"/>
            </a:rPr>
            <a:t>その他の費用には、借入元金（支払利息は除く。）の返済、土地購入費等の資本取引に係る費用及び保育士等職員の給食費、支払利息等の保育外費用を除く。</a:t>
          </a:r>
          <a:endParaRPr lang="ja-JP" altLang="ja-JP">
            <a:effectLst/>
          </a:endParaRP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xdr:txBody>
    </xdr:sp>
    <xdr:clientData/>
  </xdr:twoCellAnchor>
  <xdr:twoCellAnchor>
    <xdr:from>
      <xdr:col>9</xdr:col>
      <xdr:colOff>635000</xdr:colOff>
      <xdr:row>29</xdr:row>
      <xdr:rowOff>74083</xdr:rowOff>
    </xdr:from>
    <xdr:to>
      <xdr:col>12</xdr:col>
      <xdr:colOff>63501</xdr:colOff>
      <xdr:row>34</xdr:row>
      <xdr:rowOff>190499</xdr:rowOff>
    </xdr:to>
    <xdr:sp macro="" textlink="">
      <xdr:nvSpPr>
        <xdr:cNvPr id="3" name="角丸四角形 2">
          <a:extLst>
            <a:ext uri="{FF2B5EF4-FFF2-40B4-BE49-F238E27FC236}">
              <a16:creationId xmlns:a16="http://schemas.microsoft.com/office/drawing/2014/main" id="{7C560A8A-486E-4E41-A237-5825279DE176}"/>
            </a:ext>
          </a:extLst>
        </xdr:cNvPr>
        <xdr:cNvSpPr/>
      </xdr:nvSpPr>
      <xdr:spPr bwMode="auto">
        <a:xfrm>
          <a:off x="13144500" y="6794500"/>
          <a:ext cx="2201334" cy="1047749"/>
        </a:xfrm>
        <a:prstGeom prst="round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b="1"/>
            <a:t>委託給与の場合は、必ず消費税を除いた金額を計上して下さい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twoCellAnchor>
    <xdr:from>
      <xdr:col>15</xdr:col>
      <xdr:colOff>323850</xdr:colOff>
      <xdr:row>20</xdr:row>
      <xdr:rowOff>323850</xdr:rowOff>
    </xdr:from>
    <xdr:to>
      <xdr:col>16</xdr:col>
      <xdr:colOff>314325</xdr:colOff>
      <xdr:row>23</xdr:row>
      <xdr:rowOff>47625</xdr:rowOff>
    </xdr:to>
    <xdr:sp macro="" textlink="">
      <xdr:nvSpPr>
        <xdr:cNvPr id="14" name="AutoShape 6">
          <a:extLst>
            <a:ext uri="{FF2B5EF4-FFF2-40B4-BE49-F238E27FC236}">
              <a16:creationId xmlns:a16="http://schemas.microsoft.com/office/drawing/2014/main" id="{9AD06BEE-E4ED-4493-BC98-4F10278628D1}"/>
            </a:ext>
          </a:extLst>
        </xdr:cNvPr>
        <xdr:cNvSpPr>
          <a:spLocks noChangeArrowheads="1"/>
        </xdr:cNvSpPr>
      </xdr:nvSpPr>
      <xdr:spPr bwMode="auto">
        <a:xfrm>
          <a:off x="11572875" y="4953000"/>
          <a:ext cx="1238250" cy="428625"/>
        </a:xfrm>
        <a:prstGeom prst="wedgeRoundRectCallout">
          <a:avLst>
            <a:gd name="adj1" fmla="val -79370"/>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様式1-1の総事業費Ａと一致します。</a:t>
          </a:r>
        </a:p>
      </xdr:txBody>
    </xdr:sp>
    <xdr:clientData/>
  </xdr:twoCellAnchor>
  <xdr:oneCellAnchor>
    <xdr:from>
      <xdr:col>15</xdr:col>
      <xdr:colOff>200025</xdr:colOff>
      <xdr:row>45</xdr:row>
      <xdr:rowOff>161926</xdr:rowOff>
    </xdr:from>
    <xdr:ext cx="2028825" cy="571499"/>
    <xdr:sp macro="" textlink="">
      <xdr:nvSpPr>
        <xdr:cNvPr id="16" name="AutoShape 7">
          <a:extLst>
            <a:ext uri="{FF2B5EF4-FFF2-40B4-BE49-F238E27FC236}">
              <a16:creationId xmlns:a16="http://schemas.microsoft.com/office/drawing/2014/main" id="{0CC439E6-E6F3-4820-9AD3-69BF616CD1A7}"/>
            </a:ext>
          </a:extLst>
        </xdr:cNvPr>
        <xdr:cNvSpPr>
          <a:spLocks noChangeArrowheads="1"/>
        </xdr:cNvSpPr>
      </xdr:nvSpPr>
      <xdr:spPr bwMode="auto">
        <a:xfrm>
          <a:off x="11449050" y="10248901"/>
          <a:ext cx="2028825" cy="571499"/>
        </a:xfrm>
        <a:prstGeom prst="wedgeRoundRectCallout">
          <a:avLst>
            <a:gd name="adj1" fmla="val -59388"/>
            <a:gd name="adj2" fmla="val -24245"/>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1" i="0" u="none" strike="noStrike" baseline="0">
              <a:solidFill>
                <a:srgbClr val="000000"/>
              </a:solidFill>
              <a:latin typeface="ＭＳ Ｐゴシック"/>
              <a:ea typeface="ＭＳ Ｐゴシック"/>
            </a:rPr>
            <a:t>上記、収入の部計（＝様式1-1総事業費Ａ）と一致します。</a:t>
          </a:r>
          <a:endParaRPr lang="en-US" altLang="ja-JP" sz="1000" b="1" i="0" u="none" strike="noStrike" baseline="0">
            <a:solidFill>
              <a:srgbClr val="000000"/>
            </a:solidFill>
            <a:latin typeface="ＭＳ Ｐゴシック"/>
            <a:ea typeface="ＭＳ Ｐゴシック"/>
          </a:endParaRPr>
        </a:p>
        <a:p>
          <a:pPr algn="l" rtl="0">
            <a:lnSpc>
              <a:spcPts val="1100"/>
            </a:lnSpc>
            <a:defRPr sz="1000"/>
          </a:pPr>
          <a:endParaRPr lang="ja-JP" altLang="en-US" sz="1000" b="1" i="0" u="none" strike="noStrike" baseline="0">
            <a:solidFill>
              <a:srgbClr val="000000"/>
            </a:solidFill>
            <a:latin typeface="ＭＳ Ｐゴシック"/>
            <a:ea typeface="ＭＳ Ｐゴシック"/>
          </a:endParaRPr>
        </a:p>
      </xdr:txBody>
    </xdr:sp>
    <xdr:clientData/>
  </xdr:oneCellAnchor>
  <xdr:oneCellAnchor>
    <xdr:from>
      <xdr:col>14</xdr:col>
      <xdr:colOff>1428751</xdr:colOff>
      <xdr:row>4</xdr:row>
      <xdr:rowOff>104775</xdr:rowOff>
    </xdr:from>
    <xdr:ext cx="2686049" cy="876300"/>
    <xdr:sp macro="" textlink="">
      <xdr:nvSpPr>
        <xdr:cNvPr id="17" name="AutoShape 5">
          <a:extLst>
            <a:ext uri="{FF2B5EF4-FFF2-40B4-BE49-F238E27FC236}">
              <a16:creationId xmlns:a16="http://schemas.microsoft.com/office/drawing/2014/main" id="{530CA61B-C0A9-4797-9CA8-83B1C0D9025E}"/>
            </a:ext>
          </a:extLst>
        </xdr:cNvPr>
        <xdr:cNvSpPr>
          <a:spLocks noChangeArrowheads="1"/>
        </xdr:cNvSpPr>
      </xdr:nvSpPr>
      <xdr:spPr bwMode="auto">
        <a:xfrm>
          <a:off x="18637251" y="940858"/>
          <a:ext cx="2686049" cy="876300"/>
        </a:xfrm>
        <a:prstGeom prst="wedgeRoundRectCallout">
          <a:avLst>
            <a:gd name="adj1" fmla="val 29597"/>
            <a:gd name="adj2" fmla="val 122567"/>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様式２－７「保育児童名簿」に記載の児童にかかる保育料収入総額を記載ください。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（１人当たりの保育料が１ヶ月当たり１０，０００円未満の場合は、補助対象外となります。）</a:t>
          </a:r>
        </a:p>
      </xdr:txBody>
    </xdr:sp>
    <xdr:clientData/>
  </xdr:oneCellAnchor>
  <xdr:twoCellAnchor>
    <xdr:from>
      <xdr:col>17</xdr:col>
      <xdr:colOff>245533</xdr:colOff>
      <xdr:row>26</xdr:row>
      <xdr:rowOff>121708</xdr:rowOff>
    </xdr:from>
    <xdr:to>
      <xdr:col>20</xdr:col>
      <xdr:colOff>183091</xdr:colOff>
      <xdr:row>29</xdr:row>
      <xdr:rowOff>83608</xdr:rowOff>
    </xdr:to>
    <xdr:sp macro="" textlink="">
      <xdr:nvSpPr>
        <xdr:cNvPr id="20" name="AutoShape 4">
          <a:extLst>
            <a:ext uri="{FF2B5EF4-FFF2-40B4-BE49-F238E27FC236}">
              <a16:creationId xmlns:a16="http://schemas.microsoft.com/office/drawing/2014/main" id="{2080513E-86A0-4DBB-9E44-799467FFD68D}"/>
            </a:ext>
          </a:extLst>
        </xdr:cNvPr>
        <xdr:cNvSpPr>
          <a:spLocks noChangeArrowheads="1"/>
        </xdr:cNvSpPr>
      </xdr:nvSpPr>
      <xdr:spPr bwMode="auto">
        <a:xfrm>
          <a:off x="22448308" y="6141508"/>
          <a:ext cx="1994958" cy="600075"/>
        </a:xfrm>
        <a:prstGeom prst="wedgeRectCallout">
          <a:avLst>
            <a:gd name="adj1" fmla="val -67014"/>
            <a:gd name="adj2" fmla="val -20819"/>
          </a:avLst>
        </a:prstGeom>
        <a:solidFill>
          <a:srgbClr xmlns:mc="http://schemas.openxmlformats.org/markup-compatibility/2006" xmlns:a14="http://schemas.microsoft.com/office/drawing/2010/main" val="FFFFFF" mc:Ignorable="a14" a14:legacySpreadsheetColorIndex="65">
            <a:alpha val="51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「その他の職員給与」とは、保育所の事務、給食職員等の給与です。</a:t>
          </a:r>
        </a:p>
      </xdr:txBody>
    </xdr:sp>
    <xdr:clientData/>
  </xdr:twoCellAnchor>
  <xdr:oneCellAnchor>
    <xdr:from>
      <xdr:col>13</xdr:col>
      <xdr:colOff>1323974</xdr:colOff>
      <xdr:row>34</xdr:row>
      <xdr:rowOff>200025</xdr:rowOff>
    </xdr:from>
    <xdr:ext cx="3895725" cy="742950"/>
    <xdr:sp macro="" textlink="">
      <xdr:nvSpPr>
        <xdr:cNvPr id="21" name="AutoShape 14">
          <a:extLst>
            <a:ext uri="{FF2B5EF4-FFF2-40B4-BE49-F238E27FC236}">
              <a16:creationId xmlns:a16="http://schemas.microsoft.com/office/drawing/2014/main" id="{5903D0F1-14E3-4526-8BFA-F17AA81B601E}"/>
            </a:ext>
          </a:extLst>
        </xdr:cNvPr>
        <xdr:cNvSpPr>
          <a:spLocks noChangeArrowheads="1"/>
        </xdr:cNvSpPr>
      </xdr:nvSpPr>
      <xdr:spPr bwMode="auto">
        <a:xfrm>
          <a:off x="17278349" y="8001000"/>
          <a:ext cx="3895725" cy="742950"/>
        </a:xfrm>
        <a:prstGeom prst="wedgeRoundRectCallout">
          <a:avLst>
            <a:gd name="adj1" fmla="val -41934"/>
            <a:gd name="adj2" fmla="val -179058"/>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ja-JP" sz="1000" b="0" i="0" baseline="0">
              <a:effectLst/>
              <a:latin typeface="+mn-lt"/>
              <a:ea typeface="+mn-ea"/>
              <a:cs typeface="+mn-cs"/>
            </a:rPr>
            <a:t>その他の費用には、借入元金（支払利息は除く。）の返済、土地購入費等の資本取引に係る費用及び保育士等職員の給食費、支払利息等の保育外費用を除く。</a:t>
          </a:r>
          <a:endParaRPr lang="ja-JP" altLang="ja-JP">
            <a:effectLst/>
          </a:endParaRPr>
        </a:p>
        <a:p>
          <a:pPr algn="l" rtl="0">
            <a:lnSpc>
              <a:spcPts val="1100"/>
            </a:lnSpc>
            <a:defRPr sz="1000"/>
          </a:pPr>
          <a:endParaRPr lang="ja-JP" altLang="en-US" sz="1000" b="0" i="0" u="none" strike="noStrike" baseline="0">
            <a:solidFill>
              <a:srgbClr val="FF0000"/>
            </a:solidFill>
            <a:latin typeface="ＭＳ Ｐゴシック"/>
            <a:ea typeface="ＭＳ Ｐゴシック"/>
          </a:endParaRPr>
        </a:p>
      </xdr:txBody>
    </xdr:sp>
    <xdr:clientData/>
  </xdr:oneCellAnchor>
  <xdr:twoCellAnchor>
    <xdr:from>
      <xdr:col>17</xdr:col>
      <xdr:colOff>111125</xdr:colOff>
      <xdr:row>29</xdr:row>
      <xdr:rowOff>226483</xdr:rowOff>
    </xdr:from>
    <xdr:to>
      <xdr:col>20</xdr:col>
      <xdr:colOff>254001</xdr:colOff>
      <xdr:row>35</xdr:row>
      <xdr:rowOff>114299</xdr:rowOff>
    </xdr:to>
    <xdr:sp macro="" textlink="">
      <xdr:nvSpPr>
        <xdr:cNvPr id="22" name="角丸四角形 21">
          <a:extLst>
            <a:ext uri="{FF2B5EF4-FFF2-40B4-BE49-F238E27FC236}">
              <a16:creationId xmlns:a16="http://schemas.microsoft.com/office/drawing/2014/main" id="{1304241C-EAE2-4685-8CD4-D6F9C1E37783}"/>
            </a:ext>
          </a:extLst>
        </xdr:cNvPr>
        <xdr:cNvSpPr/>
      </xdr:nvSpPr>
      <xdr:spPr bwMode="auto">
        <a:xfrm>
          <a:off x="22313900" y="6884458"/>
          <a:ext cx="2200276" cy="1259416"/>
        </a:xfrm>
        <a:prstGeom prst="roundRect">
          <a:avLst/>
        </a:prstGeom>
        <a:solidFill>
          <a:schemeClr val="accent2">
            <a:lumMod val="40000"/>
            <a:lumOff val="6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b="1"/>
            <a:t>委託給与の場合は、必ず消費税を除いた金額を計上して下さい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52917</xdr:colOff>
      <xdr:row>3</xdr:row>
      <xdr:rowOff>1</xdr:rowOff>
    </xdr:from>
    <xdr:to>
      <xdr:col>21</xdr:col>
      <xdr:colOff>550334</xdr:colOff>
      <xdr:row>4</xdr:row>
      <xdr:rowOff>1</xdr:rowOff>
    </xdr:to>
    <xdr:sp macro="" textlink="">
      <xdr:nvSpPr>
        <xdr:cNvPr id="4098" name="AutoShape 35">
          <a:extLst>
            <a:ext uri="{FF2B5EF4-FFF2-40B4-BE49-F238E27FC236}">
              <a16:creationId xmlns:a16="http://schemas.microsoft.com/office/drawing/2014/main" id="{6E0E3CD6-6140-4588-B327-DE96AE638862}"/>
            </a:ext>
          </a:extLst>
        </xdr:cNvPr>
        <xdr:cNvSpPr>
          <a:spLocks noChangeArrowheads="1"/>
        </xdr:cNvSpPr>
      </xdr:nvSpPr>
      <xdr:spPr bwMode="auto">
        <a:xfrm>
          <a:off x="7239000" y="814918"/>
          <a:ext cx="4720167" cy="560916"/>
        </a:xfrm>
        <a:prstGeom prst="wedgeRoundRectCallout">
          <a:avLst>
            <a:gd name="adj1" fmla="val 3111"/>
            <a:gd name="adj2" fmla="val 126128"/>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a:lstStyle/>
        <a:p>
          <a:pPr algn="l" rtl="0">
            <a:lnSpc>
              <a:spcPts val="1100"/>
            </a:lnSpc>
            <a:defRPr sz="1000"/>
          </a:pPr>
          <a:r>
            <a:rPr lang="ja-JP" altLang="en-US" sz="1100" b="1" i="0" u="none" strike="noStrike" baseline="0">
              <a:solidFill>
                <a:srgbClr val="000000"/>
              </a:solidFill>
              <a:latin typeface="ＭＳ Ｐゴシック"/>
              <a:ea typeface="ＭＳ Ｐゴシック"/>
            </a:rPr>
            <a:t>☆加算額の運営日（月）数は、様式(</a:t>
          </a:r>
          <a:r>
            <a:rPr lang="en-US" altLang="ja-JP" sz="1100" b="1" i="0" u="none"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a:t>
          </a:r>
          <a:r>
            <a:rPr lang="en-US" altLang="ja-JP" sz="1100" b="1" i="0" u="none" strike="noStrike" baseline="0">
              <a:solidFill>
                <a:srgbClr val="000000"/>
              </a:solidFill>
              <a:latin typeface="ＭＳ Ｐゴシック"/>
              <a:ea typeface="ＭＳ Ｐゴシック"/>
            </a:rPr>
            <a:t>2</a:t>
          </a:r>
          <a:r>
            <a:rPr lang="ja-JP" altLang="en-US" sz="1100" b="1" i="0" u="none" strike="noStrike" baseline="0">
              <a:solidFill>
                <a:srgbClr val="000000"/>
              </a:solidFill>
              <a:latin typeface="ＭＳ Ｐゴシック"/>
              <a:ea typeface="ＭＳ Ｐゴシック"/>
            </a:rPr>
            <a:t>～</a:t>
          </a:r>
          <a:r>
            <a:rPr lang="en-US" altLang="ja-JP" sz="1100" b="1" i="0" u="none" strike="noStrike" baseline="0">
              <a:solidFill>
                <a:srgbClr val="000000"/>
              </a:solidFill>
              <a:latin typeface="ＭＳ Ｐゴシック"/>
              <a:ea typeface="ＭＳ Ｐゴシック"/>
            </a:rPr>
            <a:t>6</a:t>
          </a:r>
          <a:r>
            <a:rPr lang="ja-JP" altLang="en-US" sz="1100" b="1" i="0" u="none" strike="noStrike" baseline="0">
              <a:solidFill>
                <a:srgbClr val="000000"/>
              </a:solidFill>
              <a:latin typeface="ＭＳ Ｐゴシック"/>
              <a:ea typeface="ＭＳ Ｐゴシック"/>
            </a:rPr>
            <a:t>)計画表の合計回数等と一致。</a:t>
          </a:r>
          <a:r>
            <a:rPr lang="ja-JP" altLang="en-US" sz="1100" b="1" i="0" u="none" strike="noStrike" baseline="0">
              <a:solidFill>
                <a:srgbClr val="FF0000"/>
              </a:solidFill>
              <a:latin typeface="ＭＳ Ｐゴシック"/>
              <a:ea typeface="ＭＳ Ｐゴシック"/>
            </a:rPr>
            <a:t>先に様式２－２から２－６に入力してください。反映されます。</a:t>
          </a:r>
          <a:endParaRPr lang="ja-JP" altLang="en-US" sz="1100" b="1" i="0" u="sng" strike="noStrike" baseline="0">
            <a:solidFill>
              <a:srgbClr val="FF0000"/>
            </a:solidFill>
            <a:latin typeface="ＭＳ Ｐゴシック"/>
            <a:ea typeface="ＭＳ Ｐゴシック"/>
          </a:endParaRPr>
        </a:p>
        <a:p>
          <a:pPr algn="l" rtl="0">
            <a:lnSpc>
              <a:spcPts val="1200"/>
            </a:lnSpc>
            <a:defRPr sz="1000"/>
          </a:pPr>
          <a:endParaRPr lang="ja-JP" altLang="en-US" sz="1000" b="1" i="0" u="sng" strike="noStrike" baseline="0">
            <a:solidFill>
              <a:srgbClr val="FF0000"/>
            </a:solidFill>
            <a:latin typeface="ＭＳ Ｐゴシック"/>
            <a:ea typeface="ＭＳ Ｐゴシック"/>
          </a:endParaRPr>
        </a:p>
      </xdr:txBody>
    </xdr:sp>
    <xdr:clientData/>
  </xdr:twoCellAnchor>
  <xdr:twoCellAnchor editAs="oneCell">
    <xdr:from>
      <xdr:col>2</xdr:col>
      <xdr:colOff>574676</xdr:colOff>
      <xdr:row>3</xdr:row>
      <xdr:rowOff>19051</xdr:rowOff>
    </xdr:from>
    <xdr:to>
      <xdr:col>4</xdr:col>
      <xdr:colOff>492126</xdr:colOff>
      <xdr:row>4</xdr:row>
      <xdr:rowOff>169335</xdr:rowOff>
    </xdr:to>
    <xdr:sp macro="" textlink="">
      <xdr:nvSpPr>
        <xdr:cNvPr id="5004" name="AutoShape 35">
          <a:extLst>
            <a:ext uri="{FF2B5EF4-FFF2-40B4-BE49-F238E27FC236}">
              <a16:creationId xmlns:a16="http://schemas.microsoft.com/office/drawing/2014/main" id="{AC79B45A-01F8-460E-9949-0AEAFF557E20}"/>
            </a:ext>
          </a:extLst>
        </xdr:cNvPr>
        <xdr:cNvSpPr>
          <a:spLocks noChangeArrowheads="1"/>
        </xdr:cNvSpPr>
      </xdr:nvSpPr>
      <xdr:spPr bwMode="auto">
        <a:xfrm>
          <a:off x="1135593" y="833968"/>
          <a:ext cx="1758950" cy="711200"/>
        </a:xfrm>
        <a:prstGeom prst="wedgeRoundRectCallout">
          <a:avLst>
            <a:gd name="adj1" fmla="val -13733"/>
            <a:gd name="adj2" fmla="val 109188"/>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t>別記収支予算書の収支の計と一致します。</a:t>
          </a:r>
        </a:p>
      </xdr:txBody>
    </xdr:sp>
    <xdr:clientData/>
  </xdr:twoCellAnchor>
  <xdr:twoCellAnchor editAs="oneCell">
    <xdr:from>
      <xdr:col>3</xdr:col>
      <xdr:colOff>550333</xdr:colOff>
      <xdr:row>14</xdr:row>
      <xdr:rowOff>10586</xdr:rowOff>
    </xdr:from>
    <xdr:to>
      <xdr:col>6</xdr:col>
      <xdr:colOff>383117</xdr:colOff>
      <xdr:row>25</xdr:row>
      <xdr:rowOff>169332</xdr:rowOff>
    </xdr:to>
    <xdr:sp macro="" textlink="">
      <xdr:nvSpPr>
        <xdr:cNvPr id="5" name="AutoShape 35">
          <a:extLst>
            <a:ext uri="{FF2B5EF4-FFF2-40B4-BE49-F238E27FC236}">
              <a16:creationId xmlns:a16="http://schemas.microsoft.com/office/drawing/2014/main" id="{43AC433C-4863-4D92-8073-D4D916C349E4}"/>
            </a:ext>
          </a:extLst>
        </xdr:cNvPr>
        <xdr:cNvSpPr>
          <a:spLocks noChangeArrowheads="1"/>
        </xdr:cNvSpPr>
      </xdr:nvSpPr>
      <xdr:spPr bwMode="auto">
        <a:xfrm>
          <a:off x="2063750" y="4720169"/>
          <a:ext cx="2002367" cy="1513413"/>
        </a:xfrm>
        <a:prstGeom prst="wedgeRoundRectCallout">
          <a:avLst>
            <a:gd name="adj1" fmla="val -10556"/>
            <a:gd name="adj2" fmla="val -90199"/>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別記収支予算書の保育士等職員給与（様式</a:t>
          </a:r>
          <a:r>
            <a:rPr lang="en-US" altLang="ja-JP">
              <a:solidFill>
                <a:sysClr val="windowText" lastClr="000000"/>
              </a:solidFill>
            </a:rPr>
            <a:t>1-3</a:t>
          </a:r>
          <a:r>
            <a:rPr lang="ja-JP" altLang="en-US">
              <a:solidFill>
                <a:sysClr val="windowText" lastClr="000000"/>
              </a:solidFill>
            </a:rPr>
            <a:t>保育士等職員給与費計と一致）から別記収支予算書の補助対象児童にかかる保育料収入を差し引いたと額となります。</a:t>
          </a:r>
        </a:p>
      </xdr:txBody>
    </xdr:sp>
    <xdr:clientData/>
  </xdr:twoCellAnchor>
  <xdr:twoCellAnchor editAs="oneCell">
    <xdr:from>
      <xdr:col>7</xdr:col>
      <xdr:colOff>159808</xdr:colOff>
      <xdr:row>1</xdr:row>
      <xdr:rowOff>190499</xdr:rowOff>
    </xdr:from>
    <xdr:to>
      <xdr:col>11</xdr:col>
      <xdr:colOff>497416</xdr:colOff>
      <xdr:row>3</xdr:row>
      <xdr:rowOff>351366</xdr:rowOff>
    </xdr:to>
    <xdr:sp macro="" textlink="">
      <xdr:nvSpPr>
        <xdr:cNvPr id="7" name="AutoShape 35">
          <a:extLst>
            <a:ext uri="{FF2B5EF4-FFF2-40B4-BE49-F238E27FC236}">
              <a16:creationId xmlns:a16="http://schemas.microsoft.com/office/drawing/2014/main" id="{AFDBE800-D4E3-4392-95CA-9AC71840C82E}"/>
            </a:ext>
          </a:extLst>
        </xdr:cNvPr>
        <xdr:cNvSpPr>
          <a:spLocks noChangeArrowheads="1"/>
        </xdr:cNvSpPr>
      </xdr:nvSpPr>
      <xdr:spPr bwMode="auto">
        <a:xfrm>
          <a:off x="4467225" y="465666"/>
          <a:ext cx="2687108" cy="700617"/>
        </a:xfrm>
        <a:prstGeom prst="wedgeRoundRectCallout">
          <a:avLst>
            <a:gd name="adj1" fmla="val 18078"/>
            <a:gd name="adj2" fmla="val 257628"/>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（人員</a:t>
          </a:r>
          <a:r>
            <a:rPr lang="en-US" altLang="ja-JP">
              <a:solidFill>
                <a:sysClr val="windowText" lastClr="000000"/>
              </a:solidFill>
            </a:rPr>
            <a:t>×</a:t>
          </a:r>
          <a:r>
            <a:rPr lang="ja-JP" altLang="en-US">
              <a:solidFill>
                <a:sysClr val="windowText" lastClr="000000"/>
              </a:solidFill>
            </a:rPr>
            <a:t>単価</a:t>
          </a:r>
          <a:r>
            <a:rPr lang="en-US" altLang="ja-JP">
              <a:solidFill>
                <a:sysClr val="windowText" lastClr="000000"/>
              </a:solidFill>
            </a:rPr>
            <a:t>×</a:t>
          </a:r>
          <a:r>
            <a:rPr lang="ja-JP" altLang="en-US">
              <a:solidFill>
                <a:sysClr val="windowText" lastClr="000000"/>
              </a:solidFill>
            </a:rPr>
            <a:t>運営月数－保育料収入相当額）</a:t>
          </a:r>
          <a:r>
            <a:rPr lang="en-US" altLang="ja-JP">
              <a:solidFill>
                <a:sysClr val="windowText" lastClr="000000"/>
              </a:solidFill>
            </a:rPr>
            <a:t>×</a:t>
          </a:r>
          <a:r>
            <a:rPr lang="ja-JP" altLang="en-US">
              <a:solidFill>
                <a:sysClr val="windowText" lastClr="000000"/>
              </a:solidFill>
            </a:rPr>
            <a:t>調整率</a:t>
          </a:r>
        </a:p>
      </xdr:txBody>
    </xdr:sp>
    <xdr:clientData/>
  </xdr:twoCellAnchor>
  <xdr:twoCellAnchor editAs="oneCell">
    <xdr:from>
      <xdr:col>7</xdr:col>
      <xdr:colOff>105832</xdr:colOff>
      <xdr:row>14</xdr:row>
      <xdr:rowOff>31750</xdr:rowOff>
    </xdr:from>
    <xdr:to>
      <xdr:col>11</xdr:col>
      <xdr:colOff>0</xdr:colOff>
      <xdr:row>26</xdr:row>
      <xdr:rowOff>42334</xdr:rowOff>
    </xdr:to>
    <xdr:sp macro="" textlink="">
      <xdr:nvSpPr>
        <xdr:cNvPr id="8" name="AutoShape 35">
          <a:extLst>
            <a:ext uri="{FF2B5EF4-FFF2-40B4-BE49-F238E27FC236}">
              <a16:creationId xmlns:a16="http://schemas.microsoft.com/office/drawing/2014/main" id="{94DA1284-28E8-4EDB-BEC0-1CD3B8B9597F}"/>
            </a:ext>
          </a:extLst>
        </xdr:cNvPr>
        <xdr:cNvSpPr>
          <a:spLocks noChangeArrowheads="1"/>
        </xdr:cNvSpPr>
      </xdr:nvSpPr>
      <xdr:spPr bwMode="auto">
        <a:xfrm>
          <a:off x="4413249" y="4741333"/>
          <a:ext cx="2243668" cy="1534584"/>
        </a:xfrm>
        <a:prstGeom prst="wedgeRoundRectCallout">
          <a:avLst>
            <a:gd name="adj1" fmla="val -18484"/>
            <a:gd name="adj2" fmla="val -92048"/>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２４，０００円に保育月数及び種別毎の保育児童数を乗じた額。</a:t>
          </a:r>
          <a:endParaRPr lang="en-US" altLang="ja-JP">
            <a:solidFill>
              <a:sysClr val="windowText" lastClr="000000"/>
            </a:solidFill>
          </a:endParaRPr>
        </a:p>
        <a:p>
          <a:pPr>
            <a:lnSpc>
              <a:spcPts val="1200"/>
            </a:lnSpc>
          </a:pPr>
          <a:r>
            <a:rPr lang="ja-JP" altLang="en-US">
              <a:solidFill>
                <a:sysClr val="windowText" lastClr="000000"/>
              </a:solidFill>
            </a:rPr>
            <a:t>保育児童数</a:t>
          </a:r>
          <a:endParaRPr lang="en-US" altLang="ja-JP">
            <a:solidFill>
              <a:sysClr val="windowText" lastClr="000000"/>
            </a:solidFill>
          </a:endParaRPr>
        </a:p>
        <a:p>
          <a:pPr>
            <a:lnSpc>
              <a:spcPts val="1200"/>
            </a:lnSpc>
          </a:pPr>
          <a:r>
            <a:rPr lang="ja-JP" altLang="en-US">
              <a:solidFill>
                <a:sysClr val="windowText" lastClr="000000"/>
              </a:solidFill>
            </a:rPr>
            <a:t>Ａ型特例：１人</a:t>
          </a:r>
          <a:endParaRPr lang="en-US" altLang="ja-JP">
            <a:solidFill>
              <a:sysClr val="windowText" lastClr="000000"/>
            </a:solidFill>
          </a:endParaRPr>
        </a:p>
        <a:p>
          <a:pPr>
            <a:lnSpc>
              <a:spcPts val="1200"/>
            </a:lnSpc>
          </a:pPr>
          <a:r>
            <a:rPr lang="ja-JP" altLang="en-US">
              <a:solidFill>
                <a:sysClr val="windowText" lastClr="000000"/>
              </a:solidFill>
            </a:rPr>
            <a:t>Ａ型：４人</a:t>
          </a:r>
          <a:endParaRPr lang="en-US" altLang="ja-JP">
            <a:solidFill>
              <a:sysClr val="windowText" lastClr="000000"/>
            </a:solidFill>
          </a:endParaRPr>
        </a:p>
        <a:p>
          <a:pPr>
            <a:lnSpc>
              <a:spcPts val="1300"/>
            </a:lnSpc>
          </a:pPr>
          <a:r>
            <a:rPr lang="ja-JP" altLang="en-US">
              <a:solidFill>
                <a:sysClr val="windowText" lastClr="000000"/>
              </a:solidFill>
            </a:rPr>
            <a:t>Ｂ型：１０人</a:t>
          </a:r>
          <a:endParaRPr lang="en-US" altLang="ja-JP">
            <a:solidFill>
              <a:sysClr val="windowText" lastClr="000000"/>
            </a:solidFill>
          </a:endParaRPr>
        </a:p>
        <a:p>
          <a:pPr>
            <a:lnSpc>
              <a:spcPts val="1200"/>
            </a:lnSpc>
          </a:pPr>
          <a:r>
            <a:rPr lang="ja-JP" altLang="en-US">
              <a:solidFill>
                <a:sysClr val="windowText" lastClr="000000"/>
              </a:solidFill>
            </a:rPr>
            <a:t>Ｂ型特例：１８人</a:t>
          </a:r>
        </a:p>
      </xdr:txBody>
    </xdr:sp>
    <xdr:clientData/>
  </xdr:twoCellAnchor>
  <xdr:twoCellAnchor editAs="oneCell">
    <xdr:from>
      <xdr:col>24</xdr:col>
      <xdr:colOff>476249</xdr:colOff>
      <xdr:row>13</xdr:row>
      <xdr:rowOff>158749</xdr:rowOff>
    </xdr:from>
    <xdr:to>
      <xdr:col>28</xdr:col>
      <xdr:colOff>150282</xdr:colOff>
      <xdr:row>21</xdr:row>
      <xdr:rowOff>21166</xdr:rowOff>
    </xdr:to>
    <xdr:sp macro="" textlink="">
      <xdr:nvSpPr>
        <xdr:cNvPr id="9" name="AutoShape 35">
          <a:extLst>
            <a:ext uri="{FF2B5EF4-FFF2-40B4-BE49-F238E27FC236}">
              <a16:creationId xmlns:a16="http://schemas.microsoft.com/office/drawing/2014/main" id="{464BC4F9-08B6-4A42-B370-0B2A7792B90C}"/>
            </a:ext>
          </a:extLst>
        </xdr:cNvPr>
        <xdr:cNvSpPr>
          <a:spLocks noChangeArrowheads="1"/>
        </xdr:cNvSpPr>
      </xdr:nvSpPr>
      <xdr:spPr bwMode="auto">
        <a:xfrm>
          <a:off x="14329832" y="4561416"/>
          <a:ext cx="2002367" cy="846667"/>
        </a:xfrm>
        <a:prstGeom prst="wedgeRoundRectCallout">
          <a:avLst>
            <a:gd name="adj1" fmla="val -14784"/>
            <a:gd name="adj2" fmla="val -90199"/>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この金額（所要額Ｆ）と別記　収支予算書１収入の部　県補助金と一致します。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342898</xdr:colOff>
      <xdr:row>10</xdr:row>
      <xdr:rowOff>76200</xdr:rowOff>
    </xdr:from>
    <xdr:to>
      <xdr:col>10</xdr:col>
      <xdr:colOff>390523</xdr:colOff>
      <xdr:row>11</xdr:row>
      <xdr:rowOff>152400</xdr:rowOff>
    </xdr:to>
    <xdr:sp macro="" textlink="">
      <xdr:nvSpPr>
        <xdr:cNvPr id="2051" name="AutoShape 3">
          <a:extLst>
            <a:ext uri="{FF2B5EF4-FFF2-40B4-BE49-F238E27FC236}">
              <a16:creationId xmlns:a16="http://schemas.microsoft.com/office/drawing/2014/main" id="{EAE47175-361D-45DC-87BF-4530C21A824B}"/>
            </a:ext>
          </a:extLst>
        </xdr:cNvPr>
        <xdr:cNvSpPr>
          <a:spLocks noChangeArrowheads="1"/>
        </xdr:cNvSpPr>
      </xdr:nvSpPr>
      <xdr:spPr bwMode="auto">
        <a:xfrm flipH="1" flipV="1">
          <a:off x="5460998" y="2628900"/>
          <a:ext cx="1444625" cy="304800"/>
        </a:xfrm>
        <a:prstGeom prst="wedgeRoundRectCallout">
          <a:avLst>
            <a:gd name="adj1" fmla="val 24856"/>
            <a:gd name="adj2" fmla="val 14731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提出期限以前の日付</a:t>
          </a:r>
        </a:p>
      </xdr:txBody>
    </xdr:sp>
    <xdr:clientData/>
  </xdr:twoCellAnchor>
  <xdr:twoCellAnchor>
    <xdr:from>
      <xdr:col>5</xdr:col>
      <xdr:colOff>177800</xdr:colOff>
      <xdr:row>26</xdr:row>
      <xdr:rowOff>63500</xdr:rowOff>
    </xdr:from>
    <xdr:to>
      <xdr:col>7</xdr:col>
      <xdr:colOff>273050</xdr:colOff>
      <xdr:row>27</xdr:row>
      <xdr:rowOff>165100</xdr:rowOff>
    </xdr:to>
    <xdr:sp macro="" textlink="">
      <xdr:nvSpPr>
        <xdr:cNvPr id="10" name="AutoShape 3">
          <a:extLst>
            <a:ext uri="{FF2B5EF4-FFF2-40B4-BE49-F238E27FC236}">
              <a16:creationId xmlns:a16="http://schemas.microsoft.com/office/drawing/2014/main" id="{D013B1F7-1CB7-4852-85B2-238D26FBFD70}"/>
            </a:ext>
          </a:extLst>
        </xdr:cNvPr>
        <xdr:cNvSpPr>
          <a:spLocks noChangeArrowheads="1"/>
        </xdr:cNvSpPr>
      </xdr:nvSpPr>
      <xdr:spPr bwMode="auto">
        <a:xfrm>
          <a:off x="2451100" y="5638800"/>
          <a:ext cx="1390650" cy="330200"/>
        </a:xfrm>
        <a:prstGeom prst="wedgeRoundRectCallout">
          <a:avLst>
            <a:gd name="adj1" fmla="val -100227"/>
            <a:gd name="adj2" fmla="val -7577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様式１－１Ｆと一致</a:t>
          </a:r>
        </a:p>
      </xdr:txBody>
    </xdr:sp>
    <xdr:clientData/>
  </xdr:twoCellAnchor>
  <xdr:twoCellAnchor>
    <xdr:from>
      <xdr:col>7</xdr:col>
      <xdr:colOff>180975</xdr:colOff>
      <xdr:row>48</xdr:row>
      <xdr:rowOff>190500</xdr:rowOff>
    </xdr:from>
    <xdr:to>
      <xdr:col>10</xdr:col>
      <xdr:colOff>133350</xdr:colOff>
      <xdr:row>51</xdr:row>
      <xdr:rowOff>219075</xdr:rowOff>
    </xdr:to>
    <xdr:sp macro="" textlink="">
      <xdr:nvSpPr>
        <xdr:cNvPr id="11" name="Rectangle 7">
          <a:extLst>
            <a:ext uri="{FF2B5EF4-FFF2-40B4-BE49-F238E27FC236}">
              <a16:creationId xmlns:a16="http://schemas.microsoft.com/office/drawing/2014/main" id="{D91C832D-DAB6-4852-A084-B8D7D60A2F6A}"/>
            </a:ext>
          </a:extLst>
        </xdr:cNvPr>
        <xdr:cNvSpPr>
          <a:spLocks noChangeArrowheads="1"/>
        </xdr:cNvSpPr>
      </xdr:nvSpPr>
      <xdr:spPr bwMode="auto">
        <a:xfrm>
          <a:off x="3581400" y="10658475"/>
          <a:ext cx="2895600" cy="8001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a:t>
          </a:r>
          <a:r>
            <a:rPr lang="en-US" altLang="ja-JP" sz="1200" b="0" i="0" u="none" strike="noStrike" baseline="0">
              <a:solidFill>
                <a:srgbClr val="000000"/>
              </a:solidFill>
              <a:latin typeface="ＭＳ Ｐゴシック"/>
              <a:ea typeface="ＭＳ Ｐゴシック"/>
            </a:rPr>
            <a:t>2-2</a:t>
          </a: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2-6</a:t>
          </a:r>
          <a:r>
            <a:rPr lang="ja-JP" altLang="en-US" sz="1200" b="0" i="0" u="none" strike="noStrike" baseline="0">
              <a:solidFill>
                <a:srgbClr val="000000"/>
              </a:solidFill>
              <a:latin typeface="ＭＳ Ｐゴシック"/>
              <a:ea typeface="ＭＳ Ｐゴシック"/>
            </a:rPr>
            <a:t>及び委託契約書の写しについては、実施している病院のみ提出が必要。（</a:t>
          </a:r>
          <a:r>
            <a:rPr lang="ja-JP" altLang="ja-JP" sz="1200" b="0" i="0" baseline="0">
              <a:effectLst/>
              <a:latin typeface="+mn-lt"/>
              <a:ea typeface="+mn-ea"/>
              <a:cs typeface="+mn-cs"/>
            </a:rPr>
            <a:t>提出する書類</a:t>
          </a:r>
          <a:r>
            <a:rPr lang="ja-JP" altLang="ja-JP" sz="1200" b="0" i="0" baseline="0">
              <a:solidFill>
                <a:srgbClr val="FF0000"/>
              </a:solidFill>
              <a:effectLst/>
              <a:latin typeface="+mj-ea"/>
              <a:ea typeface="+mj-ea"/>
              <a:cs typeface="+mn-cs"/>
            </a:rPr>
            <a:t>は </a:t>
          </a:r>
          <a:r>
            <a:rPr lang="en-US" altLang="ja-JP" sz="1200" b="0" i="0" baseline="0">
              <a:solidFill>
                <a:srgbClr val="FF0000"/>
              </a:solidFill>
              <a:effectLst/>
              <a:latin typeface="+mj-ea"/>
              <a:ea typeface="+mj-ea"/>
              <a:cs typeface="+mn-cs"/>
            </a:rPr>
            <a:t>B</a:t>
          </a:r>
          <a:r>
            <a:rPr lang="ja-JP" altLang="ja-JP" sz="1200" b="0" i="0" baseline="0">
              <a:solidFill>
                <a:srgbClr val="FF0000"/>
              </a:solidFill>
              <a:effectLst/>
              <a:latin typeface="+mj-ea"/>
              <a:ea typeface="+mj-ea"/>
              <a:cs typeface="+mn-cs"/>
            </a:rPr>
            <a:t>列に「○」を入力</a:t>
          </a:r>
          <a:r>
            <a:rPr lang="ja-JP" altLang="en-US" sz="1200" b="0" i="0" baseline="0">
              <a:effectLst/>
              <a:latin typeface="+mj-ea"/>
              <a:ea typeface="+mj-ea"/>
              <a:cs typeface="+mn-cs"/>
            </a:rPr>
            <a:t>）</a:t>
          </a:r>
          <a:endParaRPr lang="ja-JP" altLang="en-US" sz="1200" b="0" i="0" u="none" strike="noStrike" baseline="0">
            <a:solidFill>
              <a:srgbClr val="000000"/>
            </a:solidFill>
            <a:latin typeface="ＭＳ Ｐゴシック"/>
            <a:ea typeface="ＭＳ Ｐゴシック"/>
          </a:endParaRPr>
        </a:p>
      </xdr:txBody>
    </xdr:sp>
    <xdr:clientData/>
  </xdr:twoCellAnchor>
  <xdr:twoCellAnchor editAs="oneCell">
    <xdr:from>
      <xdr:col>5</xdr:col>
      <xdr:colOff>9525</xdr:colOff>
      <xdr:row>7</xdr:row>
      <xdr:rowOff>142875</xdr:rowOff>
    </xdr:from>
    <xdr:to>
      <xdr:col>8</xdr:col>
      <xdr:colOff>1095375</xdr:colOff>
      <xdr:row>12</xdr:row>
      <xdr:rowOff>47625</xdr:rowOff>
    </xdr:to>
    <xdr:sp macro="" textlink="">
      <xdr:nvSpPr>
        <xdr:cNvPr id="7" name="AutoShape 1">
          <a:extLst>
            <a:ext uri="{FF2B5EF4-FFF2-40B4-BE49-F238E27FC236}">
              <a16:creationId xmlns:a16="http://schemas.microsoft.com/office/drawing/2014/main" id="{00EA3003-C7BB-44E4-8C73-851D3810538D}"/>
            </a:ext>
          </a:extLst>
        </xdr:cNvPr>
        <xdr:cNvSpPr>
          <a:spLocks noChangeArrowheads="1"/>
        </xdr:cNvSpPr>
      </xdr:nvSpPr>
      <xdr:spPr bwMode="auto">
        <a:xfrm>
          <a:off x="2276475" y="1676400"/>
          <a:ext cx="2762250" cy="1047750"/>
        </a:xfrm>
        <a:prstGeom prst="wedgeRoundRectCallout">
          <a:avLst>
            <a:gd name="adj1" fmla="val 21685"/>
            <a:gd name="adj2" fmla="val 86686"/>
            <a:gd name="adj3" fmla="val 16667"/>
          </a:avLst>
        </a:prstGeom>
        <a:solidFill>
          <a:sysClr val="window" lastClr="FFFFFF"/>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mn-ea"/>
            </a:rPr>
            <a:t>住所は、代表者名が理事長等法人代表者の場合は、法人所在地に、院長等病院代表者の場合は、病院所在地になります。</a:t>
          </a:r>
        </a:p>
        <a:p>
          <a:pPr algn="l" rtl="0">
            <a:lnSpc>
              <a:spcPts val="1100"/>
            </a:lnSpc>
            <a:defRPr sz="1000"/>
          </a:pPr>
          <a:r>
            <a:rPr lang="ja-JP" altLang="en-US" sz="1000" b="0" i="0" u="none" strike="noStrike" baseline="0">
              <a:solidFill>
                <a:srgbClr val="000000"/>
              </a:solidFill>
              <a:latin typeface="ＭＳ Ｐゴシック"/>
              <a:ea typeface="+mn-ea"/>
            </a:rPr>
            <a:t>また、代表者が理事長等法人代表者の場合は、病院名を（）書きで記載しています。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57150</xdr:colOff>
      <xdr:row>4</xdr:row>
      <xdr:rowOff>0</xdr:rowOff>
    </xdr:from>
    <xdr:to>
      <xdr:col>2</xdr:col>
      <xdr:colOff>0</xdr:colOff>
      <xdr:row>4</xdr:row>
      <xdr:rowOff>0</xdr:rowOff>
    </xdr:to>
    <xdr:sp macro="" textlink="">
      <xdr:nvSpPr>
        <xdr:cNvPr id="15322" name="Line 2">
          <a:extLst>
            <a:ext uri="{FF2B5EF4-FFF2-40B4-BE49-F238E27FC236}">
              <a16:creationId xmlns:a16="http://schemas.microsoft.com/office/drawing/2014/main" id="{B1BD5E61-6A07-4F9C-9D7C-B4D9694E5ED1}"/>
            </a:ext>
          </a:extLst>
        </xdr:cNvPr>
        <xdr:cNvSpPr>
          <a:spLocks noChangeShapeType="1"/>
        </xdr:cNvSpPr>
      </xdr:nvSpPr>
      <xdr:spPr bwMode="auto">
        <a:xfrm>
          <a:off x="1323975" y="1647825"/>
          <a:ext cx="479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3884082</xdr:colOff>
      <xdr:row>10</xdr:row>
      <xdr:rowOff>169335</xdr:rowOff>
    </xdr:from>
    <xdr:to>
      <xdr:col>2</xdr:col>
      <xdr:colOff>3144495</xdr:colOff>
      <xdr:row>12</xdr:row>
      <xdr:rowOff>169334</xdr:rowOff>
    </xdr:to>
    <xdr:sp macro="" textlink="">
      <xdr:nvSpPr>
        <xdr:cNvPr id="3" name="AutoShape 1">
          <a:extLst>
            <a:ext uri="{FF2B5EF4-FFF2-40B4-BE49-F238E27FC236}">
              <a16:creationId xmlns:a16="http://schemas.microsoft.com/office/drawing/2014/main" id="{F7728C0D-43D9-4774-96D0-887DCCEFCAB2}"/>
            </a:ext>
          </a:extLst>
        </xdr:cNvPr>
        <xdr:cNvSpPr>
          <a:spLocks noChangeArrowheads="1"/>
        </xdr:cNvSpPr>
      </xdr:nvSpPr>
      <xdr:spPr bwMode="auto">
        <a:xfrm>
          <a:off x="5154082" y="4804835"/>
          <a:ext cx="4107580" cy="677332"/>
        </a:xfrm>
        <a:prstGeom prst="wedgeRoundRectCallout">
          <a:avLst>
            <a:gd name="adj1" fmla="val -49412"/>
            <a:gd name="adj2" fmla="val -127258"/>
            <a:gd name="adj3" fmla="val 16667"/>
          </a:avLst>
        </a:prstGeom>
        <a:solidFill>
          <a:srgbClr val="FF99FF"/>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200" b="0" i="0" u="none" strike="noStrike" baseline="0">
              <a:solidFill>
                <a:srgbClr val="000000"/>
              </a:solidFill>
              <a:latin typeface="ＭＳ Ｐゴシック"/>
              <a:ea typeface="ＭＳ Ｐゴシック"/>
            </a:rPr>
            <a:t>預金通帳等を確認しながら、正確に記載してください。</a:t>
          </a:r>
          <a:endParaRPr lang="en-US" altLang="ja-JP" sz="1200" b="0" i="0" u="none" strike="noStrike" baseline="0">
            <a:solidFill>
              <a:srgbClr val="000000"/>
            </a:solidFill>
            <a:latin typeface="ＭＳ Ｐゴシック"/>
            <a:ea typeface="ＭＳ Ｐゴシック"/>
          </a:endParaRPr>
        </a:p>
        <a:p>
          <a:pPr algn="l" rtl="0">
            <a:lnSpc>
              <a:spcPts val="1200"/>
            </a:lnSpc>
            <a:defRPr sz="1000"/>
          </a:pPr>
          <a:endParaRPr lang="en-US" altLang="ja-JP"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この様式は、印刷の必要はありません。</a:t>
          </a:r>
          <a:endParaRPr lang="en-US" altLang="ja-JP" sz="12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114299</xdr:colOff>
      <xdr:row>18</xdr:row>
      <xdr:rowOff>143931</xdr:rowOff>
    </xdr:from>
    <xdr:to>
      <xdr:col>3</xdr:col>
      <xdr:colOff>906244</xdr:colOff>
      <xdr:row>20</xdr:row>
      <xdr:rowOff>31750</xdr:rowOff>
    </xdr:to>
    <xdr:sp macro="" textlink="">
      <xdr:nvSpPr>
        <xdr:cNvPr id="4" name="AutoShape 4">
          <a:extLst>
            <a:ext uri="{FF2B5EF4-FFF2-40B4-BE49-F238E27FC236}">
              <a16:creationId xmlns:a16="http://schemas.microsoft.com/office/drawing/2014/main" id="{FF7EF4EA-7647-4A91-B458-CE61ECF7B247}"/>
            </a:ext>
          </a:extLst>
        </xdr:cNvPr>
        <xdr:cNvSpPr>
          <a:spLocks noChangeArrowheads="1"/>
        </xdr:cNvSpPr>
      </xdr:nvSpPr>
      <xdr:spPr bwMode="auto">
        <a:xfrm flipV="1">
          <a:off x="2453216" y="4028014"/>
          <a:ext cx="791945" cy="300569"/>
        </a:xfrm>
        <a:prstGeom prst="wedgeRoundRectCallout">
          <a:avLst>
            <a:gd name="adj1" fmla="val 27628"/>
            <a:gd name="adj2" fmla="val 8474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常勤職員</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xdr:col>
      <xdr:colOff>105834</xdr:colOff>
      <xdr:row>29</xdr:row>
      <xdr:rowOff>148166</xdr:rowOff>
    </xdr:from>
    <xdr:to>
      <xdr:col>2</xdr:col>
      <xdr:colOff>225737</xdr:colOff>
      <xdr:row>33</xdr:row>
      <xdr:rowOff>63499</xdr:rowOff>
    </xdr:to>
    <xdr:sp macro="" textlink="">
      <xdr:nvSpPr>
        <xdr:cNvPr id="6" name="AutoShape 4">
          <a:extLst>
            <a:ext uri="{FF2B5EF4-FFF2-40B4-BE49-F238E27FC236}">
              <a16:creationId xmlns:a16="http://schemas.microsoft.com/office/drawing/2014/main" id="{05F0D1B1-45A0-4266-B553-058F909E4E1D}"/>
            </a:ext>
          </a:extLst>
        </xdr:cNvPr>
        <xdr:cNvSpPr>
          <a:spLocks noChangeArrowheads="1"/>
        </xdr:cNvSpPr>
      </xdr:nvSpPr>
      <xdr:spPr bwMode="auto">
        <a:xfrm>
          <a:off x="391584" y="6222999"/>
          <a:ext cx="1167653" cy="740833"/>
        </a:xfrm>
        <a:prstGeom prst="wedgeRoundRectCallout">
          <a:avLst>
            <a:gd name="adj1" fmla="val -6572"/>
            <a:gd name="adj2" fmla="val -9055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看護職員は、病児等保育を専門に担当する職員のみ対象。</a:t>
          </a:r>
        </a:p>
      </xdr:txBody>
    </xdr:sp>
    <xdr:clientData/>
  </xdr:twoCellAnchor>
  <xdr:twoCellAnchor>
    <xdr:from>
      <xdr:col>7</xdr:col>
      <xdr:colOff>359834</xdr:colOff>
      <xdr:row>31</xdr:row>
      <xdr:rowOff>68793</xdr:rowOff>
    </xdr:from>
    <xdr:to>
      <xdr:col>8</xdr:col>
      <xdr:colOff>74084</xdr:colOff>
      <xdr:row>34</xdr:row>
      <xdr:rowOff>10583</xdr:rowOff>
    </xdr:to>
    <xdr:sp macro="" textlink="">
      <xdr:nvSpPr>
        <xdr:cNvPr id="7" name="AutoShape 4">
          <a:extLst>
            <a:ext uri="{FF2B5EF4-FFF2-40B4-BE49-F238E27FC236}">
              <a16:creationId xmlns:a16="http://schemas.microsoft.com/office/drawing/2014/main" id="{4B9137D1-A694-49C8-86E6-3238521E9FB7}"/>
            </a:ext>
          </a:extLst>
        </xdr:cNvPr>
        <xdr:cNvSpPr>
          <a:spLocks noChangeArrowheads="1"/>
        </xdr:cNvSpPr>
      </xdr:nvSpPr>
      <xdr:spPr bwMode="auto">
        <a:xfrm>
          <a:off x="6932084" y="6556376"/>
          <a:ext cx="1608667" cy="502707"/>
        </a:xfrm>
        <a:prstGeom prst="wedgeRoundRectCallout">
          <a:avLst>
            <a:gd name="adj1" fmla="val -70556"/>
            <a:gd name="adj2" fmla="val 1690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別記収支予算書　保育士等職員給与と一致</a:t>
          </a:r>
        </a:p>
      </xdr:txBody>
    </xdr:sp>
    <xdr:clientData/>
  </xdr:twoCellAnchor>
  <xdr:twoCellAnchor>
    <xdr:from>
      <xdr:col>7</xdr:col>
      <xdr:colOff>1766358</xdr:colOff>
      <xdr:row>15</xdr:row>
      <xdr:rowOff>169332</xdr:rowOff>
    </xdr:from>
    <xdr:to>
      <xdr:col>10</xdr:col>
      <xdr:colOff>280458</xdr:colOff>
      <xdr:row>21</xdr:row>
      <xdr:rowOff>137582</xdr:rowOff>
    </xdr:to>
    <xdr:sp macro="" textlink="">
      <xdr:nvSpPr>
        <xdr:cNvPr id="8" name="AutoShape 4">
          <a:extLst>
            <a:ext uri="{FF2B5EF4-FFF2-40B4-BE49-F238E27FC236}">
              <a16:creationId xmlns:a16="http://schemas.microsoft.com/office/drawing/2014/main" id="{5423244B-5E22-4747-A428-F23CAC6BF0CA}"/>
            </a:ext>
          </a:extLst>
        </xdr:cNvPr>
        <xdr:cNvSpPr>
          <a:spLocks noChangeArrowheads="1"/>
        </xdr:cNvSpPr>
      </xdr:nvSpPr>
      <xdr:spPr bwMode="auto">
        <a:xfrm>
          <a:off x="8338608" y="3439582"/>
          <a:ext cx="1699683" cy="1143000"/>
        </a:xfrm>
        <a:prstGeom prst="wedgeRoundRectCallout">
          <a:avLst>
            <a:gd name="adj1" fmla="val -64643"/>
            <a:gd name="adj2" fmla="val 105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非常勤の場合は、勤務形態を記入してください。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記載例</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週３日　</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火・金　</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時　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306916</xdr:colOff>
      <xdr:row>31</xdr:row>
      <xdr:rowOff>105834</xdr:rowOff>
    </xdr:from>
    <xdr:to>
      <xdr:col>18</xdr:col>
      <xdr:colOff>21166</xdr:colOff>
      <xdr:row>34</xdr:row>
      <xdr:rowOff>42333</xdr:rowOff>
    </xdr:to>
    <xdr:sp macro="" textlink="">
      <xdr:nvSpPr>
        <xdr:cNvPr id="12" name="AutoShape 4">
          <a:extLst>
            <a:ext uri="{FF2B5EF4-FFF2-40B4-BE49-F238E27FC236}">
              <a16:creationId xmlns:a16="http://schemas.microsoft.com/office/drawing/2014/main" id="{42D4E055-39C7-419D-B21D-B899F8B9EDE1}"/>
            </a:ext>
          </a:extLst>
        </xdr:cNvPr>
        <xdr:cNvSpPr>
          <a:spLocks noChangeArrowheads="1"/>
        </xdr:cNvSpPr>
      </xdr:nvSpPr>
      <xdr:spPr bwMode="auto">
        <a:xfrm>
          <a:off x="16552333" y="6593417"/>
          <a:ext cx="1682750" cy="497416"/>
        </a:xfrm>
        <a:prstGeom prst="wedgeRoundRectCallout">
          <a:avLst>
            <a:gd name="adj1" fmla="val -65808"/>
            <a:gd name="adj2" fmla="val 1695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別記収支予算書　保育士等職員給与と一致</a:t>
          </a:r>
        </a:p>
      </xdr:txBody>
    </xdr:sp>
    <xdr:clientData/>
  </xdr:twoCellAnchor>
  <xdr:twoCellAnchor>
    <xdr:from>
      <xdr:col>17</xdr:col>
      <xdr:colOff>1921933</xdr:colOff>
      <xdr:row>17</xdr:row>
      <xdr:rowOff>169333</xdr:rowOff>
    </xdr:from>
    <xdr:to>
      <xdr:col>19</xdr:col>
      <xdr:colOff>1037167</xdr:colOff>
      <xdr:row>23</xdr:row>
      <xdr:rowOff>143746</xdr:rowOff>
    </xdr:to>
    <xdr:sp macro="" textlink="">
      <xdr:nvSpPr>
        <xdr:cNvPr id="13" name="AutoShape 4">
          <a:extLst>
            <a:ext uri="{FF2B5EF4-FFF2-40B4-BE49-F238E27FC236}">
              <a16:creationId xmlns:a16="http://schemas.microsoft.com/office/drawing/2014/main" id="{76748018-9622-44E8-A3B3-E14DCDA7B067}"/>
            </a:ext>
          </a:extLst>
        </xdr:cNvPr>
        <xdr:cNvSpPr>
          <a:spLocks noChangeArrowheads="1"/>
        </xdr:cNvSpPr>
      </xdr:nvSpPr>
      <xdr:spPr bwMode="auto">
        <a:xfrm>
          <a:off x="18167350" y="3820583"/>
          <a:ext cx="1771650" cy="1149163"/>
        </a:xfrm>
        <a:prstGeom prst="wedgeRoundRectCallout">
          <a:avLst>
            <a:gd name="adj1" fmla="val -74808"/>
            <a:gd name="adj2" fmla="val -1502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非常勤の場合は、勤務形態を記入してください。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記載例</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週３日　</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火・金　</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時　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27</xdr:col>
      <xdr:colOff>285750</xdr:colOff>
      <xdr:row>31</xdr:row>
      <xdr:rowOff>0</xdr:rowOff>
    </xdr:from>
    <xdr:to>
      <xdr:col>28</xdr:col>
      <xdr:colOff>0</xdr:colOff>
      <xdr:row>33</xdr:row>
      <xdr:rowOff>116417</xdr:rowOff>
    </xdr:to>
    <xdr:sp macro="" textlink="">
      <xdr:nvSpPr>
        <xdr:cNvPr id="15" name="AutoShape 4">
          <a:extLst>
            <a:ext uri="{FF2B5EF4-FFF2-40B4-BE49-F238E27FC236}">
              <a16:creationId xmlns:a16="http://schemas.microsoft.com/office/drawing/2014/main" id="{B8C9F024-0433-4123-B76F-803EC4BA3334}"/>
            </a:ext>
          </a:extLst>
        </xdr:cNvPr>
        <xdr:cNvSpPr>
          <a:spLocks noChangeArrowheads="1"/>
        </xdr:cNvSpPr>
      </xdr:nvSpPr>
      <xdr:spPr bwMode="auto">
        <a:xfrm>
          <a:off x="25992667" y="6487583"/>
          <a:ext cx="1640416" cy="529167"/>
        </a:xfrm>
        <a:prstGeom prst="wedgeRoundRectCallout">
          <a:avLst>
            <a:gd name="adj1" fmla="val -64771"/>
            <a:gd name="adj2" fmla="val 3525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別記収支予算書　保育士等職員給与と一致</a:t>
          </a:r>
        </a:p>
      </xdr:txBody>
    </xdr:sp>
    <xdr:clientData/>
  </xdr:twoCellAnchor>
  <xdr:twoCellAnchor>
    <xdr:from>
      <xdr:col>28</xdr:col>
      <xdr:colOff>101601</xdr:colOff>
      <xdr:row>16</xdr:row>
      <xdr:rowOff>42334</xdr:rowOff>
    </xdr:from>
    <xdr:to>
      <xdr:col>31</xdr:col>
      <xdr:colOff>1058</xdr:colOff>
      <xdr:row>22</xdr:row>
      <xdr:rowOff>16747</xdr:rowOff>
    </xdr:to>
    <xdr:sp macro="" textlink="">
      <xdr:nvSpPr>
        <xdr:cNvPr id="16" name="AutoShape 4">
          <a:extLst>
            <a:ext uri="{FF2B5EF4-FFF2-40B4-BE49-F238E27FC236}">
              <a16:creationId xmlns:a16="http://schemas.microsoft.com/office/drawing/2014/main" id="{D126FBC4-22F7-45B9-9A0B-40F8829D978A}"/>
            </a:ext>
          </a:extLst>
        </xdr:cNvPr>
        <xdr:cNvSpPr>
          <a:spLocks noChangeArrowheads="1"/>
        </xdr:cNvSpPr>
      </xdr:nvSpPr>
      <xdr:spPr bwMode="auto">
        <a:xfrm>
          <a:off x="28655434" y="3545417"/>
          <a:ext cx="1571624" cy="1149163"/>
        </a:xfrm>
        <a:prstGeom prst="wedgeRoundRectCallout">
          <a:avLst>
            <a:gd name="adj1" fmla="val -87076"/>
            <a:gd name="adj2" fmla="val 523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非常勤の場合は、勤務形態を記入してください。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記載例</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週３日　</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火・金　</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時　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23</xdr:col>
      <xdr:colOff>74083</xdr:colOff>
      <xdr:row>17</xdr:row>
      <xdr:rowOff>137583</xdr:rowOff>
    </xdr:from>
    <xdr:to>
      <xdr:col>24</xdr:col>
      <xdr:colOff>25399</xdr:colOff>
      <xdr:row>19</xdr:row>
      <xdr:rowOff>113241</xdr:rowOff>
    </xdr:to>
    <xdr:sp macro="" textlink="">
      <xdr:nvSpPr>
        <xdr:cNvPr id="18" name="AutoShape 4">
          <a:extLst>
            <a:ext uri="{FF2B5EF4-FFF2-40B4-BE49-F238E27FC236}">
              <a16:creationId xmlns:a16="http://schemas.microsoft.com/office/drawing/2014/main" id="{B7AFF709-37FC-454A-B495-EF6E28DD0BF5}"/>
            </a:ext>
          </a:extLst>
        </xdr:cNvPr>
        <xdr:cNvSpPr>
          <a:spLocks noChangeArrowheads="1"/>
        </xdr:cNvSpPr>
      </xdr:nvSpPr>
      <xdr:spPr bwMode="auto">
        <a:xfrm flipV="1">
          <a:off x="21103166" y="3788833"/>
          <a:ext cx="1009650" cy="356658"/>
        </a:xfrm>
        <a:prstGeom prst="wedgeRoundRectCallout">
          <a:avLst>
            <a:gd name="adj1" fmla="val -4156"/>
            <a:gd name="adj2" fmla="val 1375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常勤職員</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23</xdr:col>
      <xdr:colOff>338667</xdr:colOff>
      <xdr:row>23</xdr:row>
      <xdr:rowOff>243417</xdr:rowOff>
    </xdr:from>
    <xdr:to>
      <xdr:col>24</xdr:col>
      <xdr:colOff>289983</xdr:colOff>
      <xdr:row>25</xdr:row>
      <xdr:rowOff>167217</xdr:rowOff>
    </xdr:to>
    <xdr:sp macro="" textlink="">
      <xdr:nvSpPr>
        <xdr:cNvPr id="19" name="AutoShape 4">
          <a:extLst>
            <a:ext uri="{FF2B5EF4-FFF2-40B4-BE49-F238E27FC236}">
              <a16:creationId xmlns:a16="http://schemas.microsoft.com/office/drawing/2014/main" id="{EC241DA7-58C3-4A83-9EA7-AB863C9A3ED2}"/>
            </a:ext>
          </a:extLst>
        </xdr:cNvPr>
        <xdr:cNvSpPr>
          <a:spLocks noChangeArrowheads="1"/>
        </xdr:cNvSpPr>
      </xdr:nvSpPr>
      <xdr:spPr bwMode="auto">
        <a:xfrm>
          <a:off x="21812250" y="5069417"/>
          <a:ext cx="1009650" cy="336550"/>
        </a:xfrm>
        <a:prstGeom prst="wedgeRoundRectCallout">
          <a:avLst>
            <a:gd name="adj1" fmla="val 48883"/>
            <a:gd name="adj2" fmla="val -11027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非常勤職員</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11</xdr:col>
      <xdr:colOff>63501</xdr:colOff>
      <xdr:row>29</xdr:row>
      <xdr:rowOff>52916</xdr:rowOff>
    </xdr:from>
    <xdr:to>
      <xdr:col>12</xdr:col>
      <xdr:colOff>183404</xdr:colOff>
      <xdr:row>32</xdr:row>
      <xdr:rowOff>116415</xdr:rowOff>
    </xdr:to>
    <xdr:sp macro="" textlink="">
      <xdr:nvSpPr>
        <xdr:cNvPr id="17" name="AutoShape 4">
          <a:extLst>
            <a:ext uri="{FF2B5EF4-FFF2-40B4-BE49-F238E27FC236}">
              <a16:creationId xmlns:a16="http://schemas.microsoft.com/office/drawing/2014/main" id="{5EA38D98-58AA-45D0-A799-B79DFCC326FB}"/>
            </a:ext>
          </a:extLst>
        </xdr:cNvPr>
        <xdr:cNvSpPr>
          <a:spLocks noChangeArrowheads="1"/>
        </xdr:cNvSpPr>
      </xdr:nvSpPr>
      <xdr:spPr bwMode="auto">
        <a:xfrm>
          <a:off x="10107084" y="6127749"/>
          <a:ext cx="1082987" cy="740833"/>
        </a:xfrm>
        <a:prstGeom prst="wedgeRoundRectCallout">
          <a:avLst>
            <a:gd name="adj1" fmla="val -6572"/>
            <a:gd name="adj2" fmla="val -9055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看護職員は、病児等保育を専門に担当する職員のみ対象。</a:t>
          </a:r>
        </a:p>
      </xdr:txBody>
    </xdr:sp>
    <xdr:clientData/>
  </xdr:twoCellAnchor>
  <xdr:twoCellAnchor>
    <xdr:from>
      <xdr:col>20</xdr:col>
      <xdr:colOff>243417</xdr:colOff>
      <xdr:row>28</xdr:row>
      <xdr:rowOff>148165</xdr:rowOff>
    </xdr:from>
    <xdr:to>
      <xdr:col>22</xdr:col>
      <xdr:colOff>77570</xdr:colOff>
      <xdr:row>32</xdr:row>
      <xdr:rowOff>42333</xdr:rowOff>
    </xdr:to>
    <xdr:sp macro="" textlink="">
      <xdr:nvSpPr>
        <xdr:cNvPr id="20" name="AutoShape 4">
          <a:extLst>
            <a:ext uri="{FF2B5EF4-FFF2-40B4-BE49-F238E27FC236}">
              <a16:creationId xmlns:a16="http://schemas.microsoft.com/office/drawing/2014/main" id="{F89A74C6-D244-476B-9B76-B01D05BF68A3}"/>
            </a:ext>
          </a:extLst>
        </xdr:cNvPr>
        <xdr:cNvSpPr>
          <a:spLocks noChangeArrowheads="1"/>
        </xdr:cNvSpPr>
      </xdr:nvSpPr>
      <xdr:spPr bwMode="auto">
        <a:xfrm>
          <a:off x="20214167" y="6074832"/>
          <a:ext cx="1252320" cy="719668"/>
        </a:xfrm>
        <a:prstGeom prst="wedgeRoundRectCallout">
          <a:avLst>
            <a:gd name="adj1" fmla="val -6572"/>
            <a:gd name="adj2" fmla="val -7609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看護職員は、病児等保育を専門に担当する職員のみ対象。</a:t>
          </a:r>
        </a:p>
      </xdr:txBody>
    </xdr:sp>
    <xdr:clientData/>
  </xdr:twoCellAnchor>
  <xdr:twoCellAnchor>
    <xdr:from>
      <xdr:col>4</xdr:col>
      <xdr:colOff>613833</xdr:colOff>
      <xdr:row>27</xdr:row>
      <xdr:rowOff>95251</xdr:rowOff>
    </xdr:from>
    <xdr:to>
      <xdr:col>5</xdr:col>
      <xdr:colOff>565150</xdr:colOff>
      <xdr:row>28</xdr:row>
      <xdr:rowOff>141630</xdr:rowOff>
    </xdr:to>
    <xdr:sp macro="" textlink="">
      <xdr:nvSpPr>
        <xdr:cNvPr id="21" name="AutoShape 4">
          <a:extLst>
            <a:ext uri="{FF2B5EF4-FFF2-40B4-BE49-F238E27FC236}">
              <a16:creationId xmlns:a16="http://schemas.microsoft.com/office/drawing/2014/main" id="{CBC81F87-46B8-441D-A62D-96FA587EA5A7}"/>
            </a:ext>
          </a:extLst>
        </xdr:cNvPr>
        <xdr:cNvSpPr>
          <a:spLocks noChangeArrowheads="1"/>
        </xdr:cNvSpPr>
      </xdr:nvSpPr>
      <xdr:spPr bwMode="auto">
        <a:xfrm>
          <a:off x="4011083" y="5334001"/>
          <a:ext cx="1009650" cy="321546"/>
        </a:xfrm>
        <a:prstGeom prst="wedgeRoundRectCallout">
          <a:avLst>
            <a:gd name="adj1" fmla="val -34869"/>
            <a:gd name="adj2" fmla="val -12755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非常勤職員</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12</xdr:col>
      <xdr:colOff>994832</xdr:colOff>
      <xdr:row>9</xdr:row>
      <xdr:rowOff>21167</xdr:rowOff>
    </xdr:from>
    <xdr:to>
      <xdr:col>15</xdr:col>
      <xdr:colOff>264583</xdr:colOff>
      <xdr:row>14</xdr:row>
      <xdr:rowOff>137583</xdr:rowOff>
    </xdr:to>
    <xdr:sp macro="" textlink="">
      <xdr:nvSpPr>
        <xdr:cNvPr id="22" name="角丸四角形 21">
          <a:extLst>
            <a:ext uri="{FF2B5EF4-FFF2-40B4-BE49-F238E27FC236}">
              <a16:creationId xmlns:a16="http://schemas.microsoft.com/office/drawing/2014/main" id="{696EABE0-1094-4E62-BC25-77F2A674A522}"/>
            </a:ext>
          </a:extLst>
        </xdr:cNvPr>
        <xdr:cNvSpPr/>
      </xdr:nvSpPr>
      <xdr:spPr bwMode="auto">
        <a:xfrm>
          <a:off x="12001499" y="2148417"/>
          <a:ext cx="2391834" cy="1111249"/>
        </a:xfrm>
        <a:prstGeom prst="roundRect">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b="1"/>
            <a:t>委託給与の場合は、必ず消費税を除いた金額を計上してください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twoCellAnchor>
    <xdr:from>
      <xdr:col>23</xdr:col>
      <xdr:colOff>275167</xdr:colOff>
      <xdr:row>27</xdr:row>
      <xdr:rowOff>116417</xdr:rowOff>
    </xdr:from>
    <xdr:to>
      <xdr:col>25</xdr:col>
      <xdr:colOff>359834</xdr:colOff>
      <xdr:row>32</xdr:row>
      <xdr:rowOff>137582</xdr:rowOff>
    </xdr:to>
    <xdr:sp macro="" textlink="">
      <xdr:nvSpPr>
        <xdr:cNvPr id="26" name="角丸四角形 25">
          <a:extLst>
            <a:ext uri="{FF2B5EF4-FFF2-40B4-BE49-F238E27FC236}">
              <a16:creationId xmlns:a16="http://schemas.microsoft.com/office/drawing/2014/main" id="{DB26F9E5-837F-49E4-ABD4-A09F7672EAD5}"/>
            </a:ext>
          </a:extLst>
        </xdr:cNvPr>
        <xdr:cNvSpPr/>
      </xdr:nvSpPr>
      <xdr:spPr bwMode="auto">
        <a:xfrm>
          <a:off x="22669500" y="5778500"/>
          <a:ext cx="2201334" cy="1111249"/>
        </a:xfrm>
        <a:prstGeom prst="roundRect">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b="1"/>
            <a:t>委託給与の場合は、必ず消費税を除いた金額を計上してください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402167</xdr:colOff>
      <xdr:row>27</xdr:row>
      <xdr:rowOff>232833</xdr:rowOff>
    </xdr:from>
    <xdr:to>
      <xdr:col>10</xdr:col>
      <xdr:colOff>363008</xdr:colOff>
      <xdr:row>29</xdr:row>
      <xdr:rowOff>127000</xdr:rowOff>
    </xdr:to>
    <xdr:sp macro="" textlink="">
      <xdr:nvSpPr>
        <xdr:cNvPr id="12295" name="AutoShape 7">
          <a:extLst>
            <a:ext uri="{FF2B5EF4-FFF2-40B4-BE49-F238E27FC236}">
              <a16:creationId xmlns:a16="http://schemas.microsoft.com/office/drawing/2014/main" id="{06D8CC4F-ABBA-4D13-9959-5AD8FE6DAE66}"/>
            </a:ext>
          </a:extLst>
        </xdr:cNvPr>
        <xdr:cNvSpPr>
          <a:spLocks noChangeArrowheads="1"/>
        </xdr:cNvSpPr>
      </xdr:nvSpPr>
      <xdr:spPr bwMode="auto">
        <a:xfrm>
          <a:off x="4053417" y="8297333"/>
          <a:ext cx="2211916" cy="571500"/>
        </a:xfrm>
        <a:prstGeom prst="wedgeRoundRectCallout">
          <a:avLst>
            <a:gd name="adj1" fmla="val -60266"/>
            <a:gd name="adj2" fmla="val 58631"/>
            <a:gd name="adj3" fmla="val 16667"/>
          </a:avLst>
        </a:prstGeom>
        <a:solidFill>
          <a:srgbClr xmlns:mc="http://schemas.openxmlformats.org/markup-compatibility/2006" xmlns:a14="http://schemas.microsoft.com/office/drawing/2010/main" val="FFFFFF" mc:Ignorable="a14" a14:legacySpreadsheetColorIndex="65"/>
        </a:solidFill>
        <a:ln w="222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様式３の「各月保育児童数」の合計と一致します。</a:t>
          </a:r>
        </a:p>
      </xdr:txBody>
    </xdr:sp>
    <xdr:clientData/>
  </xdr:twoCellAnchor>
  <xdr:twoCellAnchor editAs="oneCell">
    <xdr:from>
      <xdr:col>0</xdr:col>
      <xdr:colOff>0</xdr:colOff>
      <xdr:row>4</xdr:row>
      <xdr:rowOff>0</xdr:rowOff>
    </xdr:from>
    <xdr:to>
      <xdr:col>2</xdr:col>
      <xdr:colOff>666753</xdr:colOff>
      <xdr:row>6</xdr:row>
      <xdr:rowOff>63500</xdr:rowOff>
    </xdr:to>
    <xdr:sp macro="" textlink="">
      <xdr:nvSpPr>
        <xdr:cNvPr id="7" name="AutoShape 4">
          <a:extLst>
            <a:ext uri="{FF2B5EF4-FFF2-40B4-BE49-F238E27FC236}">
              <a16:creationId xmlns:a16="http://schemas.microsoft.com/office/drawing/2014/main" id="{7149063F-8639-4BFA-BB32-571185886A38}"/>
            </a:ext>
          </a:extLst>
        </xdr:cNvPr>
        <xdr:cNvSpPr>
          <a:spLocks noChangeArrowheads="1"/>
        </xdr:cNvSpPr>
      </xdr:nvSpPr>
      <xdr:spPr bwMode="auto">
        <a:xfrm rot="10800000" flipV="1">
          <a:off x="349247" y="941917"/>
          <a:ext cx="2667003" cy="624416"/>
        </a:xfrm>
        <a:prstGeom prst="wedgeRoundRectCallout">
          <a:avLst>
            <a:gd name="adj1" fmla="val 8160"/>
            <a:gd name="adj2" fmla="val -49122"/>
            <a:gd name="adj3" fmla="val 16667"/>
          </a:avLst>
        </a:prstGeom>
        <a:solidFill>
          <a:srgbClr xmlns:mc="http://schemas.openxmlformats.org/markup-compatibility/2006" xmlns:a14="http://schemas.microsoft.com/office/drawing/2010/main" val="FFFFFF" mc:Ignorable="a14" a14:legacySpreadsheetColorIndex="65"/>
        </a:solidFill>
        <a:ln w="222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各月において１日に在籍し、かつ１５日以上保育する見込みの者のみ記入。</a:t>
          </a:r>
        </a:p>
        <a:p>
          <a:pPr algn="l" rtl="0">
            <a:lnSpc>
              <a:spcPts val="1300"/>
            </a:lnSpc>
            <a:defRPr sz="1000"/>
          </a:pPr>
          <a:r>
            <a:rPr lang="ja-JP" altLang="en-US" sz="1100" b="1" i="0" u="none" strike="noStrike" baseline="0">
              <a:solidFill>
                <a:srgbClr val="000000"/>
              </a:solidFill>
              <a:latin typeface="ＭＳ Ｐゴシック"/>
              <a:ea typeface="ＭＳ Ｐゴシック"/>
            </a:rPr>
            <a:t>　</a:t>
          </a:r>
        </a:p>
      </xdr:txBody>
    </xdr:sp>
    <xdr:clientData/>
  </xdr:twoCellAnchor>
  <xdr:twoCellAnchor>
    <xdr:from>
      <xdr:col>4</xdr:col>
      <xdr:colOff>4233</xdr:colOff>
      <xdr:row>7</xdr:row>
      <xdr:rowOff>151342</xdr:rowOff>
    </xdr:from>
    <xdr:to>
      <xdr:col>4</xdr:col>
      <xdr:colOff>4233</xdr:colOff>
      <xdr:row>9</xdr:row>
      <xdr:rowOff>210051</xdr:rowOff>
    </xdr:to>
    <xdr:sp macro="" textlink="">
      <xdr:nvSpPr>
        <xdr:cNvPr id="9" name="AutoShape 9">
          <a:extLst>
            <a:ext uri="{FF2B5EF4-FFF2-40B4-BE49-F238E27FC236}">
              <a16:creationId xmlns:a16="http://schemas.microsoft.com/office/drawing/2014/main" id="{AB1B1514-4615-4C42-9A6E-C4FFDE3FB767}"/>
            </a:ext>
          </a:extLst>
        </xdr:cNvPr>
        <xdr:cNvSpPr>
          <a:spLocks noChangeArrowheads="1"/>
        </xdr:cNvSpPr>
      </xdr:nvSpPr>
      <xdr:spPr bwMode="auto">
        <a:xfrm>
          <a:off x="3842808" y="1656292"/>
          <a:ext cx="0" cy="430184"/>
        </a:xfrm>
        <a:prstGeom prst="wedgeRoundRectCallout">
          <a:avLst>
            <a:gd name="adj1" fmla="val -101676"/>
            <a:gd name="adj2" fmla="val 68704"/>
            <a:gd name="adj3" fmla="val 16667"/>
          </a:avLst>
        </a:prstGeom>
        <a:solidFill>
          <a:srgbClr val="FF99CC"/>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☆階層区分に関わらず、　保育料収入相当額の高いものから順に並べること。</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備考欄の４月の児童数は、様式１の表３「病院内保育施設利用」児童数と一致すること。</a:t>
          </a:r>
        </a:p>
      </xdr:txBody>
    </xdr:sp>
    <xdr:clientData fPrintsWithSheet="0"/>
  </xdr:twoCellAnchor>
  <xdr:twoCellAnchor editAs="oneCell">
    <xdr:from>
      <xdr:col>2</xdr:col>
      <xdr:colOff>809623</xdr:colOff>
      <xdr:row>2</xdr:row>
      <xdr:rowOff>238125</xdr:rowOff>
    </xdr:from>
    <xdr:to>
      <xdr:col>10</xdr:col>
      <xdr:colOff>28575</xdr:colOff>
      <xdr:row>6</xdr:row>
      <xdr:rowOff>114300</xdr:rowOff>
    </xdr:to>
    <xdr:sp macro="" textlink="">
      <xdr:nvSpPr>
        <xdr:cNvPr id="14" name="AutoShape 10">
          <a:extLst>
            <a:ext uri="{FF2B5EF4-FFF2-40B4-BE49-F238E27FC236}">
              <a16:creationId xmlns:a16="http://schemas.microsoft.com/office/drawing/2014/main" id="{5714C023-C8D7-49C5-AF2C-487FB89DD241}"/>
            </a:ext>
          </a:extLst>
        </xdr:cNvPr>
        <xdr:cNvSpPr>
          <a:spLocks noChangeArrowheads="1"/>
        </xdr:cNvSpPr>
      </xdr:nvSpPr>
      <xdr:spPr bwMode="auto">
        <a:xfrm>
          <a:off x="2809873" y="790575"/>
          <a:ext cx="3209927" cy="828675"/>
        </a:xfrm>
        <a:prstGeom prst="wedgeRoundRectCallout">
          <a:avLst>
            <a:gd name="adj1" fmla="val 9272"/>
            <a:gd name="adj2" fmla="val 98832"/>
            <a:gd name="adj3" fmla="val 16667"/>
          </a:avLst>
        </a:prstGeom>
        <a:solidFill>
          <a:srgbClr xmlns:mc="http://schemas.openxmlformats.org/markup-compatibility/2006" xmlns:a14="http://schemas.microsoft.com/office/drawing/2010/main" val="FFFFFF" mc:Ignorable="a14" a14:legacySpreadsheetColorIndex="65"/>
        </a:solidFill>
        <a:ln w="22225" cmpd="sng"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000" b="1" i="0" u="none" strike="noStrike" baseline="0">
              <a:solidFill>
                <a:srgbClr val="000000"/>
              </a:solidFill>
              <a:latin typeface="ＭＳ Ｐゴシック"/>
              <a:ea typeface="ＭＳ Ｐゴシック"/>
            </a:rPr>
            <a:t>備考欄には、各月１日現在で在籍し、当該月に１５日以上保育する月に○を入力ください。</a:t>
          </a:r>
          <a:r>
            <a:rPr lang="ja-JP" altLang="ja-JP" sz="1000" b="1" i="0" baseline="0">
              <a:effectLst/>
              <a:latin typeface="+mn-lt"/>
              <a:ea typeface="+mn-ea"/>
              <a:cs typeface="+mn-cs"/>
            </a:rPr>
            <a:t>実績が出ている場合は実績を記載。実績が出ていない場合は確実に見込める場合に○。</a:t>
          </a:r>
          <a:endParaRPr lang="ja-JP" altLang="ja-JP" sz="1000" b="1">
            <a:effectLst/>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ja-JP" altLang="ja-JP" sz="1100">
            <a:effectLst/>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ja-JP" altLang="ja-JP" sz="1100" b="1">
            <a:effectLst/>
          </a:endParaRPr>
        </a:p>
        <a:p>
          <a:pPr algn="l" rtl="0">
            <a:lnSpc>
              <a:spcPts val="1300"/>
            </a:lnSpc>
            <a:defRPr sz="1000"/>
          </a:pPr>
          <a:r>
            <a:rPr lang="ja-JP" altLang="en-US" sz="1050" b="1" i="0" u="none" strike="noStrike" baseline="0">
              <a:solidFill>
                <a:srgbClr val="000000"/>
              </a:solidFill>
              <a:latin typeface="ＭＳ Ｐゴシック"/>
              <a:ea typeface="ＭＳ Ｐゴシック"/>
            </a:rPr>
            <a:t>　</a:t>
          </a:r>
        </a:p>
      </xdr:txBody>
    </xdr:sp>
    <xdr:clientData/>
  </xdr:twoCellAnchor>
  <xdr:twoCellAnchor>
    <xdr:from>
      <xdr:col>4</xdr:col>
      <xdr:colOff>4233</xdr:colOff>
      <xdr:row>6</xdr:row>
      <xdr:rowOff>151342</xdr:rowOff>
    </xdr:from>
    <xdr:to>
      <xdr:col>4</xdr:col>
      <xdr:colOff>4233</xdr:colOff>
      <xdr:row>8</xdr:row>
      <xdr:rowOff>210051</xdr:rowOff>
    </xdr:to>
    <xdr:sp macro="" textlink="">
      <xdr:nvSpPr>
        <xdr:cNvPr id="15" name="AutoShape 9">
          <a:extLst>
            <a:ext uri="{FF2B5EF4-FFF2-40B4-BE49-F238E27FC236}">
              <a16:creationId xmlns:a16="http://schemas.microsoft.com/office/drawing/2014/main" id="{AA50F51F-DEE3-4389-88C7-6EE28EFCD3FA}"/>
            </a:ext>
          </a:extLst>
        </xdr:cNvPr>
        <xdr:cNvSpPr>
          <a:spLocks noChangeArrowheads="1"/>
        </xdr:cNvSpPr>
      </xdr:nvSpPr>
      <xdr:spPr bwMode="auto">
        <a:xfrm>
          <a:off x="3842808" y="1656292"/>
          <a:ext cx="0" cy="430184"/>
        </a:xfrm>
        <a:prstGeom prst="wedgeRoundRectCallout">
          <a:avLst>
            <a:gd name="adj1" fmla="val -101676"/>
            <a:gd name="adj2" fmla="val 68704"/>
            <a:gd name="adj3" fmla="val 16667"/>
          </a:avLst>
        </a:prstGeom>
        <a:solidFill>
          <a:srgbClr val="FF99CC"/>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☆階層区分に関わらず、　保育料収入相当額の高いものから順に並べること。</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備考欄の４月の児童数は、様式１の表３「病院内保育施設利用」児童数と一致すること。</a:t>
          </a:r>
        </a:p>
      </xdr:txBody>
    </xdr:sp>
    <xdr:clientData fPrintsWithSheet="0"/>
  </xdr:twoCellAnchor>
  <xdr:twoCellAnchor editAs="oneCell">
    <xdr:from>
      <xdr:col>1</xdr:col>
      <xdr:colOff>539747</xdr:colOff>
      <xdr:row>12</xdr:row>
      <xdr:rowOff>238124</xdr:rowOff>
    </xdr:from>
    <xdr:to>
      <xdr:col>3</xdr:col>
      <xdr:colOff>276222</xdr:colOff>
      <xdr:row>17</xdr:row>
      <xdr:rowOff>133349</xdr:rowOff>
    </xdr:to>
    <xdr:sp macro="" textlink="">
      <xdr:nvSpPr>
        <xdr:cNvPr id="16" name="AutoShape 4">
          <a:extLst>
            <a:ext uri="{FF2B5EF4-FFF2-40B4-BE49-F238E27FC236}">
              <a16:creationId xmlns:a16="http://schemas.microsoft.com/office/drawing/2014/main" id="{339829CD-0000-450E-B4FB-A5BD09C8A53D}"/>
            </a:ext>
          </a:extLst>
        </xdr:cNvPr>
        <xdr:cNvSpPr>
          <a:spLocks noChangeArrowheads="1"/>
        </xdr:cNvSpPr>
      </xdr:nvSpPr>
      <xdr:spPr bwMode="auto">
        <a:xfrm rot="10800000" flipV="1">
          <a:off x="996947" y="3228974"/>
          <a:ext cx="2270125" cy="1609725"/>
        </a:xfrm>
        <a:prstGeom prst="wedgeRoundRectCallout">
          <a:avLst>
            <a:gd name="adj1" fmla="val 16131"/>
            <a:gd name="adj2" fmla="val -156428"/>
            <a:gd name="adj3" fmla="val 16667"/>
          </a:avLst>
        </a:prstGeom>
        <a:solidFill>
          <a:srgbClr xmlns:mc="http://schemas.openxmlformats.org/markup-compatibility/2006" xmlns:a14="http://schemas.microsoft.com/office/drawing/2010/main" val="FFFFFF" mc:Ignorable="a14" a14:legacySpreadsheetColorIndex="65"/>
        </a:solidFill>
        <a:ln w="222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36576"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記載順</a:t>
          </a:r>
        </a:p>
        <a:p>
          <a:pPr rtl="0"/>
          <a:r>
            <a:rPr lang="ja-JP" altLang="en-US" sz="1000" b="1" i="0" u="none" strike="noStrike" baseline="0">
              <a:solidFill>
                <a:srgbClr val="000000"/>
              </a:solidFill>
              <a:latin typeface="ＭＳ Ｐゴシック"/>
              <a:ea typeface="ＭＳ Ｐゴシック"/>
            </a:rPr>
            <a:t>　</a:t>
          </a:r>
          <a:r>
            <a:rPr lang="ja-JP" altLang="ja-JP" sz="1100" b="1" i="0" baseline="0">
              <a:effectLst/>
              <a:latin typeface="+mn-lt"/>
              <a:ea typeface="+mn-ea"/>
              <a:cs typeface="+mn-cs"/>
            </a:rPr>
            <a:t>間の保育する見込みの児童を、４月在籍者で保育予定月数の多い順、次に入所月順に入力ください。</a:t>
          </a:r>
          <a:endParaRPr lang="ja-JP" altLang="ja-JP" sz="1000">
            <a:effectLst/>
          </a:endParaRPr>
        </a:p>
        <a:p>
          <a:pPr rtl="0">
            <a:lnSpc>
              <a:spcPts val="1200"/>
            </a:lnSpc>
          </a:pPr>
          <a:r>
            <a:rPr lang="ja-JP" altLang="ja-JP" sz="1000" b="1" i="0" baseline="0">
              <a:solidFill>
                <a:srgbClr val="FF0000"/>
              </a:solidFill>
              <a:effectLst/>
              <a:latin typeface="+mn-lt"/>
              <a:ea typeface="+mn-ea"/>
              <a:cs typeface="+mn-cs"/>
            </a:rPr>
            <a:t>保育児童には様式２－５の児童保育を行う者は含めないでください。</a:t>
          </a:r>
          <a:endParaRPr lang="ja-JP" altLang="ja-JP" sz="1000">
            <a:solidFill>
              <a:srgbClr val="FF0000"/>
            </a:solidFill>
            <a:effectLst/>
          </a:endParaRPr>
        </a:p>
      </xdr:txBody>
    </xdr:sp>
    <xdr:clientData/>
  </xdr:twoCellAnchor>
  <xdr:twoCellAnchor editAs="oneCell">
    <xdr:from>
      <xdr:col>5</xdr:col>
      <xdr:colOff>158748</xdr:colOff>
      <xdr:row>22</xdr:row>
      <xdr:rowOff>74083</xdr:rowOff>
    </xdr:from>
    <xdr:to>
      <xdr:col>12</xdr:col>
      <xdr:colOff>306914</xdr:colOff>
      <xdr:row>25</xdr:row>
      <xdr:rowOff>317500</xdr:rowOff>
    </xdr:to>
    <xdr:sp macro="" textlink="">
      <xdr:nvSpPr>
        <xdr:cNvPr id="21" name="AutoShape 4">
          <a:extLst>
            <a:ext uri="{FF2B5EF4-FFF2-40B4-BE49-F238E27FC236}">
              <a16:creationId xmlns:a16="http://schemas.microsoft.com/office/drawing/2014/main" id="{2CD2F1C9-DC24-4A76-8082-09825090F28C}"/>
            </a:ext>
          </a:extLst>
        </xdr:cNvPr>
        <xdr:cNvSpPr>
          <a:spLocks noChangeArrowheads="1"/>
        </xdr:cNvSpPr>
      </xdr:nvSpPr>
      <xdr:spPr bwMode="auto">
        <a:xfrm rot="10800000" flipV="1">
          <a:off x="4296831" y="6445250"/>
          <a:ext cx="2741083" cy="1259417"/>
        </a:xfrm>
        <a:prstGeom prst="wedgeRoundRectCallout">
          <a:avLst>
            <a:gd name="adj1" fmla="val 40072"/>
            <a:gd name="adj2" fmla="val -79976"/>
            <a:gd name="adj3" fmla="val 16667"/>
          </a:avLst>
        </a:prstGeom>
        <a:solidFill>
          <a:srgbClr xmlns:mc="http://schemas.openxmlformats.org/markup-compatibility/2006" xmlns:a14="http://schemas.microsoft.com/office/drawing/2010/main" val="FFFFFF" mc:Ignorable="a14" a14:legacySpreadsheetColorIndex="65"/>
        </a:solidFill>
        <a:ln w="222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36576" tIns="18288" rIns="0" bIns="0" anchor="t" upright="1"/>
        <a:lstStyle/>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保育月数と入所期間が一致します。</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例</a:t>
          </a:r>
          <a:r>
            <a:rPr lang="en-US" altLang="ja-JP" sz="1100" b="1" i="0" u="none" strike="noStrike" baseline="0">
              <a:solidFill>
                <a:srgbClr val="000000"/>
              </a:solidFill>
              <a:latin typeface="ＭＳ Ｐゴシック"/>
              <a:ea typeface="ＭＳ Ｐゴシック"/>
            </a:rPr>
            <a:t>】</a:t>
          </a:r>
        </a:p>
        <a:p>
          <a:pPr algn="l" rtl="0">
            <a:lnSpc>
              <a:spcPts val="1300"/>
            </a:lnSpc>
            <a:defRPr sz="1000"/>
          </a:pPr>
          <a:r>
            <a:rPr lang="ja-JP" altLang="en-US" sz="1100" b="1" i="0" u="none" strike="noStrike" baseline="0">
              <a:solidFill>
                <a:srgbClr val="000000"/>
              </a:solidFill>
              <a:latin typeface="ＭＳ Ｐゴシック"/>
              <a:ea typeface="ＭＳ Ｐゴシック"/>
            </a:rPr>
            <a:t>保育月数　６</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入所期間　４月～９月に○</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どちらも６ヶ月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xdr:colOff>
      <xdr:row>31</xdr:row>
      <xdr:rowOff>42069</xdr:rowOff>
    </xdr:from>
    <xdr:to>
      <xdr:col>22</xdr:col>
      <xdr:colOff>214928</xdr:colOff>
      <xdr:row>42</xdr:row>
      <xdr:rowOff>23813</xdr:rowOff>
    </xdr:to>
    <xdr:sp macro="" textlink="">
      <xdr:nvSpPr>
        <xdr:cNvPr id="14337" name="Rectangle 1">
          <a:extLst>
            <a:ext uri="{FF2B5EF4-FFF2-40B4-BE49-F238E27FC236}">
              <a16:creationId xmlns:a16="http://schemas.microsoft.com/office/drawing/2014/main" id="{671CEC00-1DCF-4A54-9438-7FFE7CD38274}"/>
            </a:ext>
          </a:extLst>
        </xdr:cNvPr>
        <xdr:cNvSpPr>
          <a:spLocks noChangeArrowheads="1"/>
        </xdr:cNvSpPr>
      </xdr:nvSpPr>
      <xdr:spPr bwMode="auto">
        <a:xfrm>
          <a:off x="11870532" y="9257507"/>
          <a:ext cx="3608209" cy="48180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00"/>
              </a:solidFill>
              <a:latin typeface="ＭＳ Ｐゴシック"/>
              <a:ea typeface="ＭＳ Ｐゴシック"/>
            </a:rPr>
            <a:t>各非常勤職員の月（年）間延勤務時間数</a:t>
          </a:r>
          <a:endParaRPr lang="ja-JP" altLang="en-US" sz="1100" b="0" i="0" u="none" strike="noStrike" baseline="0">
            <a:solidFill>
              <a:srgbClr val="000000"/>
            </a:solidFill>
            <a:latin typeface="ＭＳ Ｐゴシック"/>
            <a:ea typeface="ＭＳ Ｐゴシック"/>
          </a:endParaRPr>
        </a:p>
        <a:p>
          <a:pPr rtl="0">
            <a:lnSpc>
              <a:spcPts val="1200"/>
            </a:lnSpc>
          </a:pPr>
          <a:r>
            <a:rPr lang="ja-JP" altLang="en-US" sz="1100" b="0" i="0" u="none" strike="noStrike" baseline="0">
              <a:solidFill>
                <a:srgbClr val="000000"/>
              </a:solidFill>
              <a:latin typeface="ＭＳ Ｐゴシック"/>
              <a:ea typeface="ＭＳ Ｐゴシック"/>
            </a:rPr>
            <a:t>　　　 　</a:t>
          </a:r>
          <a:r>
            <a:rPr lang="ja-JP" altLang="ja-JP" sz="1100">
              <a:solidFill>
                <a:srgbClr val="FF0000"/>
              </a:solidFill>
              <a:effectLst/>
              <a:latin typeface="+mn-lt"/>
              <a:ea typeface="+mn-ea"/>
              <a:cs typeface="+mn-cs"/>
            </a:rPr>
            <a:t>常勤職員が勤務すべき月（年）間勤務時間数</a:t>
          </a:r>
          <a:endParaRPr lang="ja-JP" altLang="ja-JP">
            <a:solidFill>
              <a:srgbClr val="FF0000"/>
            </a:solidFill>
            <a:effectLst/>
          </a:endParaRPr>
        </a:p>
      </xdr:txBody>
    </xdr:sp>
    <xdr:clientData/>
  </xdr:twoCellAnchor>
  <xdr:twoCellAnchor editAs="oneCell">
    <xdr:from>
      <xdr:col>2</xdr:col>
      <xdr:colOff>381001</xdr:colOff>
      <xdr:row>1</xdr:row>
      <xdr:rowOff>127000</xdr:rowOff>
    </xdr:from>
    <xdr:to>
      <xdr:col>5</xdr:col>
      <xdr:colOff>63500</xdr:colOff>
      <xdr:row>3</xdr:row>
      <xdr:rowOff>342900</xdr:rowOff>
    </xdr:to>
    <xdr:sp macro="" textlink="">
      <xdr:nvSpPr>
        <xdr:cNvPr id="13314" name="AutoShape 50">
          <a:extLst>
            <a:ext uri="{FF2B5EF4-FFF2-40B4-BE49-F238E27FC236}">
              <a16:creationId xmlns:a16="http://schemas.microsoft.com/office/drawing/2014/main" id="{49A5970E-E47B-4B54-AF82-4E4A46AB0664}"/>
            </a:ext>
          </a:extLst>
        </xdr:cNvPr>
        <xdr:cNvSpPr>
          <a:spLocks noChangeArrowheads="1"/>
        </xdr:cNvSpPr>
      </xdr:nvSpPr>
      <xdr:spPr bwMode="auto">
        <a:xfrm>
          <a:off x="1168401" y="127000"/>
          <a:ext cx="1892299" cy="749300"/>
        </a:xfrm>
        <a:prstGeom prst="wedgeRoundRectCallout">
          <a:avLst>
            <a:gd name="adj1" fmla="val 30619"/>
            <a:gd name="adj2" fmla="val 146153"/>
            <a:gd name="adj3"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の保育児童数と一致します。</a:t>
          </a:r>
        </a:p>
        <a:p>
          <a:pPr algn="l" rtl="0">
            <a:lnSpc>
              <a:spcPts val="1000"/>
            </a:lnSpc>
            <a:defRPr sz="1000"/>
          </a:pPr>
          <a:r>
            <a:rPr lang="ja-JP" altLang="en-US" sz="1100" b="0" i="0" u="none" strike="noStrike" baseline="0">
              <a:solidFill>
                <a:srgbClr val="000000"/>
              </a:solidFill>
              <a:latin typeface="ＭＳ Ｐゴシック"/>
              <a:ea typeface="ＭＳ Ｐゴシック"/>
            </a:rPr>
            <a:t>（計の合計＝様式</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の計）</a:t>
          </a:r>
        </a:p>
      </xdr:txBody>
    </xdr:sp>
    <xdr:clientData/>
  </xdr:twoCellAnchor>
  <xdr:twoCellAnchor editAs="oneCell">
    <xdr:from>
      <xdr:col>9</xdr:col>
      <xdr:colOff>571500</xdr:colOff>
      <xdr:row>23</xdr:row>
      <xdr:rowOff>92075</xdr:rowOff>
    </xdr:from>
    <xdr:to>
      <xdr:col>14</xdr:col>
      <xdr:colOff>546100</xdr:colOff>
      <xdr:row>26</xdr:row>
      <xdr:rowOff>15874</xdr:rowOff>
    </xdr:to>
    <xdr:sp macro="" textlink="">
      <xdr:nvSpPr>
        <xdr:cNvPr id="13315" name="AutoShape 51">
          <a:extLst>
            <a:ext uri="{FF2B5EF4-FFF2-40B4-BE49-F238E27FC236}">
              <a16:creationId xmlns:a16="http://schemas.microsoft.com/office/drawing/2014/main" id="{2536BB13-91E9-47EE-96F2-8AB01035FCDB}"/>
            </a:ext>
          </a:extLst>
        </xdr:cNvPr>
        <xdr:cNvSpPr>
          <a:spLocks noChangeArrowheads="1"/>
        </xdr:cNvSpPr>
      </xdr:nvSpPr>
      <xdr:spPr bwMode="auto">
        <a:xfrm>
          <a:off x="6515100" y="7597775"/>
          <a:ext cx="3657600" cy="457200"/>
        </a:xfrm>
        <a:prstGeom prst="wedgeRoundRectCallout">
          <a:avLst>
            <a:gd name="adj1" fmla="val -92154"/>
            <a:gd name="adj2" fmla="val -80556"/>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補助要件（Ａ型特例：1.0人以上、Ａ型：4.0人以上、Ｂ型：10.0人以上、Ｂ型特例：30.0人以上）を満たすこと。</a:t>
          </a:r>
        </a:p>
      </xdr:txBody>
    </xdr:sp>
    <xdr:clientData/>
  </xdr:twoCellAnchor>
  <xdr:twoCellAnchor>
    <xdr:from>
      <xdr:col>16</xdr:col>
      <xdr:colOff>681567</xdr:colOff>
      <xdr:row>25</xdr:row>
      <xdr:rowOff>3478</xdr:rowOff>
    </xdr:from>
    <xdr:to>
      <xdr:col>22</xdr:col>
      <xdr:colOff>563034</xdr:colOff>
      <xdr:row>28</xdr:row>
      <xdr:rowOff>149678</xdr:rowOff>
    </xdr:to>
    <xdr:sp macro="" textlink="">
      <xdr:nvSpPr>
        <xdr:cNvPr id="13316" name="AutoShape 52">
          <a:extLst>
            <a:ext uri="{FF2B5EF4-FFF2-40B4-BE49-F238E27FC236}">
              <a16:creationId xmlns:a16="http://schemas.microsoft.com/office/drawing/2014/main" id="{1EEC34E7-570C-4259-A7BC-2DE8E623E69D}"/>
            </a:ext>
          </a:extLst>
        </xdr:cNvPr>
        <xdr:cNvSpPr>
          <a:spLocks noChangeArrowheads="1"/>
        </xdr:cNvSpPr>
      </xdr:nvSpPr>
      <xdr:spPr bwMode="auto">
        <a:xfrm>
          <a:off x="11698817" y="8131478"/>
          <a:ext cx="3987800" cy="654200"/>
        </a:xfrm>
        <a:prstGeom prst="wedgeRoundRectCallout">
          <a:avLst>
            <a:gd name="adj1" fmla="val 41632"/>
            <a:gd name="adj2" fmla="val -100992"/>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補助要件に合致しているか。</a:t>
          </a:r>
        </a:p>
        <a:p>
          <a:pPr algn="l" rtl="0">
            <a:lnSpc>
              <a:spcPts val="1200"/>
            </a:lnSpc>
            <a:defRPr sz="1000"/>
          </a:pPr>
          <a:r>
            <a:rPr lang="ja-JP" altLang="en-US" sz="1100" b="0" i="0" u="none" strike="noStrike" baseline="0">
              <a:solidFill>
                <a:srgbClr val="000000"/>
              </a:solidFill>
              <a:latin typeface="ＭＳ Ｐゴシック"/>
              <a:ea typeface="ＭＳ Ｐゴシック"/>
            </a:rPr>
            <a:t>各月について、[常勤職員平均+非常勤職員（）内平均〕が基準人数を満たすこと</a:t>
          </a:r>
        </a:p>
      </xdr:txBody>
    </xdr:sp>
    <xdr:clientData/>
  </xdr:twoCellAnchor>
  <xdr:twoCellAnchor editAs="oneCell">
    <xdr:from>
      <xdr:col>6</xdr:col>
      <xdr:colOff>351366</xdr:colOff>
      <xdr:row>3</xdr:row>
      <xdr:rowOff>43391</xdr:rowOff>
    </xdr:from>
    <xdr:to>
      <xdr:col>8</xdr:col>
      <xdr:colOff>716491</xdr:colOff>
      <xdr:row>4</xdr:row>
      <xdr:rowOff>88371</xdr:rowOff>
    </xdr:to>
    <xdr:sp macro="" textlink="">
      <xdr:nvSpPr>
        <xdr:cNvPr id="13319" name="AutoShape 55">
          <a:extLst>
            <a:ext uri="{FF2B5EF4-FFF2-40B4-BE49-F238E27FC236}">
              <a16:creationId xmlns:a16="http://schemas.microsoft.com/office/drawing/2014/main" id="{580278F8-1183-4299-B55C-BA16C6499A49}"/>
            </a:ext>
          </a:extLst>
        </xdr:cNvPr>
        <xdr:cNvSpPr>
          <a:spLocks noChangeArrowheads="1"/>
        </xdr:cNvSpPr>
      </xdr:nvSpPr>
      <xdr:spPr bwMode="auto">
        <a:xfrm>
          <a:off x="4101835" y="924454"/>
          <a:ext cx="1841500" cy="473605"/>
        </a:xfrm>
        <a:prstGeom prst="wedgeRoundRectCallout">
          <a:avLst>
            <a:gd name="adj1" fmla="val 22714"/>
            <a:gd name="adj2" fmla="val 126835"/>
            <a:gd name="adj3" fmla="val 16667"/>
          </a:avLst>
        </a:prstGeom>
        <a:solidFill>
          <a:srgbClr val="FFFFFF"/>
        </a:solidFill>
        <a:ln w="9525" algn="ctr">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病児等保育を行っている施設のみ入力ください。</a:t>
          </a:r>
        </a:p>
      </xdr:txBody>
    </xdr:sp>
    <xdr:clientData/>
  </xdr:twoCellAnchor>
  <xdr:twoCellAnchor editAs="oneCell">
    <xdr:from>
      <xdr:col>11</xdr:col>
      <xdr:colOff>433387</xdr:colOff>
      <xdr:row>0</xdr:row>
      <xdr:rowOff>343164</xdr:rowOff>
    </xdr:from>
    <xdr:to>
      <xdr:col>17</xdr:col>
      <xdr:colOff>63500</xdr:colOff>
      <xdr:row>3</xdr:row>
      <xdr:rowOff>297656</xdr:rowOff>
    </xdr:to>
    <xdr:sp macro="" textlink="">
      <xdr:nvSpPr>
        <xdr:cNvPr id="13344" name="AutoShape 50">
          <a:extLst>
            <a:ext uri="{FF2B5EF4-FFF2-40B4-BE49-F238E27FC236}">
              <a16:creationId xmlns:a16="http://schemas.microsoft.com/office/drawing/2014/main" id="{9E0090D0-62E0-4B09-AAE6-E02BE074E97E}"/>
            </a:ext>
          </a:extLst>
        </xdr:cNvPr>
        <xdr:cNvSpPr>
          <a:spLocks noChangeArrowheads="1"/>
        </xdr:cNvSpPr>
      </xdr:nvSpPr>
      <xdr:spPr bwMode="auto">
        <a:xfrm>
          <a:off x="7874793" y="343164"/>
          <a:ext cx="4059238" cy="835555"/>
        </a:xfrm>
        <a:prstGeom prst="wedgeRoundRectCallout">
          <a:avLst>
            <a:gd name="adj1" fmla="val -21739"/>
            <a:gd name="adj2" fmla="val 97099"/>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様式1-３の保育士等の職員数と一致するよう入力ください。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非常勤職員の左欄は実人数を、右欄には常勤換算した人数を入力ください。</a:t>
          </a:r>
        </a:p>
        <a:p>
          <a:pPr algn="l" rtl="0">
            <a:lnSpc>
              <a:spcPts val="1100"/>
            </a:lnSpc>
            <a:defRPr sz="1000"/>
          </a:pPr>
          <a:r>
            <a:rPr lang="ja-JP" altLang="ja-JP" sz="1100" b="0" i="0" baseline="0">
              <a:effectLst/>
              <a:latin typeface="+mn-lt"/>
              <a:ea typeface="+mn-ea"/>
              <a:cs typeface="+mn-cs"/>
            </a:rPr>
            <a:t>報告の前月までは実績、以降は見込みを</a:t>
          </a:r>
          <a:r>
            <a:rPr lang="ja-JP" altLang="en-US" sz="1100" b="0" i="0" baseline="0">
              <a:effectLst/>
              <a:latin typeface="+mn-lt"/>
              <a:ea typeface="+mn-ea"/>
              <a:cs typeface="+mn-cs"/>
            </a:rPr>
            <a:t>入力</a:t>
          </a:r>
          <a:r>
            <a:rPr lang="ja-JP" altLang="ja-JP" sz="1100" b="0" i="0" baseline="0">
              <a:effectLst/>
              <a:latin typeface="+mn-lt"/>
              <a:ea typeface="+mn-ea"/>
              <a:cs typeface="+mn-cs"/>
            </a:rPr>
            <a:t>願います。</a:t>
          </a: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9</xdr:col>
      <xdr:colOff>2117</xdr:colOff>
      <xdr:row>2</xdr:row>
      <xdr:rowOff>254000</xdr:rowOff>
    </xdr:from>
    <xdr:to>
      <xdr:col>11</xdr:col>
      <xdr:colOff>220738</xdr:colOff>
      <xdr:row>5</xdr:row>
      <xdr:rowOff>232834</xdr:rowOff>
    </xdr:to>
    <xdr:sp macro="" textlink="">
      <xdr:nvSpPr>
        <xdr:cNvPr id="16" name="AutoShape 53">
          <a:extLst>
            <a:ext uri="{FF2B5EF4-FFF2-40B4-BE49-F238E27FC236}">
              <a16:creationId xmlns:a16="http://schemas.microsoft.com/office/drawing/2014/main" id="{9B5E63BB-B20C-4E64-A50B-B225E404B1EA}"/>
            </a:ext>
          </a:extLst>
        </xdr:cNvPr>
        <xdr:cNvSpPr>
          <a:spLocks noChangeArrowheads="1"/>
        </xdr:cNvSpPr>
      </xdr:nvSpPr>
      <xdr:spPr bwMode="auto">
        <a:xfrm>
          <a:off x="5907617" y="878417"/>
          <a:ext cx="1679121" cy="1026584"/>
        </a:xfrm>
        <a:prstGeom prst="wedgeRoundRectCallout">
          <a:avLst>
            <a:gd name="adj1" fmla="val -25548"/>
            <a:gd name="adj2" fmla="val 91227"/>
            <a:gd name="adj3" fmla="val 16667"/>
          </a:avLst>
        </a:prstGeom>
        <a:solidFill>
          <a:srgbClr val="FFFFFF"/>
        </a:solidFill>
        <a:ln w="2857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FF0000"/>
              </a:solidFill>
              <a:latin typeface="ＭＳ Ｐゴシック"/>
              <a:ea typeface="ＭＳ Ｐゴシック"/>
            </a:rPr>
            <a:t>常勤職員</a:t>
          </a:r>
          <a:r>
            <a:rPr lang="ja-JP" altLang="en-US" sz="1100" b="0" i="0" u="none" strike="noStrike" baseline="0">
              <a:solidFill>
                <a:sysClr val="windowText" lastClr="000000"/>
              </a:solidFill>
              <a:latin typeface="ＭＳ Ｐゴシック"/>
              <a:ea typeface="ＭＳ Ｐゴシック"/>
            </a:rPr>
            <a:t>について、月の途中で、採用又は退職がある場合は、日割り計算を行ってください。</a:t>
          </a:r>
          <a:endParaRPr lang="en-US" altLang="ja-JP" sz="11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1100" b="0" i="0" u="none" strike="noStrike" baseline="0">
              <a:solidFill>
                <a:sysClr val="windowText" lastClr="000000"/>
              </a:solidFill>
              <a:latin typeface="ＭＳ Ｐゴシック"/>
              <a:ea typeface="ＭＳ Ｐゴシック"/>
            </a:rPr>
            <a:t>（小数点第２位四捨五入）</a:t>
          </a:r>
        </a:p>
      </xdr:txBody>
    </xdr:sp>
    <xdr:clientData/>
  </xdr:twoCellAnchor>
  <xdr:twoCellAnchor>
    <xdr:from>
      <xdr:col>23</xdr:col>
      <xdr:colOff>321469</xdr:colOff>
      <xdr:row>19</xdr:row>
      <xdr:rowOff>119062</xdr:rowOff>
    </xdr:from>
    <xdr:to>
      <xdr:col>25</xdr:col>
      <xdr:colOff>416718</xdr:colOff>
      <xdr:row>21</xdr:row>
      <xdr:rowOff>95929</xdr:rowOff>
    </xdr:to>
    <xdr:sp macro="" textlink="">
      <xdr:nvSpPr>
        <xdr:cNvPr id="11" name="AutoShape 52">
          <a:extLst>
            <a:ext uri="{FF2B5EF4-FFF2-40B4-BE49-F238E27FC236}">
              <a16:creationId xmlns:a16="http://schemas.microsoft.com/office/drawing/2014/main" id="{612E55B1-BD0E-4C92-89FC-16C47EDF0177}"/>
            </a:ext>
          </a:extLst>
        </xdr:cNvPr>
        <xdr:cNvSpPr>
          <a:spLocks noChangeArrowheads="1"/>
        </xdr:cNvSpPr>
      </xdr:nvSpPr>
      <xdr:spPr bwMode="auto">
        <a:xfrm>
          <a:off x="16275844" y="6619875"/>
          <a:ext cx="1476374" cy="667429"/>
        </a:xfrm>
        <a:prstGeom prst="wedgeRoundRectCallout">
          <a:avLst>
            <a:gd name="adj1" fmla="val -64006"/>
            <a:gd name="adj2" fmla="val 123638"/>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保育士＋保育士助手の最小月人員</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23</xdr:col>
      <xdr:colOff>130970</xdr:colOff>
      <xdr:row>3</xdr:row>
      <xdr:rowOff>333374</xdr:rowOff>
    </xdr:from>
    <xdr:to>
      <xdr:col>25</xdr:col>
      <xdr:colOff>666750</xdr:colOff>
      <xdr:row>9</xdr:row>
      <xdr:rowOff>214313</xdr:rowOff>
    </xdr:to>
    <xdr:sp macro="" textlink="">
      <xdr:nvSpPr>
        <xdr:cNvPr id="12" name="AutoShape 53">
          <a:extLst>
            <a:ext uri="{FF2B5EF4-FFF2-40B4-BE49-F238E27FC236}">
              <a16:creationId xmlns:a16="http://schemas.microsoft.com/office/drawing/2014/main" id="{287FB5F1-A405-4084-A31D-1400317BDFDB}"/>
            </a:ext>
          </a:extLst>
        </xdr:cNvPr>
        <xdr:cNvSpPr>
          <a:spLocks noChangeArrowheads="1"/>
        </xdr:cNvSpPr>
      </xdr:nvSpPr>
      <xdr:spPr bwMode="auto">
        <a:xfrm>
          <a:off x="16085345" y="1214437"/>
          <a:ext cx="1916905" cy="2047876"/>
        </a:xfrm>
        <a:prstGeom prst="wedgeRoundRectCallout">
          <a:avLst>
            <a:gd name="adj1" fmla="val -110977"/>
            <a:gd name="adj2" fmla="val 11070"/>
            <a:gd name="adj3" fmla="val 16667"/>
          </a:avLst>
        </a:prstGeom>
        <a:solidFill>
          <a:srgbClr val="FFFFFF"/>
        </a:solidFill>
        <a:ln w="2857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ysClr val="windowText" lastClr="000000"/>
              </a:solidFill>
              <a:latin typeface="ＭＳ Ｐゴシック"/>
              <a:ea typeface="ＭＳ Ｐゴシック"/>
            </a:rPr>
            <a:t>備考欄には</a:t>
          </a:r>
          <a:r>
            <a:rPr lang="ja-JP" altLang="en-US" sz="1100" b="0" i="0" u="none" strike="noStrike" baseline="0">
              <a:solidFill>
                <a:srgbClr val="FF0000"/>
              </a:solidFill>
              <a:latin typeface="ＭＳ Ｐゴシック"/>
              <a:ea typeface="ＭＳ Ｐゴシック"/>
            </a:rPr>
            <a:t>常勤職員</a:t>
          </a:r>
          <a:r>
            <a:rPr lang="ja-JP" altLang="en-US" sz="1100" b="0" i="0" u="none" strike="noStrike" baseline="0">
              <a:solidFill>
                <a:srgbClr val="000000"/>
              </a:solidFill>
              <a:latin typeface="ＭＳ Ｐゴシック"/>
              <a:ea typeface="ＭＳ Ｐゴシック"/>
            </a:rPr>
            <a:t>の各月の異動状況（採用、退職等）を入力してください。</a:t>
          </a:r>
        </a:p>
        <a:p>
          <a:pPr algn="l" rtl="0">
            <a:defRPr sz="1000"/>
          </a:pPr>
          <a:r>
            <a:rPr lang="ja-JP" altLang="en-US" sz="1100" b="0" i="0" u="none" strike="noStrike" baseline="0">
              <a:solidFill>
                <a:srgbClr val="000000"/>
              </a:solidFill>
              <a:latin typeface="ＭＳ Ｐゴシック"/>
              <a:ea typeface="ＭＳ Ｐゴシック"/>
            </a:rPr>
            <a:t>（記入例）</a:t>
          </a:r>
        </a:p>
        <a:p>
          <a:pPr algn="l" rtl="0">
            <a:lnSpc>
              <a:spcPts val="1300"/>
            </a:lnSpc>
            <a:defRPr sz="1000"/>
          </a:pPr>
          <a:r>
            <a:rPr lang="ja-JP" altLang="en-US" sz="1100" b="0" i="0" u="none" strike="noStrike" baseline="0">
              <a:solidFill>
                <a:srgbClr val="000000"/>
              </a:solidFill>
              <a:latin typeface="ＭＳ Ｐゴシック"/>
              <a:ea typeface="ＭＳ Ｐゴシック"/>
            </a:rPr>
            <a:t>保育士○日付採用○人</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保育助手○日付退職○人</a:t>
          </a: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1100" b="0" i="0" baseline="0">
              <a:effectLst/>
              <a:latin typeface="+mn-lt"/>
              <a:ea typeface="+mn-ea"/>
              <a:cs typeface="+mn-cs"/>
            </a:rPr>
            <a:t>保育士○日から産休○人</a:t>
          </a:r>
          <a:endParaRPr lang="ja-JP" altLang="ja-JP" sz="1100">
            <a:effectLst/>
          </a:endParaRPr>
        </a:p>
        <a:p>
          <a:pPr algn="l" rtl="0">
            <a:lnSpc>
              <a:spcPts val="1200"/>
            </a:lnSpc>
            <a:defRPr sz="1000"/>
          </a:pP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非常勤職員については記入の必要はありません。</a:t>
          </a:r>
        </a:p>
      </xdr:txBody>
    </xdr:sp>
    <xdr:clientData/>
  </xdr:twoCellAnchor>
  <xdr:twoCellAnchor editAs="oneCell">
    <xdr:from>
      <xdr:col>17</xdr:col>
      <xdr:colOff>142876</xdr:colOff>
      <xdr:row>0</xdr:row>
      <xdr:rowOff>250031</xdr:rowOff>
    </xdr:from>
    <xdr:to>
      <xdr:col>20</xdr:col>
      <xdr:colOff>114830</xdr:colOff>
      <xdr:row>3</xdr:row>
      <xdr:rowOff>303476</xdr:rowOff>
    </xdr:to>
    <xdr:sp macro="" textlink="">
      <xdr:nvSpPr>
        <xdr:cNvPr id="14" name="AutoShape 54">
          <a:extLst>
            <a:ext uri="{FF2B5EF4-FFF2-40B4-BE49-F238E27FC236}">
              <a16:creationId xmlns:a16="http://schemas.microsoft.com/office/drawing/2014/main" id="{9509B37F-DC2C-427E-89AB-0C62B4CE46E3}"/>
            </a:ext>
          </a:extLst>
        </xdr:cNvPr>
        <xdr:cNvSpPr>
          <a:spLocks noChangeArrowheads="1"/>
        </xdr:cNvSpPr>
      </xdr:nvSpPr>
      <xdr:spPr bwMode="auto">
        <a:xfrm>
          <a:off x="12013407" y="250031"/>
          <a:ext cx="2186517" cy="934508"/>
        </a:xfrm>
        <a:prstGeom prst="wedgeRoundRectCallout">
          <a:avLst>
            <a:gd name="adj1" fmla="val -4042"/>
            <a:gd name="adj2" fmla="val 129456"/>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看護職員は病児等保育を行っている施設において</a:t>
          </a:r>
          <a:r>
            <a:rPr lang="ja-JP" altLang="en-US" sz="1100" b="0" i="0" u="none" strike="noStrike" baseline="0">
              <a:solidFill>
                <a:sysClr val="windowText" lastClr="000000"/>
              </a:solidFill>
              <a:latin typeface="ＭＳ Ｐゴシック"/>
              <a:ea typeface="ＭＳ Ｐゴシック"/>
            </a:rPr>
            <a:t>、病児等保育を専門に担当している</a:t>
          </a:r>
          <a:r>
            <a:rPr lang="ja-JP" altLang="en-US" sz="1100" b="0" i="0" u="none" strike="noStrike" baseline="0">
              <a:solidFill>
                <a:srgbClr val="FF0000"/>
              </a:solidFill>
              <a:latin typeface="ＭＳ Ｐゴシック"/>
              <a:ea typeface="ＭＳ Ｐゴシック"/>
            </a:rPr>
            <a:t>常勤の看護職員を１名以上</a:t>
          </a:r>
          <a:r>
            <a:rPr lang="ja-JP" altLang="en-US" sz="1100" b="0" i="0" u="none" strike="noStrike" baseline="0">
              <a:solidFill>
                <a:srgbClr val="000000"/>
              </a:solidFill>
              <a:latin typeface="ＭＳ Ｐゴシック"/>
              <a:ea typeface="ＭＳ Ｐゴシック"/>
            </a:rPr>
            <a:t>入力ください。</a:t>
          </a:r>
        </a:p>
        <a:p>
          <a:pPr algn="l" rtl="0">
            <a:lnSpc>
              <a:spcPts val="7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20</xdr:col>
      <xdr:colOff>190500</xdr:colOff>
      <xdr:row>0</xdr:row>
      <xdr:rowOff>273844</xdr:rowOff>
    </xdr:from>
    <xdr:to>
      <xdr:col>23</xdr:col>
      <xdr:colOff>507736</xdr:colOff>
      <xdr:row>3</xdr:row>
      <xdr:rowOff>327289</xdr:rowOff>
    </xdr:to>
    <xdr:sp macro="" textlink="">
      <xdr:nvSpPr>
        <xdr:cNvPr id="17" name="AutoShape 54">
          <a:extLst>
            <a:ext uri="{FF2B5EF4-FFF2-40B4-BE49-F238E27FC236}">
              <a16:creationId xmlns:a16="http://schemas.microsoft.com/office/drawing/2014/main" id="{19BC7587-AD53-414D-82CD-64DBC5C9FE0F}"/>
            </a:ext>
          </a:extLst>
        </xdr:cNvPr>
        <xdr:cNvSpPr>
          <a:spLocks noChangeArrowheads="1"/>
        </xdr:cNvSpPr>
      </xdr:nvSpPr>
      <xdr:spPr bwMode="auto">
        <a:xfrm>
          <a:off x="14275594" y="273844"/>
          <a:ext cx="2186517" cy="934508"/>
        </a:xfrm>
        <a:prstGeom prst="wedgeRoundRectCallout">
          <a:avLst>
            <a:gd name="adj1" fmla="val -67086"/>
            <a:gd name="adj2" fmla="val 119971"/>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児童保育専従職員は児童保育を行っている施設において、</a:t>
          </a:r>
          <a:r>
            <a:rPr lang="ja-JP" altLang="en-US" sz="1100" b="0" i="0" u="none" strike="noStrike" baseline="0">
              <a:solidFill>
                <a:sysClr val="windowText" lastClr="000000"/>
              </a:solidFill>
              <a:latin typeface="ＭＳ Ｐゴシック"/>
              <a:ea typeface="ＭＳ Ｐゴシック"/>
            </a:rPr>
            <a:t>児童保育を専門に担当している</a:t>
          </a:r>
          <a:r>
            <a:rPr lang="ja-JP" altLang="en-US" sz="1100" b="0" i="0" u="none" strike="noStrike" baseline="0">
              <a:solidFill>
                <a:srgbClr val="FF0000"/>
              </a:solidFill>
              <a:latin typeface="ＭＳ Ｐゴシック"/>
              <a:ea typeface="ＭＳ Ｐゴシック"/>
            </a:rPr>
            <a:t>保育士等を１名以上</a:t>
          </a:r>
          <a:r>
            <a:rPr lang="ja-JP" altLang="en-US" sz="1100" b="0" i="0" u="none" strike="noStrike" baseline="0">
              <a:solidFill>
                <a:srgbClr val="000000"/>
              </a:solidFill>
              <a:latin typeface="ＭＳ Ｐゴシック"/>
              <a:ea typeface="ＭＳ Ｐゴシック"/>
            </a:rPr>
            <a:t>入力ください。</a:t>
          </a:r>
        </a:p>
        <a:p>
          <a:pPr algn="l" rtl="0">
            <a:lnSpc>
              <a:spcPts val="7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206376</xdr:colOff>
      <xdr:row>20</xdr:row>
      <xdr:rowOff>205317</xdr:rowOff>
    </xdr:from>
    <xdr:to>
      <xdr:col>12</xdr:col>
      <xdr:colOff>742950</xdr:colOff>
      <xdr:row>24</xdr:row>
      <xdr:rowOff>152401</xdr:rowOff>
    </xdr:to>
    <xdr:sp macro="" textlink="">
      <xdr:nvSpPr>
        <xdr:cNvPr id="6146" name="AutoShape 5">
          <a:extLst>
            <a:ext uri="{FF2B5EF4-FFF2-40B4-BE49-F238E27FC236}">
              <a16:creationId xmlns:a16="http://schemas.microsoft.com/office/drawing/2014/main" id="{49CAFB7A-60BF-4FEA-9849-27E4159F3976}"/>
            </a:ext>
          </a:extLst>
        </xdr:cNvPr>
        <xdr:cNvSpPr>
          <a:spLocks noChangeArrowheads="1"/>
        </xdr:cNvSpPr>
      </xdr:nvSpPr>
      <xdr:spPr bwMode="auto">
        <a:xfrm>
          <a:off x="7626351" y="6034617"/>
          <a:ext cx="2136774" cy="785284"/>
        </a:xfrm>
        <a:prstGeom prst="wedgeRoundRectCallout">
          <a:avLst>
            <a:gd name="adj1" fmla="val -93692"/>
            <a:gd name="adj2" fmla="val 163634"/>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運営規定等で定められた通常時間帯を記入してください。例えば、「９：３０」と入力いただくと、自動的に「９時３０分」と表記されます</a:t>
          </a:r>
          <a:r>
            <a:rPr lang="ja-JP" altLang="en-US" sz="800" b="0" i="0" u="none" strike="noStrike" baseline="0">
              <a:solidFill>
                <a:srgbClr val="000000"/>
              </a:solidFill>
              <a:latin typeface="ＭＳ Ｐゴシック"/>
              <a:ea typeface="ＭＳ Ｐゴシック"/>
            </a:rPr>
            <a:t>。</a:t>
          </a:r>
        </a:p>
        <a:p>
          <a:pPr algn="l" rtl="0">
            <a:defRPr sz="1000"/>
          </a:pPr>
          <a:endParaRPr lang="ja-JP" altLang="en-US" sz="800" b="0" i="0" u="none" strike="noStrike" baseline="0">
            <a:solidFill>
              <a:srgbClr val="FF0000"/>
            </a:solidFill>
            <a:latin typeface="ＭＳ Ｐゴシック"/>
            <a:ea typeface="ＭＳ Ｐゴシック"/>
          </a:endParaRPr>
        </a:p>
        <a:p>
          <a:pPr algn="l" rtl="0">
            <a:lnSpc>
              <a:spcPts val="900"/>
            </a:lnSpc>
            <a:defRPr sz="1000"/>
          </a:pPr>
          <a:endParaRPr lang="ja-JP" altLang="en-US" sz="800" b="0" i="0" u="none" strike="noStrike" baseline="0">
            <a:solidFill>
              <a:srgbClr val="FF0000"/>
            </a:solidFill>
            <a:latin typeface="ＭＳ Ｐゴシック"/>
            <a:ea typeface="ＭＳ Ｐゴシック"/>
          </a:endParaRPr>
        </a:p>
      </xdr:txBody>
    </xdr:sp>
    <xdr:clientData/>
  </xdr:twoCellAnchor>
  <xdr:twoCellAnchor editAs="oneCell">
    <xdr:from>
      <xdr:col>10</xdr:col>
      <xdr:colOff>60325</xdr:colOff>
      <xdr:row>32</xdr:row>
      <xdr:rowOff>240241</xdr:rowOff>
    </xdr:from>
    <xdr:to>
      <xdr:col>12</xdr:col>
      <xdr:colOff>203200</xdr:colOff>
      <xdr:row>35</xdr:row>
      <xdr:rowOff>190499</xdr:rowOff>
    </xdr:to>
    <xdr:sp macro="" textlink="">
      <xdr:nvSpPr>
        <xdr:cNvPr id="6148" name="AutoShape 13">
          <a:extLst>
            <a:ext uri="{FF2B5EF4-FFF2-40B4-BE49-F238E27FC236}">
              <a16:creationId xmlns:a16="http://schemas.microsoft.com/office/drawing/2014/main" id="{5D2D1A66-E4C7-4006-9D58-B3F5B2DFDC36}"/>
            </a:ext>
          </a:extLst>
        </xdr:cNvPr>
        <xdr:cNvSpPr>
          <a:spLocks noChangeArrowheads="1"/>
        </xdr:cNvSpPr>
      </xdr:nvSpPr>
      <xdr:spPr bwMode="auto">
        <a:xfrm>
          <a:off x="7489825" y="9606491"/>
          <a:ext cx="1751542" cy="796925"/>
        </a:xfrm>
        <a:prstGeom prst="wedgeRoundRectCallout">
          <a:avLst>
            <a:gd name="adj1" fmla="val -88841"/>
            <a:gd name="adj2" fmla="val 34125"/>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様式３　利用状況調の平均から、自動的に反映します。入力の必要はありません。</a:t>
          </a:r>
        </a:p>
        <a:p>
          <a:pPr algn="l" rtl="0">
            <a:lnSpc>
              <a:spcPts val="700"/>
            </a:lnSpc>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10</xdr:col>
      <xdr:colOff>205316</xdr:colOff>
      <xdr:row>8</xdr:row>
      <xdr:rowOff>69850</xdr:rowOff>
    </xdr:from>
    <xdr:to>
      <xdr:col>12</xdr:col>
      <xdr:colOff>772582</xdr:colOff>
      <xdr:row>9</xdr:row>
      <xdr:rowOff>56092</xdr:rowOff>
    </xdr:to>
    <xdr:sp macro="" textlink="">
      <xdr:nvSpPr>
        <xdr:cNvPr id="16" name="AutoShape 2">
          <a:extLst>
            <a:ext uri="{FF2B5EF4-FFF2-40B4-BE49-F238E27FC236}">
              <a16:creationId xmlns:a16="http://schemas.microsoft.com/office/drawing/2014/main" id="{69D33455-87E6-4975-9AAA-A0F672813B65}"/>
            </a:ext>
          </a:extLst>
        </xdr:cNvPr>
        <xdr:cNvSpPr>
          <a:spLocks noChangeArrowheads="1"/>
        </xdr:cNvSpPr>
      </xdr:nvSpPr>
      <xdr:spPr bwMode="auto">
        <a:xfrm>
          <a:off x="7634816" y="3181350"/>
          <a:ext cx="2175933" cy="377825"/>
        </a:xfrm>
        <a:prstGeom prst="wedgeRoundRectCallout">
          <a:avLst>
            <a:gd name="adj1" fmla="val -61409"/>
            <a:gd name="adj2" fmla="val 114873"/>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保育料月額10,000円未満の施設は、</a:t>
          </a:r>
          <a:r>
            <a:rPr lang="ja-JP" altLang="en-US" sz="1000" b="0" i="0" u="none" strike="noStrike" baseline="0">
              <a:solidFill>
                <a:srgbClr val="FF0000"/>
              </a:solidFill>
              <a:latin typeface="ＭＳ Ｐゴシック"/>
              <a:ea typeface="ＭＳ Ｐゴシック"/>
            </a:rPr>
            <a:t>補助対象外</a:t>
          </a:r>
          <a:r>
            <a:rPr lang="ja-JP" altLang="en-US" sz="1000" b="0" i="0" u="none" strike="noStrike" baseline="0">
              <a:solidFill>
                <a:srgbClr val="000000"/>
              </a:solidFill>
              <a:latin typeface="ＭＳ Ｐゴシック"/>
              <a:ea typeface="ＭＳ Ｐゴシック"/>
            </a:rPr>
            <a:t>となります。</a:t>
          </a:r>
        </a:p>
      </xdr:txBody>
    </xdr:sp>
    <xdr:clientData/>
  </xdr:twoCellAnchor>
  <xdr:twoCellAnchor>
    <xdr:from>
      <xdr:col>10</xdr:col>
      <xdr:colOff>295275</xdr:colOff>
      <xdr:row>10</xdr:row>
      <xdr:rowOff>137583</xdr:rowOff>
    </xdr:from>
    <xdr:to>
      <xdr:col>12</xdr:col>
      <xdr:colOff>730250</xdr:colOff>
      <xdr:row>12</xdr:row>
      <xdr:rowOff>42333</xdr:rowOff>
    </xdr:to>
    <xdr:sp macro="" textlink="">
      <xdr:nvSpPr>
        <xdr:cNvPr id="11" name="AutoShape 2">
          <a:extLst>
            <a:ext uri="{FF2B5EF4-FFF2-40B4-BE49-F238E27FC236}">
              <a16:creationId xmlns:a16="http://schemas.microsoft.com/office/drawing/2014/main" id="{90EAEB0C-95C8-4C2A-A8D7-FC8C95ED99A7}"/>
            </a:ext>
          </a:extLst>
        </xdr:cNvPr>
        <xdr:cNvSpPr>
          <a:spLocks noChangeArrowheads="1"/>
        </xdr:cNvSpPr>
      </xdr:nvSpPr>
      <xdr:spPr bwMode="auto">
        <a:xfrm>
          <a:off x="7724775" y="3884083"/>
          <a:ext cx="2043642" cy="328083"/>
        </a:xfrm>
        <a:prstGeom prst="wedgeRoundRectCallout">
          <a:avLst>
            <a:gd name="adj1" fmla="val -65957"/>
            <a:gd name="adj2" fmla="val 6330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病児保育を実施している病院のみ、記入してください。</a:t>
          </a:r>
        </a:p>
      </xdr:txBody>
    </xdr:sp>
    <xdr:clientData/>
  </xdr:twoCellAnchor>
  <xdr:twoCellAnchor>
    <xdr:from>
      <xdr:col>10</xdr:col>
      <xdr:colOff>281517</xdr:colOff>
      <xdr:row>12</xdr:row>
      <xdr:rowOff>94193</xdr:rowOff>
    </xdr:from>
    <xdr:to>
      <xdr:col>12</xdr:col>
      <xdr:colOff>719666</xdr:colOff>
      <xdr:row>14</xdr:row>
      <xdr:rowOff>53976</xdr:rowOff>
    </xdr:to>
    <xdr:sp macro="" textlink="">
      <xdr:nvSpPr>
        <xdr:cNvPr id="12" name="AutoShape 2">
          <a:extLst>
            <a:ext uri="{FF2B5EF4-FFF2-40B4-BE49-F238E27FC236}">
              <a16:creationId xmlns:a16="http://schemas.microsoft.com/office/drawing/2014/main" id="{9A5A28C8-99C7-40BD-B2C8-80F12B6785C7}"/>
            </a:ext>
          </a:extLst>
        </xdr:cNvPr>
        <xdr:cNvSpPr>
          <a:spLocks noChangeArrowheads="1"/>
        </xdr:cNvSpPr>
      </xdr:nvSpPr>
      <xdr:spPr bwMode="auto">
        <a:xfrm>
          <a:off x="7711017" y="4264026"/>
          <a:ext cx="2046816" cy="383117"/>
        </a:xfrm>
        <a:prstGeom prst="wedgeRoundRectCallout">
          <a:avLst>
            <a:gd name="adj1" fmla="val -65258"/>
            <a:gd name="adj2" fmla="val 1068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児童保育を実施している病院のみ、記入してください。</a:t>
          </a:r>
        </a:p>
      </xdr:txBody>
    </xdr:sp>
    <xdr:clientData/>
  </xdr:twoCellAnchor>
  <xdr:twoCellAnchor editAs="oneCell">
    <xdr:from>
      <xdr:col>2</xdr:col>
      <xdr:colOff>74083</xdr:colOff>
      <xdr:row>31</xdr:row>
      <xdr:rowOff>127000</xdr:rowOff>
    </xdr:from>
    <xdr:to>
      <xdr:col>6</xdr:col>
      <xdr:colOff>26458</xdr:colOff>
      <xdr:row>32</xdr:row>
      <xdr:rowOff>133351</xdr:rowOff>
    </xdr:to>
    <xdr:sp macro="" textlink="">
      <xdr:nvSpPr>
        <xdr:cNvPr id="9" name="AutoShape 3">
          <a:extLst>
            <a:ext uri="{FF2B5EF4-FFF2-40B4-BE49-F238E27FC236}">
              <a16:creationId xmlns:a16="http://schemas.microsoft.com/office/drawing/2014/main" id="{D296271D-DBE7-4FB3-A826-3110211A6683}"/>
            </a:ext>
          </a:extLst>
        </xdr:cNvPr>
        <xdr:cNvSpPr>
          <a:spLocks noChangeArrowheads="1"/>
        </xdr:cNvSpPr>
      </xdr:nvSpPr>
      <xdr:spPr bwMode="auto">
        <a:xfrm>
          <a:off x="994833" y="8794750"/>
          <a:ext cx="3286125" cy="704851"/>
        </a:xfrm>
        <a:prstGeom prst="wedgeRoundRectCallout">
          <a:avLst>
            <a:gd name="adj1" fmla="val -34038"/>
            <a:gd name="adj2" fmla="val -76670"/>
            <a:gd name="adj3" fmla="val 16667"/>
          </a:avLst>
        </a:prstGeom>
        <a:solidFill>
          <a:srgbClr val="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４月１日に在籍し、４月に１５日以上病院内保育施設の利用があった職員の児童数を記入すること。</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ysClr val="windowText" lastClr="000000"/>
              </a:solidFill>
              <a:latin typeface="ＭＳ Ｐゴシック"/>
              <a:ea typeface="ＭＳ Ｐゴシック"/>
            </a:rPr>
            <a:t>（様式３、</a:t>
          </a:r>
          <a:r>
            <a:rPr lang="ja-JP" altLang="ja-JP" sz="1000" b="0" i="0" baseline="0">
              <a:solidFill>
                <a:sysClr val="windowText" lastClr="000000"/>
              </a:solidFill>
              <a:effectLst/>
              <a:latin typeface="+mn-lt"/>
              <a:ea typeface="+mn-ea"/>
              <a:cs typeface="+mn-cs"/>
            </a:rPr>
            <a:t>様式</a:t>
          </a:r>
          <a:r>
            <a:rPr lang="en-US" altLang="ja-JP" sz="1000" b="0" i="0" baseline="0">
              <a:solidFill>
                <a:sysClr val="windowText" lastClr="000000"/>
              </a:solidFill>
              <a:effectLst/>
              <a:latin typeface="+mn-lt"/>
              <a:ea typeface="+mn-ea"/>
              <a:cs typeface="+mn-cs"/>
            </a:rPr>
            <a:t>2-7</a:t>
          </a:r>
          <a:r>
            <a:rPr lang="ja-JP" altLang="ja-JP" sz="1000" b="0" i="0" baseline="0">
              <a:solidFill>
                <a:sysClr val="windowText" lastClr="000000"/>
              </a:solidFill>
              <a:effectLst/>
              <a:latin typeface="+mn-lt"/>
              <a:ea typeface="+mn-ea"/>
              <a:cs typeface="+mn-cs"/>
            </a:rPr>
            <a:t>の</a:t>
          </a:r>
          <a:r>
            <a:rPr lang="ja-JP" altLang="en-US" sz="1000" b="0" i="0" u="none" strike="noStrike" baseline="0">
              <a:solidFill>
                <a:sysClr val="windowText" lastClr="000000"/>
              </a:solidFill>
              <a:latin typeface="ＭＳ Ｐゴシック"/>
              <a:ea typeface="ＭＳ Ｐゴシック"/>
            </a:rPr>
            <a:t>保育児童数の４月分と一致すること）</a:t>
          </a:r>
          <a:endParaRPr lang="ja-JP" altLang="en-US" sz="800" b="0" i="0" u="none" strike="noStrike" baseline="0">
            <a:solidFill>
              <a:sysClr val="windowText" lastClr="000000"/>
            </a:solidFill>
            <a:latin typeface="ＭＳ Ｐゴシック"/>
            <a:ea typeface="ＭＳ Ｐゴシック"/>
          </a:endParaRPr>
        </a:p>
        <a:p>
          <a:pPr algn="l" rtl="0">
            <a:lnSpc>
              <a:spcPts val="800"/>
            </a:lnSpc>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3</xdr:col>
      <xdr:colOff>761999</xdr:colOff>
      <xdr:row>8</xdr:row>
      <xdr:rowOff>10583</xdr:rowOff>
    </xdr:from>
    <xdr:to>
      <xdr:col>6</xdr:col>
      <xdr:colOff>68720</xdr:colOff>
      <xdr:row>12</xdr:row>
      <xdr:rowOff>31750</xdr:rowOff>
    </xdr:to>
    <xdr:sp macro="" textlink="" fLocksText="0">
      <xdr:nvSpPr>
        <xdr:cNvPr id="13" name="AutoShape 4">
          <a:extLst>
            <a:ext uri="{FF2B5EF4-FFF2-40B4-BE49-F238E27FC236}">
              <a16:creationId xmlns:a16="http://schemas.microsoft.com/office/drawing/2014/main" id="{D540B3A8-A089-4824-A01A-2186E0D8646D}"/>
            </a:ext>
          </a:extLst>
        </xdr:cNvPr>
        <xdr:cNvSpPr>
          <a:spLocks noChangeArrowheads="1"/>
        </xdr:cNvSpPr>
      </xdr:nvSpPr>
      <xdr:spPr bwMode="auto">
        <a:xfrm>
          <a:off x="2465916" y="3122083"/>
          <a:ext cx="1857304" cy="1079500"/>
        </a:xfrm>
        <a:prstGeom prst="wedgeRoundRectCallout">
          <a:avLst>
            <a:gd name="adj1" fmla="val -23847"/>
            <a:gd name="adj2" fmla="val -7357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800"/>
            </a:lnSpc>
            <a:defRPr sz="1000"/>
          </a:pPr>
          <a:endParaRPr lang="en-US" altLang="ja-JP" sz="9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文字、数字両方で入力できます。</a:t>
          </a:r>
        </a:p>
        <a:p>
          <a:pPr algn="l" rtl="0">
            <a:lnSpc>
              <a:spcPts val="800"/>
            </a:lnSpc>
            <a:defRPr sz="1000"/>
          </a:pPr>
          <a:endParaRPr lang="en-US" altLang="ja-JP" sz="10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例「</a:t>
          </a:r>
          <a:r>
            <a:rPr lang="en-US" altLang="ja-JP" sz="1000" b="0" i="0" u="none" strike="noStrike" baseline="0">
              <a:solidFill>
                <a:srgbClr val="000000"/>
              </a:solidFill>
              <a:latin typeface="ＭＳ Ｐゴシック"/>
              <a:ea typeface="ＭＳ Ｐゴシック"/>
            </a:rPr>
            <a:t>H17.4.1</a:t>
          </a:r>
          <a:r>
            <a:rPr lang="ja-JP" altLang="en-US" sz="1000" b="0" i="0" u="none" strike="noStrike" baseline="0">
              <a:solidFill>
                <a:srgbClr val="000000"/>
              </a:solidFill>
              <a:latin typeface="ＭＳ Ｐゴシック"/>
              <a:ea typeface="ＭＳ Ｐゴシック"/>
            </a:rPr>
            <a:t>」と表示されます。</a:t>
          </a:r>
          <a:endParaRPr lang="en-US" altLang="ja-JP" sz="1000" b="0" i="0" u="none" strike="noStrike" baseline="0">
            <a:solidFill>
              <a:srgbClr val="000000"/>
            </a:solidFill>
            <a:latin typeface="ＭＳ Ｐゴシック"/>
            <a:ea typeface="ＭＳ Ｐゴシック"/>
          </a:endParaRPr>
        </a:p>
        <a:p>
          <a:pPr algn="l" rtl="0">
            <a:lnSpc>
              <a:spcPts val="800"/>
            </a:lnSpc>
            <a:defRPr sz="1000"/>
          </a:pPr>
          <a:endParaRPr lang="en-US" altLang="ja-JP" sz="10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　入力例：平成</a:t>
          </a:r>
          <a:r>
            <a:rPr lang="en-US" altLang="ja-JP" sz="1000" b="0" i="0" u="none" strike="noStrike" baseline="0">
              <a:solidFill>
                <a:srgbClr val="000000"/>
              </a:solidFill>
              <a:latin typeface="ＭＳ Ｐゴシック"/>
              <a:ea typeface="ＭＳ Ｐゴシック"/>
            </a:rPr>
            <a:t>17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endParaRPr lang="en-US" altLang="ja-JP" sz="10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H17.4.1</a:t>
          </a:r>
        </a:p>
        <a:p>
          <a:pPr algn="l" rtl="0">
            <a:lnSpc>
              <a:spcPts val="8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2005/4/1</a:t>
          </a: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endParaRPr lang="ja-JP" altLang="en-US" sz="800" b="0" i="0" u="none" strike="noStrike" baseline="0">
            <a:solidFill>
              <a:srgbClr val="FF0000"/>
            </a:solidFill>
            <a:latin typeface="ＭＳ Ｐゴシック"/>
            <a:ea typeface="ＭＳ Ｐゴシック"/>
          </a:endParaRPr>
        </a:p>
        <a:p>
          <a:pPr algn="l" rtl="0">
            <a:lnSpc>
              <a:spcPts val="700"/>
            </a:lnSpc>
            <a:defRPr sz="1000"/>
          </a:pPr>
          <a:endParaRPr lang="ja-JP" altLang="en-US" sz="800" b="0" i="0" u="none" strike="noStrike" baseline="0">
            <a:solidFill>
              <a:srgbClr val="FF0000"/>
            </a:solidFill>
            <a:latin typeface="ＭＳ Ｐゴシック"/>
            <a:ea typeface="ＭＳ Ｐゴシック"/>
          </a:endParaRPr>
        </a:p>
      </xdr:txBody>
    </xdr:sp>
    <xdr:clientData/>
  </xdr:twoCellAnchor>
  <xdr:twoCellAnchor>
    <xdr:from>
      <xdr:col>10</xdr:col>
      <xdr:colOff>264585</xdr:colOff>
      <xdr:row>14</xdr:row>
      <xdr:rowOff>148166</xdr:rowOff>
    </xdr:from>
    <xdr:to>
      <xdr:col>12</xdr:col>
      <xdr:colOff>719666</xdr:colOff>
      <xdr:row>16</xdr:row>
      <xdr:rowOff>139700</xdr:rowOff>
    </xdr:to>
    <xdr:sp macro="" textlink="">
      <xdr:nvSpPr>
        <xdr:cNvPr id="14" name="AutoShape 2">
          <a:extLst>
            <a:ext uri="{FF2B5EF4-FFF2-40B4-BE49-F238E27FC236}">
              <a16:creationId xmlns:a16="http://schemas.microsoft.com/office/drawing/2014/main" id="{6FF27FBC-E3A2-4D14-A89E-EDE5C8033E3C}"/>
            </a:ext>
          </a:extLst>
        </xdr:cNvPr>
        <xdr:cNvSpPr>
          <a:spLocks noChangeArrowheads="1"/>
        </xdr:cNvSpPr>
      </xdr:nvSpPr>
      <xdr:spPr bwMode="auto">
        <a:xfrm>
          <a:off x="7694085" y="4741333"/>
          <a:ext cx="2063748" cy="414867"/>
        </a:xfrm>
        <a:prstGeom prst="wedgeRoundRectCallout">
          <a:avLst>
            <a:gd name="adj1" fmla="val -64129"/>
            <a:gd name="adj2" fmla="val -63920"/>
            <a:gd name="adj3" fmla="val 16667"/>
          </a:avLst>
        </a:prstGeom>
        <a:solidFill>
          <a:srgbClr val="FF99FF"/>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一般乳幼児等の保育の有無を選択してください。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266699</xdr:colOff>
      <xdr:row>3</xdr:row>
      <xdr:rowOff>171450</xdr:rowOff>
    </xdr:from>
    <xdr:to>
      <xdr:col>3</xdr:col>
      <xdr:colOff>1038225</xdr:colOff>
      <xdr:row>5</xdr:row>
      <xdr:rowOff>257175</xdr:rowOff>
    </xdr:to>
    <xdr:sp macro="" textlink="">
      <xdr:nvSpPr>
        <xdr:cNvPr id="7169" name="AutoShape 26">
          <a:extLst>
            <a:ext uri="{FF2B5EF4-FFF2-40B4-BE49-F238E27FC236}">
              <a16:creationId xmlns:a16="http://schemas.microsoft.com/office/drawing/2014/main" id="{2B4CC1EE-18A2-4232-AAC7-AFDCA3F798E9}"/>
            </a:ext>
          </a:extLst>
        </xdr:cNvPr>
        <xdr:cNvSpPr>
          <a:spLocks noChangeArrowheads="1"/>
        </xdr:cNvSpPr>
      </xdr:nvSpPr>
      <xdr:spPr bwMode="auto">
        <a:xfrm>
          <a:off x="600074" y="1114425"/>
          <a:ext cx="1381126" cy="647700"/>
        </a:xfrm>
        <a:prstGeom prst="wedgeRoundRectCallout">
          <a:avLst>
            <a:gd name="adj1" fmla="val -28597"/>
            <a:gd name="adj2" fmla="val 8382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xdr:twoCellAnchor>
  <xdr:twoCellAnchor editAs="oneCell">
    <xdr:from>
      <xdr:col>7</xdr:col>
      <xdr:colOff>38101</xdr:colOff>
      <xdr:row>25</xdr:row>
      <xdr:rowOff>28575</xdr:rowOff>
    </xdr:from>
    <xdr:to>
      <xdr:col>9</xdr:col>
      <xdr:colOff>219075</xdr:colOff>
      <xdr:row>27</xdr:row>
      <xdr:rowOff>190500</xdr:rowOff>
    </xdr:to>
    <xdr:sp macro="" textlink="">
      <xdr:nvSpPr>
        <xdr:cNvPr id="7171" name="AutoShape 34">
          <a:extLst>
            <a:ext uri="{FF2B5EF4-FFF2-40B4-BE49-F238E27FC236}">
              <a16:creationId xmlns:a16="http://schemas.microsoft.com/office/drawing/2014/main" id="{4929505A-A84F-4D4D-9728-07A4A37764F7}"/>
            </a:ext>
          </a:extLst>
        </xdr:cNvPr>
        <xdr:cNvSpPr>
          <a:spLocks noChangeArrowheads="1"/>
        </xdr:cNvSpPr>
      </xdr:nvSpPr>
      <xdr:spPr bwMode="auto">
        <a:xfrm>
          <a:off x="5429251" y="7810500"/>
          <a:ext cx="1552574" cy="923925"/>
        </a:xfrm>
        <a:prstGeom prst="wedgeRoundRectCallout">
          <a:avLst>
            <a:gd name="adj1" fmla="val -58617"/>
            <a:gd name="adj2" fmla="val 84723"/>
            <a:gd name="adj3" fmla="val 16667"/>
          </a:avLst>
        </a:prstGeom>
        <a:solidFill>
          <a:sysClr val="window" lastClr="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r>
            <a:rPr lang="ja-JP" altLang="ja-JP" sz="1100" b="0" i="0" baseline="0">
              <a:effectLst/>
              <a:latin typeface="+mn-lt"/>
              <a:ea typeface="+mn-ea"/>
              <a:cs typeface="+mn-cs"/>
            </a:rPr>
            <a:t>様式１－１基準加算日数と一致。</a:t>
          </a:r>
          <a:endParaRPr lang="ja-JP" altLang="ja-JP" sz="1000">
            <a:effectLst/>
          </a:endParaRPr>
        </a:p>
        <a:p>
          <a:pPr rtl="0">
            <a:lnSpc>
              <a:spcPts val="1300"/>
            </a:lnSpc>
          </a:pPr>
          <a:r>
            <a:rPr lang="ja-JP" altLang="ja-JP" sz="1100" b="0" i="0" baseline="0">
              <a:effectLst/>
              <a:latin typeface="+mn-lt"/>
              <a:ea typeface="+mn-ea"/>
              <a:cs typeface="+mn-cs"/>
            </a:rPr>
            <a:t>実績報告時の加算の上限日数となります。</a:t>
          </a:r>
          <a:endParaRPr lang="ja-JP" altLang="ja-JP" sz="1000">
            <a:effectLst/>
          </a:endParaRPr>
        </a:p>
      </xdr:txBody>
    </xdr:sp>
    <xdr:clientData/>
  </xdr:twoCellAnchor>
  <xdr:twoCellAnchor editAs="oneCell">
    <xdr:from>
      <xdr:col>1</xdr:col>
      <xdr:colOff>57152</xdr:colOff>
      <xdr:row>19</xdr:row>
      <xdr:rowOff>66676</xdr:rowOff>
    </xdr:from>
    <xdr:to>
      <xdr:col>4</xdr:col>
      <xdr:colOff>95251</xdr:colOff>
      <xdr:row>21</xdr:row>
      <xdr:rowOff>95250</xdr:rowOff>
    </xdr:to>
    <xdr:sp macro="" textlink="">
      <xdr:nvSpPr>
        <xdr:cNvPr id="5" name="AutoShape 3">
          <a:extLst>
            <a:ext uri="{FF2B5EF4-FFF2-40B4-BE49-F238E27FC236}">
              <a16:creationId xmlns:a16="http://schemas.microsoft.com/office/drawing/2014/main" id="{12D1BFCB-8FFC-4FFA-B38D-D3BEFE55D27C}"/>
            </a:ext>
          </a:extLst>
        </xdr:cNvPr>
        <xdr:cNvSpPr>
          <a:spLocks noChangeArrowheads="1"/>
        </xdr:cNvSpPr>
      </xdr:nvSpPr>
      <xdr:spPr bwMode="auto">
        <a:xfrm>
          <a:off x="390527" y="5562601"/>
          <a:ext cx="1704974" cy="790574"/>
        </a:xfrm>
        <a:prstGeom prst="wedgeRoundRectCallout">
          <a:avLst>
            <a:gd name="adj1" fmla="val -41727"/>
            <a:gd name="adj2" fmla="val 206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mn-ea"/>
            </a:rPr>
            <a:t>翌日の通常開所時間まで、継続して保育職員を配置し、保育を実施する日のみを計上してください。</a:t>
          </a:r>
        </a:p>
      </xdr:txBody>
    </xdr:sp>
    <xdr:clientData/>
  </xdr:twoCellAnchor>
  <xdr:twoCellAnchor editAs="oneCell">
    <xdr:from>
      <xdr:col>6</xdr:col>
      <xdr:colOff>981075</xdr:colOff>
      <xdr:row>14</xdr:row>
      <xdr:rowOff>0</xdr:rowOff>
    </xdr:from>
    <xdr:to>
      <xdr:col>12</xdr:col>
      <xdr:colOff>9525</xdr:colOff>
      <xdr:row>17</xdr:row>
      <xdr:rowOff>47625</xdr:rowOff>
    </xdr:to>
    <xdr:sp macro="" textlink="">
      <xdr:nvSpPr>
        <xdr:cNvPr id="6" name="AutoShape 33">
          <a:extLst>
            <a:ext uri="{FF2B5EF4-FFF2-40B4-BE49-F238E27FC236}">
              <a16:creationId xmlns:a16="http://schemas.microsoft.com/office/drawing/2014/main" id="{953B9CD4-31C5-4ACC-8488-40C6DF613C09}"/>
            </a:ext>
          </a:extLst>
        </xdr:cNvPr>
        <xdr:cNvSpPr>
          <a:spLocks noChangeArrowheads="1"/>
        </xdr:cNvSpPr>
      </xdr:nvSpPr>
      <xdr:spPr bwMode="auto">
        <a:xfrm>
          <a:off x="5095875" y="3714750"/>
          <a:ext cx="2028825" cy="1066800"/>
        </a:xfrm>
        <a:prstGeom prst="wedgeRoundRectCallout">
          <a:avLst>
            <a:gd name="adj1" fmla="val -63145"/>
            <a:gd name="adj2" fmla="val 2473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FF0000"/>
              </a:solidFill>
              <a:latin typeface="ＭＳ Ｐゴシック"/>
              <a:ea typeface="ＭＳ Ｐゴシック"/>
            </a:rPr>
            <a:t>数字のみ</a:t>
          </a:r>
          <a:r>
            <a:rPr lang="ja-JP" altLang="en-US" sz="1000" b="0" i="0" u="none" strike="noStrike" baseline="0">
              <a:solidFill>
                <a:srgbClr val="000000"/>
              </a:solidFill>
              <a:latin typeface="ＭＳ Ｐゴシック"/>
              <a:ea typeface="ＭＳ Ｐゴシック"/>
            </a:rPr>
            <a:t>入力ください。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("回"は必要ありません。）</a:t>
          </a:r>
        </a:p>
        <a:p>
          <a:pPr algn="l" rtl="0">
            <a:lnSpc>
              <a:spcPts val="1100"/>
            </a:lnSpc>
            <a:defRPr sz="1000"/>
          </a:pPr>
          <a:r>
            <a:rPr lang="ja-JP" altLang="en-US" sz="1000" b="0" i="0" u="none" strike="noStrike" baseline="0">
              <a:solidFill>
                <a:srgbClr val="000000"/>
              </a:solidFill>
              <a:latin typeface="ＭＳ Ｐゴシック"/>
              <a:ea typeface="ＭＳ Ｐゴシック"/>
            </a:rPr>
            <a:t>実績が出ている場合は実数を記載。実績が出ていない場合は確実に見込める回数を記載。</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3</xdr:row>
      <xdr:rowOff>19050</xdr:rowOff>
    </xdr:from>
    <xdr:to>
      <xdr:col>3</xdr:col>
      <xdr:colOff>866775</xdr:colOff>
      <xdr:row>5</xdr:row>
      <xdr:rowOff>161925</xdr:rowOff>
    </xdr:to>
    <xdr:sp macro="" textlink="">
      <xdr:nvSpPr>
        <xdr:cNvPr id="8193" name="AutoShape 1">
          <a:extLst>
            <a:ext uri="{FF2B5EF4-FFF2-40B4-BE49-F238E27FC236}">
              <a16:creationId xmlns:a16="http://schemas.microsoft.com/office/drawing/2014/main" id="{69831B66-AD3B-4A6A-9350-625F76AC5251}"/>
            </a:ext>
          </a:extLst>
        </xdr:cNvPr>
        <xdr:cNvSpPr>
          <a:spLocks noChangeArrowheads="1"/>
        </xdr:cNvSpPr>
      </xdr:nvSpPr>
      <xdr:spPr bwMode="auto">
        <a:xfrm>
          <a:off x="171450" y="962025"/>
          <a:ext cx="1552575" cy="704850"/>
        </a:xfrm>
        <a:prstGeom prst="wedgeRoundRectCallout">
          <a:avLst>
            <a:gd name="adj1" fmla="val -24231"/>
            <a:gd name="adj2" fmla="val 13108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xdr:twoCellAnchor>
  <xdr:twoCellAnchor editAs="oneCell">
    <xdr:from>
      <xdr:col>7</xdr:col>
      <xdr:colOff>190500</xdr:colOff>
      <xdr:row>12</xdr:row>
      <xdr:rowOff>28575</xdr:rowOff>
    </xdr:from>
    <xdr:to>
      <xdr:col>9</xdr:col>
      <xdr:colOff>342900</xdr:colOff>
      <xdr:row>15</xdr:row>
      <xdr:rowOff>257175</xdr:rowOff>
    </xdr:to>
    <xdr:sp macro="" textlink="">
      <xdr:nvSpPr>
        <xdr:cNvPr id="8194" name="AutoShape 3">
          <a:extLst>
            <a:ext uri="{FF2B5EF4-FFF2-40B4-BE49-F238E27FC236}">
              <a16:creationId xmlns:a16="http://schemas.microsoft.com/office/drawing/2014/main" id="{99730384-417B-40E4-BB54-01D145F074F4}"/>
            </a:ext>
          </a:extLst>
        </xdr:cNvPr>
        <xdr:cNvSpPr>
          <a:spLocks noChangeArrowheads="1"/>
        </xdr:cNvSpPr>
      </xdr:nvSpPr>
      <xdr:spPr bwMode="auto">
        <a:xfrm>
          <a:off x="5495925" y="3209925"/>
          <a:ext cx="1524000" cy="1247775"/>
        </a:xfrm>
        <a:prstGeom prst="wedgeRoundRectCallout">
          <a:avLst>
            <a:gd name="adj1" fmla="val -82977"/>
            <a:gd name="adj2" fmla="val 39690"/>
            <a:gd name="adj3" fmla="val 16667"/>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lnSpc>
              <a:spcPts val="1200"/>
            </a:lnSpc>
          </a:pPr>
          <a:r>
            <a:rPr lang="ja-JP" altLang="ja-JP" sz="1000" b="0" i="0" baseline="0">
              <a:effectLst/>
              <a:latin typeface="+mn-lt"/>
              <a:ea typeface="+mn-ea"/>
              <a:cs typeface="+mn-cs"/>
            </a:rPr>
            <a:t>実施の場合のみ、リストから○を選択ください。</a:t>
          </a:r>
          <a:endParaRPr lang="ja-JP" altLang="ja-JP" sz="1000">
            <a:effectLst/>
          </a:endParaRPr>
        </a:p>
        <a:p>
          <a:pPr rtl="0">
            <a:lnSpc>
              <a:spcPts val="1100"/>
            </a:lnSpc>
          </a:pPr>
          <a:r>
            <a:rPr lang="ja-JP" altLang="ja-JP" sz="1000" b="0" i="0" baseline="0">
              <a:effectLst/>
              <a:latin typeface="+mn-lt"/>
              <a:ea typeface="+mn-ea"/>
              <a:cs typeface="+mn-cs"/>
            </a:rPr>
            <a:t>実績が出ている場合は実績を記載。実績が出ていない場合は確実に見込める場合に○。</a:t>
          </a:r>
          <a:endParaRPr lang="ja-JP" altLang="ja-JP" sz="1000">
            <a:effectLst/>
          </a:endParaRPr>
        </a:p>
      </xdr:txBody>
    </xdr:sp>
    <xdr:clientData/>
  </xdr:twoCellAnchor>
  <xdr:twoCellAnchor editAs="oneCell">
    <xdr:from>
      <xdr:col>1</xdr:col>
      <xdr:colOff>47625</xdr:colOff>
      <xdr:row>16</xdr:row>
      <xdr:rowOff>228600</xdr:rowOff>
    </xdr:from>
    <xdr:to>
      <xdr:col>4</xdr:col>
      <xdr:colOff>171450</xdr:colOff>
      <xdr:row>20</xdr:row>
      <xdr:rowOff>38100</xdr:rowOff>
    </xdr:to>
    <xdr:sp macro="" textlink="">
      <xdr:nvSpPr>
        <xdr:cNvPr id="5" name="AutoShape 3">
          <a:extLst>
            <a:ext uri="{FF2B5EF4-FFF2-40B4-BE49-F238E27FC236}">
              <a16:creationId xmlns:a16="http://schemas.microsoft.com/office/drawing/2014/main" id="{180E92A2-BDBA-4A64-9CD2-7A85F7F22691}"/>
            </a:ext>
          </a:extLst>
        </xdr:cNvPr>
        <xdr:cNvSpPr>
          <a:spLocks noChangeArrowheads="1"/>
        </xdr:cNvSpPr>
      </xdr:nvSpPr>
      <xdr:spPr bwMode="auto">
        <a:xfrm>
          <a:off x="285750" y="4810125"/>
          <a:ext cx="1800225" cy="1333500"/>
        </a:xfrm>
        <a:prstGeom prst="wedgeRoundRectCallout">
          <a:avLst>
            <a:gd name="adj1" fmla="val -41727"/>
            <a:gd name="adj2" fmla="val 206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mn-ea"/>
            </a:rPr>
            <a:t>病児等保育を専門に担当する看護職員を１人以上配置し（病児等保育実施日のみの配属は該当しない。）保育を実施していない場合、加算対象外になります。</a:t>
          </a:r>
        </a:p>
      </xdr:txBody>
    </xdr:sp>
    <xdr:clientData/>
  </xdr:twoCellAnchor>
  <xdr:twoCellAnchor editAs="oneCell">
    <xdr:from>
      <xdr:col>7</xdr:col>
      <xdr:colOff>38100</xdr:colOff>
      <xdr:row>22</xdr:row>
      <xdr:rowOff>200025</xdr:rowOff>
    </xdr:from>
    <xdr:to>
      <xdr:col>9</xdr:col>
      <xdr:colOff>295275</xdr:colOff>
      <xdr:row>25</xdr:row>
      <xdr:rowOff>76200</xdr:rowOff>
    </xdr:to>
    <xdr:sp macro="" textlink="">
      <xdr:nvSpPr>
        <xdr:cNvPr id="6" name="AutoShape 34">
          <a:extLst>
            <a:ext uri="{FF2B5EF4-FFF2-40B4-BE49-F238E27FC236}">
              <a16:creationId xmlns:a16="http://schemas.microsoft.com/office/drawing/2014/main" id="{0498C5D6-7DFC-409A-994C-C011129C9A65}"/>
            </a:ext>
          </a:extLst>
        </xdr:cNvPr>
        <xdr:cNvSpPr>
          <a:spLocks noChangeArrowheads="1"/>
        </xdr:cNvSpPr>
      </xdr:nvSpPr>
      <xdr:spPr bwMode="auto">
        <a:xfrm>
          <a:off x="5343525" y="7067550"/>
          <a:ext cx="1628775" cy="1019175"/>
        </a:xfrm>
        <a:prstGeom prst="wedgeRoundRectCallout">
          <a:avLst>
            <a:gd name="adj1" fmla="val -52482"/>
            <a:gd name="adj2" fmla="val 89878"/>
            <a:gd name="adj3" fmla="val 16667"/>
          </a:avLst>
        </a:prstGeom>
        <a:solidFill>
          <a:sysClr val="window" lastClr="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r>
            <a:rPr lang="ja-JP" altLang="ja-JP" sz="1100" b="0" i="0" baseline="0">
              <a:effectLst/>
              <a:latin typeface="+mn-lt"/>
              <a:ea typeface="+mn-ea"/>
              <a:cs typeface="+mn-cs"/>
            </a:rPr>
            <a:t>様式１－１基準加算</a:t>
          </a:r>
          <a:r>
            <a:rPr lang="ja-JP" altLang="en-US" sz="1100" b="0" i="0" baseline="0">
              <a:effectLst/>
              <a:latin typeface="+mn-lt"/>
              <a:ea typeface="+mn-ea"/>
              <a:cs typeface="+mn-cs"/>
            </a:rPr>
            <a:t>月</a:t>
          </a:r>
          <a:r>
            <a:rPr lang="ja-JP" altLang="ja-JP" sz="1100" b="0" i="0" baseline="0">
              <a:effectLst/>
              <a:latin typeface="+mn-lt"/>
              <a:ea typeface="+mn-ea"/>
              <a:cs typeface="+mn-cs"/>
            </a:rPr>
            <a:t>数と一致。</a:t>
          </a:r>
          <a:endParaRPr lang="ja-JP" altLang="ja-JP" sz="1000">
            <a:effectLst/>
          </a:endParaRPr>
        </a:p>
        <a:p>
          <a:pPr rtl="0">
            <a:lnSpc>
              <a:spcPts val="1200"/>
            </a:lnSpc>
          </a:pPr>
          <a:r>
            <a:rPr lang="ja-JP" altLang="ja-JP" sz="1100" b="0" i="0" baseline="0">
              <a:effectLst/>
              <a:latin typeface="+mn-lt"/>
              <a:ea typeface="+mn-ea"/>
              <a:cs typeface="+mn-cs"/>
            </a:rPr>
            <a:t>実績報告時の加算の上限</a:t>
          </a:r>
          <a:r>
            <a:rPr lang="ja-JP" altLang="en-US" sz="1100" b="0" i="0" baseline="0">
              <a:effectLst/>
              <a:latin typeface="+mn-lt"/>
              <a:ea typeface="+mn-ea"/>
              <a:cs typeface="+mn-cs"/>
            </a:rPr>
            <a:t>月</a:t>
          </a:r>
          <a:r>
            <a:rPr lang="ja-JP" altLang="ja-JP" sz="1100" b="0" i="0" baseline="0">
              <a:effectLst/>
              <a:latin typeface="+mn-lt"/>
              <a:ea typeface="+mn-ea"/>
              <a:cs typeface="+mn-cs"/>
            </a:rPr>
            <a:t>数となります。</a:t>
          </a:r>
          <a:endParaRPr lang="ja-JP" altLang="ja-JP" sz="10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3</xdr:row>
      <xdr:rowOff>200025</xdr:rowOff>
    </xdr:from>
    <xdr:to>
      <xdr:col>3</xdr:col>
      <xdr:colOff>971550</xdr:colOff>
      <xdr:row>6</xdr:row>
      <xdr:rowOff>19050</xdr:rowOff>
    </xdr:to>
    <xdr:sp macro="" textlink="">
      <xdr:nvSpPr>
        <xdr:cNvPr id="9217" name="AutoShape 1">
          <a:extLst>
            <a:ext uri="{FF2B5EF4-FFF2-40B4-BE49-F238E27FC236}">
              <a16:creationId xmlns:a16="http://schemas.microsoft.com/office/drawing/2014/main" id="{150C1420-5AC5-47A4-A97E-4EFCE012AB3B}"/>
            </a:ext>
          </a:extLst>
        </xdr:cNvPr>
        <xdr:cNvSpPr>
          <a:spLocks noChangeArrowheads="1"/>
        </xdr:cNvSpPr>
      </xdr:nvSpPr>
      <xdr:spPr bwMode="auto">
        <a:xfrm>
          <a:off x="381000" y="1143000"/>
          <a:ext cx="1495425" cy="647700"/>
        </a:xfrm>
        <a:prstGeom prst="wedgeRoundRectCallout">
          <a:avLst>
            <a:gd name="adj1" fmla="val -22611"/>
            <a:gd name="adj2" fmla="val 114704"/>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xdr:twoCellAnchor>
  <xdr:twoCellAnchor editAs="oneCell">
    <xdr:from>
      <xdr:col>6</xdr:col>
      <xdr:colOff>1247775</xdr:colOff>
      <xdr:row>12</xdr:row>
      <xdr:rowOff>123824</xdr:rowOff>
    </xdr:from>
    <xdr:to>
      <xdr:col>9</xdr:col>
      <xdr:colOff>323850</xdr:colOff>
      <xdr:row>16</xdr:row>
      <xdr:rowOff>66675</xdr:rowOff>
    </xdr:to>
    <xdr:sp macro="" textlink="">
      <xdr:nvSpPr>
        <xdr:cNvPr id="9218" name="AutoShape 2">
          <a:extLst>
            <a:ext uri="{FF2B5EF4-FFF2-40B4-BE49-F238E27FC236}">
              <a16:creationId xmlns:a16="http://schemas.microsoft.com/office/drawing/2014/main" id="{19756E03-4D0A-41E4-99B3-FDE5E908C0D4}"/>
            </a:ext>
          </a:extLst>
        </xdr:cNvPr>
        <xdr:cNvSpPr>
          <a:spLocks noChangeArrowheads="1"/>
        </xdr:cNvSpPr>
      </xdr:nvSpPr>
      <xdr:spPr bwMode="auto">
        <a:xfrm>
          <a:off x="5324475" y="3448049"/>
          <a:ext cx="1724025" cy="1343026"/>
        </a:xfrm>
        <a:prstGeom prst="wedgeRoundRectCallout">
          <a:avLst>
            <a:gd name="adj1" fmla="val -71531"/>
            <a:gd name="adj2" fmla="val 14599"/>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lnSpc>
              <a:spcPts val="1200"/>
            </a:lnSpc>
          </a:pPr>
          <a:r>
            <a:rPr lang="ja-JP" altLang="ja-JP" sz="1000" b="0" i="0" baseline="0">
              <a:solidFill>
                <a:srgbClr val="FF0000"/>
              </a:solidFill>
              <a:effectLst/>
              <a:latin typeface="+mn-lt"/>
              <a:ea typeface="+mn-ea"/>
              <a:cs typeface="+mn-cs"/>
            </a:rPr>
            <a:t>数字のみ</a:t>
          </a:r>
          <a:r>
            <a:rPr lang="ja-JP" altLang="ja-JP" sz="1000" b="0" i="0" baseline="0">
              <a:effectLst/>
              <a:latin typeface="+mn-lt"/>
              <a:ea typeface="+mn-ea"/>
              <a:cs typeface="+mn-cs"/>
            </a:rPr>
            <a:t>入力ください。</a:t>
          </a:r>
          <a:endParaRPr lang="ja-JP" altLang="ja-JP" sz="1000">
            <a:effectLst/>
          </a:endParaRPr>
        </a:p>
        <a:p>
          <a:pPr rtl="0">
            <a:lnSpc>
              <a:spcPts val="1200"/>
            </a:lnSpc>
          </a:pPr>
          <a:r>
            <a:rPr lang="ja-JP" altLang="ja-JP" sz="1000" b="0" i="0" baseline="0">
              <a:effectLst/>
              <a:latin typeface="+mn-lt"/>
              <a:ea typeface="+mn-ea"/>
              <a:cs typeface="+mn-cs"/>
            </a:rPr>
            <a:t>("回"は必要ありません。）</a:t>
          </a:r>
          <a:endParaRPr lang="ja-JP" altLang="ja-JP" sz="1000">
            <a:effectLst/>
          </a:endParaRPr>
        </a:p>
        <a:p>
          <a:pPr rtl="0">
            <a:lnSpc>
              <a:spcPts val="1100"/>
            </a:lnSpc>
          </a:pPr>
          <a:r>
            <a:rPr lang="ja-JP" altLang="ja-JP" sz="1000" b="0" i="0" baseline="0">
              <a:effectLst/>
              <a:latin typeface="+mn-lt"/>
              <a:ea typeface="+mn-ea"/>
              <a:cs typeface="+mn-cs"/>
            </a:rPr>
            <a:t>実績が出ている場合は実数を記載。実績が出ていない場合は確実に見込める回数を記載。</a:t>
          </a:r>
          <a:endParaRPr lang="ja-JP" altLang="ja-JP" sz="1000">
            <a:effectLst/>
          </a:endParaRPr>
        </a:p>
      </xdr:txBody>
    </xdr:sp>
    <xdr:clientData/>
  </xdr:twoCellAnchor>
  <xdr:twoCellAnchor editAs="oneCell">
    <xdr:from>
      <xdr:col>7</xdr:col>
      <xdr:colOff>28576</xdr:colOff>
      <xdr:row>22</xdr:row>
      <xdr:rowOff>323850</xdr:rowOff>
    </xdr:from>
    <xdr:to>
      <xdr:col>9</xdr:col>
      <xdr:colOff>266700</xdr:colOff>
      <xdr:row>25</xdr:row>
      <xdr:rowOff>180975</xdr:rowOff>
    </xdr:to>
    <xdr:sp macro="" textlink="">
      <xdr:nvSpPr>
        <xdr:cNvPr id="6" name="AutoShape 34">
          <a:extLst>
            <a:ext uri="{FF2B5EF4-FFF2-40B4-BE49-F238E27FC236}">
              <a16:creationId xmlns:a16="http://schemas.microsoft.com/office/drawing/2014/main" id="{2C49A250-04DF-4FAA-B864-2B0250A120DE}"/>
            </a:ext>
          </a:extLst>
        </xdr:cNvPr>
        <xdr:cNvSpPr>
          <a:spLocks noChangeArrowheads="1"/>
        </xdr:cNvSpPr>
      </xdr:nvSpPr>
      <xdr:spPr bwMode="auto">
        <a:xfrm>
          <a:off x="5381626" y="7334250"/>
          <a:ext cx="1609724" cy="1000125"/>
        </a:xfrm>
        <a:prstGeom prst="wedgeRoundRectCallout">
          <a:avLst>
            <a:gd name="adj1" fmla="val -66091"/>
            <a:gd name="adj2" fmla="val 75149"/>
            <a:gd name="adj3" fmla="val 16667"/>
          </a:avLst>
        </a:prstGeom>
        <a:solidFill>
          <a:sysClr val="window" lastClr="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r>
            <a:rPr lang="ja-JP" altLang="ja-JP" sz="1100" b="0" i="0" baseline="0">
              <a:effectLst/>
              <a:latin typeface="+mn-lt"/>
              <a:ea typeface="+mn-ea"/>
              <a:cs typeface="+mn-cs"/>
            </a:rPr>
            <a:t>様式１－１基準加算日数と一致。</a:t>
          </a:r>
          <a:endParaRPr lang="ja-JP" altLang="ja-JP" sz="1000">
            <a:effectLst/>
          </a:endParaRPr>
        </a:p>
        <a:p>
          <a:pPr rtl="0">
            <a:lnSpc>
              <a:spcPts val="1200"/>
            </a:lnSpc>
          </a:pPr>
          <a:r>
            <a:rPr lang="ja-JP" altLang="ja-JP" sz="1100" b="0" i="0" baseline="0">
              <a:effectLst/>
              <a:latin typeface="+mn-lt"/>
              <a:ea typeface="+mn-ea"/>
              <a:cs typeface="+mn-cs"/>
            </a:rPr>
            <a:t>実績報告時の加算の上限日数となります。</a:t>
          </a:r>
          <a:endParaRPr lang="ja-JP" altLang="ja-JP" sz="10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66674</xdr:colOff>
      <xdr:row>3</xdr:row>
      <xdr:rowOff>228600</xdr:rowOff>
    </xdr:from>
    <xdr:to>
      <xdr:col>4</xdr:col>
      <xdr:colOff>66674</xdr:colOff>
      <xdr:row>5</xdr:row>
      <xdr:rowOff>228600</xdr:rowOff>
    </xdr:to>
    <xdr:sp macro="" textlink="">
      <xdr:nvSpPr>
        <xdr:cNvPr id="10241" name="AutoShape 1">
          <a:extLst>
            <a:ext uri="{FF2B5EF4-FFF2-40B4-BE49-F238E27FC236}">
              <a16:creationId xmlns:a16="http://schemas.microsoft.com/office/drawing/2014/main" id="{47644506-A7AD-4AC5-9B5C-FDA8C73D52FF}"/>
            </a:ext>
          </a:extLst>
        </xdr:cNvPr>
        <xdr:cNvSpPr>
          <a:spLocks noChangeArrowheads="1"/>
        </xdr:cNvSpPr>
      </xdr:nvSpPr>
      <xdr:spPr bwMode="auto">
        <a:xfrm>
          <a:off x="361949" y="1171575"/>
          <a:ext cx="1666875" cy="561975"/>
        </a:xfrm>
        <a:prstGeom prst="wedgeRoundRectCallout">
          <a:avLst>
            <a:gd name="adj1" fmla="val -18097"/>
            <a:gd name="adj2" fmla="val 14661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xdr:twoCellAnchor>
  <xdr:twoCellAnchor editAs="oneCell">
    <xdr:from>
      <xdr:col>6</xdr:col>
      <xdr:colOff>1247775</xdr:colOff>
      <xdr:row>12</xdr:row>
      <xdr:rowOff>19049</xdr:rowOff>
    </xdr:from>
    <xdr:to>
      <xdr:col>9</xdr:col>
      <xdr:colOff>323850</xdr:colOff>
      <xdr:row>15</xdr:row>
      <xdr:rowOff>304799</xdr:rowOff>
    </xdr:to>
    <xdr:sp macro="" textlink="">
      <xdr:nvSpPr>
        <xdr:cNvPr id="10242" name="AutoShape 2">
          <a:extLst>
            <a:ext uri="{FF2B5EF4-FFF2-40B4-BE49-F238E27FC236}">
              <a16:creationId xmlns:a16="http://schemas.microsoft.com/office/drawing/2014/main" id="{559ED497-3234-4900-9248-D9A1E704AB22}"/>
            </a:ext>
          </a:extLst>
        </xdr:cNvPr>
        <xdr:cNvSpPr>
          <a:spLocks noChangeArrowheads="1"/>
        </xdr:cNvSpPr>
      </xdr:nvSpPr>
      <xdr:spPr bwMode="auto">
        <a:xfrm>
          <a:off x="5324475" y="3171824"/>
          <a:ext cx="1724025" cy="1304925"/>
        </a:xfrm>
        <a:prstGeom prst="wedgeRoundRectCallout">
          <a:avLst>
            <a:gd name="adj1" fmla="val -72491"/>
            <a:gd name="adj2" fmla="val 6627"/>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lnSpc>
              <a:spcPts val="1200"/>
            </a:lnSpc>
          </a:pPr>
          <a:r>
            <a:rPr lang="ja-JP" altLang="ja-JP" sz="1000" b="0" i="0" baseline="0">
              <a:solidFill>
                <a:srgbClr val="FF0000"/>
              </a:solidFill>
              <a:effectLst/>
              <a:latin typeface="+mn-lt"/>
              <a:ea typeface="+mn-ea"/>
              <a:cs typeface="+mn-cs"/>
            </a:rPr>
            <a:t>数字のみ</a:t>
          </a:r>
          <a:r>
            <a:rPr lang="ja-JP" altLang="ja-JP" sz="1000" b="0" i="0" baseline="0">
              <a:effectLst/>
              <a:latin typeface="+mn-lt"/>
              <a:ea typeface="+mn-ea"/>
              <a:cs typeface="+mn-cs"/>
            </a:rPr>
            <a:t>入力ください。</a:t>
          </a:r>
          <a:endParaRPr lang="ja-JP" altLang="ja-JP" sz="1000">
            <a:effectLst/>
          </a:endParaRPr>
        </a:p>
        <a:p>
          <a:pPr rtl="0">
            <a:lnSpc>
              <a:spcPts val="1200"/>
            </a:lnSpc>
          </a:pPr>
          <a:r>
            <a:rPr lang="ja-JP" altLang="ja-JP" sz="1000" b="0" i="0" baseline="0">
              <a:effectLst/>
              <a:latin typeface="+mn-lt"/>
              <a:ea typeface="+mn-ea"/>
              <a:cs typeface="+mn-cs"/>
            </a:rPr>
            <a:t>("回"は必要ありません。）</a:t>
          </a:r>
          <a:endParaRPr lang="ja-JP" altLang="ja-JP" sz="1000">
            <a:effectLst/>
          </a:endParaRPr>
        </a:p>
        <a:p>
          <a:pPr rtl="0">
            <a:lnSpc>
              <a:spcPts val="1100"/>
            </a:lnSpc>
          </a:pPr>
          <a:r>
            <a:rPr lang="ja-JP" altLang="ja-JP" sz="1000" b="0" i="0" baseline="0">
              <a:effectLst/>
              <a:latin typeface="+mn-lt"/>
              <a:ea typeface="+mn-ea"/>
              <a:cs typeface="+mn-cs"/>
            </a:rPr>
            <a:t>実績が出ている場合は実数を記載。実績が出ていない場合は確実に見込める回数を記載。</a:t>
          </a:r>
          <a:endParaRPr lang="ja-JP" altLang="ja-JP" sz="1000">
            <a:effectLst/>
          </a:endParaRPr>
        </a:p>
      </xdr:txBody>
    </xdr:sp>
    <xdr:clientData/>
  </xdr:twoCellAnchor>
  <xdr:twoCellAnchor editAs="oneCell">
    <xdr:from>
      <xdr:col>0</xdr:col>
      <xdr:colOff>171450</xdr:colOff>
      <xdr:row>17</xdr:row>
      <xdr:rowOff>133350</xdr:rowOff>
    </xdr:from>
    <xdr:to>
      <xdr:col>4</xdr:col>
      <xdr:colOff>161925</xdr:colOff>
      <xdr:row>19</xdr:row>
      <xdr:rowOff>238125</xdr:rowOff>
    </xdr:to>
    <xdr:sp macro="" textlink="">
      <xdr:nvSpPr>
        <xdr:cNvPr id="6" name="AutoShape 3">
          <a:extLst>
            <a:ext uri="{FF2B5EF4-FFF2-40B4-BE49-F238E27FC236}">
              <a16:creationId xmlns:a16="http://schemas.microsoft.com/office/drawing/2014/main" id="{87920821-A262-4185-A2A9-161385DBA787}"/>
            </a:ext>
          </a:extLst>
        </xdr:cNvPr>
        <xdr:cNvSpPr>
          <a:spLocks noChangeArrowheads="1"/>
        </xdr:cNvSpPr>
      </xdr:nvSpPr>
      <xdr:spPr bwMode="auto">
        <a:xfrm>
          <a:off x="171450" y="5067300"/>
          <a:ext cx="1952625" cy="866775"/>
        </a:xfrm>
        <a:prstGeom prst="wedgeRoundRectCallout">
          <a:avLst>
            <a:gd name="adj1" fmla="val -41727"/>
            <a:gd name="adj2" fmla="val 206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mn-ea"/>
            </a:rPr>
            <a:t>原則、小学校１～３年生の児童を保育するために、専属の保育士等を雇用しており、かつ、専用のスペースを設けていることが必要条件です。</a:t>
          </a:r>
        </a:p>
      </xdr:txBody>
    </xdr:sp>
    <xdr:clientData/>
  </xdr:twoCellAnchor>
  <xdr:twoCellAnchor editAs="oneCell">
    <xdr:from>
      <xdr:col>7</xdr:col>
      <xdr:colOff>76201</xdr:colOff>
      <xdr:row>23</xdr:row>
      <xdr:rowOff>38100</xdr:rowOff>
    </xdr:from>
    <xdr:to>
      <xdr:col>9</xdr:col>
      <xdr:colOff>323851</xdr:colOff>
      <xdr:row>25</xdr:row>
      <xdr:rowOff>247650</xdr:rowOff>
    </xdr:to>
    <xdr:sp macro="" textlink="">
      <xdr:nvSpPr>
        <xdr:cNvPr id="7" name="AutoShape 34">
          <a:extLst>
            <a:ext uri="{FF2B5EF4-FFF2-40B4-BE49-F238E27FC236}">
              <a16:creationId xmlns:a16="http://schemas.microsoft.com/office/drawing/2014/main" id="{83ECC55F-B5D9-40DB-9DBA-E7A872CEA02E}"/>
            </a:ext>
          </a:extLst>
        </xdr:cNvPr>
        <xdr:cNvSpPr>
          <a:spLocks noChangeArrowheads="1"/>
        </xdr:cNvSpPr>
      </xdr:nvSpPr>
      <xdr:spPr bwMode="auto">
        <a:xfrm>
          <a:off x="5429251" y="7258050"/>
          <a:ext cx="1619250" cy="971550"/>
        </a:xfrm>
        <a:prstGeom prst="wedgeRoundRectCallout">
          <a:avLst>
            <a:gd name="adj1" fmla="val -67776"/>
            <a:gd name="adj2" fmla="val 78113"/>
            <a:gd name="adj3" fmla="val 16667"/>
          </a:avLst>
        </a:prstGeom>
        <a:solidFill>
          <a:sysClr val="window" lastClr="FFFFFF"/>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rtl="0"/>
          <a:r>
            <a:rPr lang="ja-JP" altLang="ja-JP" sz="1100" b="0" i="0" baseline="0">
              <a:effectLst/>
              <a:latin typeface="+mn-lt"/>
              <a:ea typeface="+mn-ea"/>
              <a:cs typeface="+mn-cs"/>
            </a:rPr>
            <a:t>様式１－１基準加算日数と一致。</a:t>
          </a:r>
          <a:endParaRPr lang="ja-JP" altLang="ja-JP" sz="1000">
            <a:effectLst/>
          </a:endParaRPr>
        </a:p>
        <a:p>
          <a:pPr rtl="0">
            <a:lnSpc>
              <a:spcPts val="1200"/>
            </a:lnSpc>
          </a:pPr>
          <a:r>
            <a:rPr lang="ja-JP" altLang="ja-JP" sz="1100" b="0" i="0" baseline="0">
              <a:effectLst/>
              <a:latin typeface="+mn-lt"/>
              <a:ea typeface="+mn-ea"/>
              <a:cs typeface="+mn-cs"/>
            </a:rPr>
            <a:t>実績報告時の加算の上限日数となります。</a:t>
          </a:r>
          <a:endParaRPr lang="ja-JP" altLang="ja-JP" sz="10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Y50"/>
  <sheetViews>
    <sheetView tabSelected="1" view="pageBreakPreview" zoomScale="90" zoomScaleNormal="90" zoomScaleSheetLayoutView="90" workbookViewId="0">
      <selection activeCell="D4" sqref="D4"/>
    </sheetView>
  </sheetViews>
  <sheetFormatPr defaultRowHeight="13.5"/>
  <cols>
    <col min="1" max="1" width="4.125" style="1" bestFit="1" customWidth="1"/>
    <col min="2" max="2" width="11.375" style="1" customWidth="1"/>
    <col min="3" max="3" width="9.625" style="1" customWidth="1"/>
    <col min="4" max="4" width="18.25" style="1" customWidth="1"/>
    <col min="5" max="5" width="11.5" style="1" customWidth="1"/>
    <col min="6" max="6" width="6.625" style="1" customWidth="1"/>
    <col min="7" max="7" width="45.875" style="1" customWidth="1"/>
    <col min="8" max="8" width="5.375" style="1" customWidth="1"/>
    <col min="9" max="9" width="13.625" style="1" hidden="1" customWidth="1"/>
    <col min="10" max="10" width="16.375" style="1" hidden="1" customWidth="1"/>
    <col min="11" max="11" width="7.625" style="1" hidden="1" customWidth="1"/>
    <col min="12" max="12" width="9" style="1" hidden="1" customWidth="1"/>
    <col min="13" max="13" width="10.75" style="1" customWidth="1"/>
    <col min="14" max="14" width="9" style="1"/>
    <col min="15" max="15" width="3.625" style="1" customWidth="1"/>
    <col min="16" max="16" width="11.875" style="1" customWidth="1"/>
    <col min="17" max="17" width="14.875" style="1" customWidth="1"/>
    <col min="18" max="18" width="11.5" style="1" customWidth="1"/>
    <col min="19" max="19" width="11.125" style="1" customWidth="1"/>
    <col min="20" max="20" width="9" style="1"/>
    <col min="21" max="21" width="11" style="1" customWidth="1"/>
    <col min="22" max="22" width="20.25" style="1" customWidth="1"/>
    <col min="23" max="16384" width="9" style="1"/>
  </cols>
  <sheetData>
    <row r="1" spans="1:25" ht="19.5" customHeight="1">
      <c r="B1" s="423" t="s">
        <v>592</v>
      </c>
      <c r="G1" s="422"/>
      <c r="V1" s="422"/>
      <c r="Y1" s="422" t="s">
        <v>574</v>
      </c>
    </row>
    <row r="2" spans="1:25" ht="21.75" customHeight="1">
      <c r="A2" s="657" t="s">
        <v>0</v>
      </c>
      <c r="B2" s="658"/>
      <c r="C2" s="658"/>
      <c r="D2" s="658"/>
      <c r="E2" s="658"/>
      <c r="F2" s="658"/>
      <c r="G2" s="658"/>
      <c r="H2" s="658"/>
      <c r="I2" s="225"/>
      <c r="J2" s="225"/>
      <c r="K2" s="225"/>
      <c r="L2" s="225"/>
      <c r="M2" s="225"/>
      <c r="N2" s="225"/>
      <c r="O2" s="225"/>
    </row>
    <row r="3" spans="1:25" ht="24" customHeight="1" thickBot="1">
      <c r="B3" s="659">
        <v>6</v>
      </c>
      <c r="C3" s="660"/>
      <c r="D3" s="208" t="s">
        <v>1</v>
      </c>
    </row>
    <row r="4" spans="1:25" ht="20.25" customHeight="1" thickBot="1">
      <c r="B4" s="2" t="s">
        <v>2</v>
      </c>
      <c r="C4" s="3"/>
    </row>
    <row r="5" spans="1:25" ht="16.5" customHeight="1"/>
    <row r="6" spans="1:25" ht="21" customHeight="1">
      <c r="A6" s="4" t="s">
        <v>3</v>
      </c>
      <c r="B6" s="675" t="s">
        <v>645</v>
      </c>
      <c r="C6" s="676"/>
      <c r="D6" s="676"/>
      <c r="E6" s="676"/>
      <c r="F6" s="676"/>
      <c r="G6" s="676"/>
      <c r="H6" s="676"/>
    </row>
    <row r="7" spans="1:25" ht="24" customHeight="1" thickBot="1">
      <c r="G7" s="1" t="s">
        <v>4</v>
      </c>
    </row>
    <row r="8" spans="1:25" ht="18.75" customHeight="1">
      <c r="B8" s="665" t="s">
        <v>732</v>
      </c>
      <c r="C8" s="666"/>
      <c r="D8" s="671">
        <v>45506</v>
      </c>
      <c r="E8" s="672"/>
      <c r="F8" s="673"/>
      <c r="G8" s="605">
        <f>D8</f>
        <v>45506</v>
      </c>
      <c r="I8"/>
      <c r="J8" s="653" t="s">
        <v>502</v>
      </c>
      <c r="K8" s="653"/>
    </row>
    <row r="9" spans="1:25" ht="18.75" customHeight="1">
      <c r="B9" s="641" t="s">
        <v>5</v>
      </c>
      <c r="C9" s="642"/>
      <c r="D9" s="618" t="s">
        <v>735</v>
      </c>
      <c r="E9" s="661"/>
      <c r="F9" s="662"/>
      <c r="G9" s="5" t="s">
        <v>6</v>
      </c>
      <c r="L9"/>
    </row>
    <row r="10" spans="1:25" ht="18.75" customHeight="1">
      <c r="B10" s="667" t="s">
        <v>7</v>
      </c>
      <c r="C10" s="668"/>
      <c r="D10" s="669" t="s">
        <v>736</v>
      </c>
      <c r="E10" s="670"/>
      <c r="F10" s="655"/>
      <c r="G10" s="5" t="s">
        <v>8</v>
      </c>
    </row>
    <row r="11" spans="1:25" ht="18.75" customHeight="1">
      <c r="B11" s="641" t="s">
        <v>499</v>
      </c>
      <c r="C11" s="642"/>
      <c r="D11" s="635" t="s">
        <v>754</v>
      </c>
      <c r="E11" s="636"/>
      <c r="F11" s="637"/>
      <c r="G11" s="606" t="s">
        <v>753</v>
      </c>
      <c r="J11" t="s">
        <v>501</v>
      </c>
    </row>
    <row r="12" spans="1:25" ht="18.75" customHeight="1">
      <c r="B12" s="641" t="s">
        <v>500</v>
      </c>
      <c r="C12" s="642"/>
      <c r="D12" s="674" t="s">
        <v>737</v>
      </c>
      <c r="E12" s="619"/>
      <c r="F12" s="620"/>
      <c r="G12" s="353" t="s">
        <v>460</v>
      </c>
    </row>
    <row r="13" spans="1:25" ht="18.75" customHeight="1">
      <c r="B13" s="663" t="s">
        <v>600</v>
      </c>
      <c r="C13" s="664"/>
      <c r="D13" s="594" t="s">
        <v>738</v>
      </c>
      <c r="E13" s="654" t="s">
        <v>739</v>
      </c>
      <c r="F13" s="655"/>
      <c r="G13" s="578" t="s">
        <v>656</v>
      </c>
      <c r="J13" s="6" t="s">
        <v>9</v>
      </c>
      <c r="K13" s="7">
        <v>1</v>
      </c>
    </row>
    <row r="14" spans="1:25" ht="18.75" customHeight="1">
      <c r="B14" s="641" t="s">
        <v>733</v>
      </c>
      <c r="C14" s="642"/>
      <c r="D14" s="685" t="s">
        <v>698</v>
      </c>
      <c r="E14" s="686"/>
      <c r="F14" s="687"/>
      <c r="G14" s="399" t="s">
        <v>698</v>
      </c>
      <c r="J14" s="10"/>
      <c r="K14" s="11"/>
    </row>
    <row r="15" spans="1:25" ht="18.75" customHeight="1" thickBot="1">
      <c r="B15" s="643" t="s">
        <v>734</v>
      </c>
      <c r="C15" s="644"/>
      <c r="D15" s="688" t="s">
        <v>740</v>
      </c>
      <c r="E15" s="689"/>
      <c r="F15" s="690"/>
      <c r="G15" s="355" t="s">
        <v>503</v>
      </c>
      <c r="H15" s="314"/>
      <c r="I15" s="510">
        <f>VLOOKUP(N21,J13:K17,2,0)</f>
        <v>4</v>
      </c>
      <c r="J15" s="10" t="s">
        <v>11</v>
      </c>
      <c r="K15" s="11">
        <v>2</v>
      </c>
      <c r="L15" s="527">
        <v>0</v>
      </c>
      <c r="M15" s="1" t="s">
        <v>477</v>
      </c>
      <c r="N15" s="525" t="s">
        <v>655</v>
      </c>
      <c r="O15" s="525"/>
      <c r="P15" s="525">
        <f>④様式3!H23</f>
        <v>11</v>
      </c>
      <c r="Q15" s="525"/>
      <c r="R15" s="525"/>
      <c r="S15" s="526">
        <f>MIN(④様式3!W10,④様式3!W11,④様式3!W12,④様式3!W13,④様式3!W14,④様式3!W15,④様式3!W16,④様式3!W17,④様式3!W18,④様式3!W19,④様式3!W20,④様式3!W21)</f>
        <v>4.3</v>
      </c>
    </row>
    <row r="16" spans="1:25" ht="18.75" customHeight="1">
      <c r="B16" s="629" t="s">
        <v>496</v>
      </c>
      <c r="C16" s="630"/>
      <c r="D16" s="626" t="s">
        <v>497</v>
      </c>
      <c r="E16" s="627"/>
      <c r="F16" s="628"/>
      <c r="G16" s="398" t="s">
        <v>642</v>
      </c>
      <c r="J16" s="10" t="s">
        <v>13</v>
      </c>
      <c r="K16" s="11">
        <v>4</v>
      </c>
      <c r="L16" s="528"/>
      <c r="M16" s="389"/>
      <c r="N16" s="612" t="s">
        <v>490</v>
      </c>
      <c r="O16" s="613"/>
      <c r="P16" s="391" t="s">
        <v>481</v>
      </c>
      <c r="Q16" s="392" t="s">
        <v>494</v>
      </c>
      <c r="R16" s="392" t="s">
        <v>123</v>
      </c>
      <c r="S16" s="392" t="s">
        <v>493</v>
      </c>
      <c r="U16" s="392" t="s">
        <v>630</v>
      </c>
      <c r="V16" s="392" t="s">
        <v>636</v>
      </c>
    </row>
    <row r="17" spans="1:24" ht="18.75" customHeight="1">
      <c r="B17" s="667" t="s">
        <v>14</v>
      </c>
      <c r="C17" s="668"/>
      <c r="D17" s="691" t="s">
        <v>21</v>
      </c>
      <c r="E17" s="692"/>
      <c r="F17" s="693"/>
      <c r="G17" s="8" t="s">
        <v>15</v>
      </c>
      <c r="H17" s="314"/>
      <c r="J17" s="12" t="s">
        <v>16</v>
      </c>
      <c r="K17" s="13">
        <v>6</v>
      </c>
      <c r="L17" s="528">
        <v>1</v>
      </c>
      <c r="M17" s="682" t="s">
        <v>468</v>
      </c>
      <c r="N17" s="616" t="s">
        <v>469</v>
      </c>
      <c r="O17" s="616"/>
      <c r="P17" s="393" t="s">
        <v>482</v>
      </c>
      <c r="Q17" s="581" t="s">
        <v>495</v>
      </c>
      <c r="R17" s="581" t="s">
        <v>486</v>
      </c>
      <c r="S17" s="581" t="s">
        <v>488</v>
      </c>
      <c r="U17" s="393" t="s">
        <v>631</v>
      </c>
      <c r="V17" s="485" t="str">
        <f>IF((COUNTIF(④様式3!$H$10:$H$21,"&lt;1"))&lt;=6,"○","×")</f>
        <v>○</v>
      </c>
    </row>
    <row r="18" spans="1:24" ht="18.75" customHeight="1">
      <c r="B18" s="631" t="s">
        <v>710</v>
      </c>
      <c r="C18" s="632"/>
      <c r="D18" s="638"/>
      <c r="E18" s="639"/>
      <c r="F18" s="640"/>
      <c r="G18" s="558" t="s">
        <v>709</v>
      </c>
      <c r="L18" s="528">
        <v>2</v>
      </c>
      <c r="M18" s="683"/>
      <c r="N18" s="616" t="s">
        <v>470</v>
      </c>
      <c r="O18" s="616"/>
      <c r="P18" s="393" t="s">
        <v>483</v>
      </c>
      <c r="Q18" s="581" t="s">
        <v>495</v>
      </c>
      <c r="R18" s="581" t="s">
        <v>486</v>
      </c>
      <c r="S18" s="581" t="s">
        <v>488</v>
      </c>
      <c r="U18" s="393" t="s">
        <v>632</v>
      </c>
      <c r="V18" s="485" t="str">
        <f>IF((COUNTIF(④様式3!$H$10:$H$21,"&lt;4"))&lt;=6,"○","×")</f>
        <v>○</v>
      </c>
    </row>
    <row r="19" spans="1:24" ht="25.5" customHeight="1" thickBot="1">
      <c r="B19" s="648" t="s">
        <v>10</v>
      </c>
      <c r="C19" s="649"/>
      <c r="D19" s="602" t="str">
        <f>N21</f>
        <v>Ｂ型</v>
      </c>
      <c r="E19" s="600"/>
      <c r="F19" s="601"/>
      <c r="G19" s="596" t="s">
        <v>699</v>
      </c>
      <c r="J19" s="14" t="s">
        <v>19</v>
      </c>
      <c r="L19" s="528">
        <v>3</v>
      </c>
      <c r="M19" s="683"/>
      <c r="N19" s="616" t="s">
        <v>471</v>
      </c>
      <c r="O19" s="616"/>
      <c r="P19" s="393" t="s">
        <v>484</v>
      </c>
      <c r="Q19" s="581" t="s">
        <v>495</v>
      </c>
      <c r="R19" s="581" t="s">
        <v>487</v>
      </c>
      <c r="S19" s="581" t="s">
        <v>489</v>
      </c>
      <c r="U19" s="393" t="s">
        <v>633</v>
      </c>
      <c r="V19" s="485" t="str">
        <f>IF((COUNTIF(④様式3!$H$10:$H$21,"&lt;10"))&lt;=6,"○","×")</f>
        <v>○</v>
      </c>
    </row>
    <row r="20" spans="1:24" ht="22.5" customHeight="1" thickBot="1">
      <c r="B20" s="621" t="s">
        <v>17</v>
      </c>
      <c r="C20" s="622"/>
      <c r="D20" s="623" t="s">
        <v>701</v>
      </c>
      <c r="E20" s="624"/>
      <c r="F20" s="625"/>
      <c r="G20" s="595" t="s">
        <v>18</v>
      </c>
      <c r="J20" s="210" t="s">
        <v>316</v>
      </c>
      <c r="L20" s="527">
        <v>4</v>
      </c>
      <c r="M20" s="684"/>
      <c r="N20" s="617" t="s">
        <v>472</v>
      </c>
      <c r="O20" s="617"/>
      <c r="P20" s="394" t="s">
        <v>485</v>
      </c>
      <c r="Q20" s="395" t="s">
        <v>495</v>
      </c>
      <c r="R20" s="395" t="s">
        <v>487</v>
      </c>
      <c r="S20" s="395" t="s">
        <v>484</v>
      </c>
      <c r="U20" s="393" t="s">
        <v>634</v>
      </c>
      <c r="V20" s="485" t="str">
        <f>IF((COUNTIF(④様式3!$H$10:$H$21,"&lt;30"))&lt;=6,"○","×")</f>
        <v>×</v>
      </c>
    </row>
    <row r="21" spans="1:24" ht="20.25" customHeight="1" thickBot="1">
      <c r="B21" s="633" t="s">
        <v>12</v>
      </c>
      <c r="C21" s="634"/>
      <c r="D21" s="650" t="s">
        <v>19</v>
      </c>
      <c r="E21" s="651"/>
      <c r="F21" s="652"/>
      <c r="G21" s="597" t="s">
        <v>700</v>
      </c>
      <c r="J21" s="210" t="s">
        <v>312</v>
      </c>
      <c r="M21" s="396" t="s">
        <v>491</v>
      </c>
      <c r="N21" s="614" t="str">
        <f>VLOOKUP(N22,L15:O20,3)</f>
        <v>Ｂ型</v>
      </c>
      <c r="O21" s="615"/>
      <c r="P21" s="445" t="str">
        <f>"年平均"&amp;④様式3!H23&amp;"人"</f>
        <v>年平均11人</v>
      </c>
      <c r="Q21" s="446">
        <f>'⑬　別記　収支予算書'!E12</f>
        <v>50606.67424242424</v>
      </c>
      <c r="R21" s="447">
        <f>'⑤様式2-1'!K30</f>
        <v>0.45833333333333331</v>
      </c>
      <c r="S21" s="448" t="str">
        <f>"最少月"&amp;④様式3!W23&amp;"人"</f>
        <v>最少月4.3人</v>
      </c>
      <c r="U21"/>
      <c r="V21" s="486" t="s">
        <v>635</v>
      </c>
    </row>
    <row r="22" spans="1:24" ht="21" customHeight="1">
      <c r="B22" s="641" t="s">
        <v>741</v>
      </c>
      <c r="C22" s="642"/>
      <c r="D22" s="618" t="s">
        <v>504</v>
      </c>
      <c r="E22" s="619"/>
      <c r="F22" s="620"/>
      <c r="G22" s="397" t="s">
        <v>504</v>
      </c>
      <c r="J22" s="211"/>
      <c r="N22" s="524">
        <f>IF(Q22="○",MIN(P22,R22,S22,V22),0)</f>
        <v>3</v>
      </c>
      <c r="O22" s="524"/>
      <c r="P22" s="524">
        <f>IF(P15&lt;1,0,IF(P15&lt;4,1,IF(P15&lt;10,2,IF(P15&lt;30,3,4))))</f>
        <v>3</v>
      </c>
      <c r="Q22" s="524" t="str">
        <f>IF(Q21&gt;=10000,"○","×")</f>
        <v>○</v>
      </c>
      <c r="R22" s="524">
        <f>IF(R21&lt;0.333,0,IF(R21&lt;0.416,2,4))</f>
        <v>4</v>
      </c>
      <c r="S22" s="524">
        <f>IF(S15&lt;2,0,IF(S15&lt;4,2,(IF(S15&lt;10,3,4))))</f>
        <v>3</v>
      </c>
      <c r="T22" s="524"/>
      <c r="U22" s="524"/>
      <c r="V22" s="524">
        <f>COUNTIF(V17:V20,"○")</f>
        <v>3</v>
      </c>
    </row>
    <row r="23" spans="1:24" ht="26.25" customHeight="1">
      <c r="B23" s="641" t="s">
        <v>742</v>
      </c>
      <c r="C23" s="642"/>
      <c r="D23" s="608" t="s">
        <v>744</v>
      </c>
      <c r="E23" s="609"/>
      <c r="F23" s="610"/>
      <c r="G23" s="598" t="s">
        <v>745</v>
      </c>
      <c r="I23" s="9" t="e">
        <f>VLOOKUP(D19,J23:K29,2,0)</f>
        <v>#N/A</v>
      </c>
      <c r="J23" s="16" t="s">
        <v>21</v>
      </c>
      <c r="K23" s="17" t="s">
        <v>21</v>
      </c>
      <c r="L23"/>
      <c r="M23" s="1" t="s">
        <v>473</v>
      </c>
    </row>
    <row r="24" spans="1:24" ht="23.25" customHeight="1" thickBot="1">
      <c r="B24" s="643" t="s">
        <v>691</v>
      </c>
      <c r="C24" s="644"/>
      <c r="D24" s="645" t="s">
        <v>743</v>
      </c>
      <c r="E24" s="646"/>
      <c r="F24" s="647"/>
      <c r="G24" s="355" t="s">
        <v>503</v>
      </c>
      <c r="I24"/>
      <c r="J24" s="18" t="s">
        <v>22</v>
      </c>
      <c r="K24" s="19" t="s">
        <v>23</v>
      </c>
      <c r="M24" s="390" t="s">
        <v>474</v>
      </c>
      <c r="N24" s="1" t="s">
        <v>475</v>
      </c>
      <c r="P24" t="s">
        <v>478</v>
      </c>
    </row>
    <row r="25" spans="1:24" ht="21" customHeight="1">
      <c r="A25" s="579" t="s">
        <v>20</v>
      </c>
      <c r="B25" s="607" t="s">
        <v>546</v>
      </c>
      <c r="C25" s="607"/>
      <c r="D25" s="607"/>
      <c r="E25" s="607"/>
      <c r="F25" s="607"/>
      <c r="G25" s="607"/>
      <c r="H25" s="576"/>
      <c r="I25"/>
      <c r="J25" s="18" t="s">
        <v>25</v>
      </c>
      <c r="K25" s="19" t="s">
        <v>26</v>
      </c>
      <c r="P25" t="s">
        <v>492</v>
      </c>
      <c r="Q25"/>
      <c r="R25"/>
      <c r="S25"/>
    </row>
    <row r="26" spans="1:24" ht="35.25" customHeight="1">
      <c r="A26" s="4"/>
      <c r="B26" s="656" t="s">
        <v>456</v>
      </c>
      <c r="C26" s="656"/>
      <c r="D26" s="656"/>
      <c r="E26" s="656"/>
      <c r="F26" s="656"/>
      <c r="G26" s="656"/>
      <c r="H26" s="575"/>
      <c r="I26"/>
      <c r="J26" s="18" t="s">
        <v>27</v>
      </c>
      <c r="K26" s="19" t="s">
        <v>28</v>
      </c>
      <c r="P26" s="1" t="s">
        <v>479</v>
      </c>
      <c r="T26"/>
      <c r="U26"/>
      <c r="V26"/>
      <c r="W26"/>
      <c r="X26"/>
    </row>
    <row r="27" spans="1:24" ht="20.25" customHeight="1">
      <c r="A27" s="4"/>
      <c r="B27" s="1" t="s">
        <v>24</v>
      </c>
      <c r="I27"/>
      <c r="J27" s="18" t="s">
        <v>29</v>
      </c>
      <c r="K27" s="19" t="s">
        <v>29</v>
      </c>
      <c r="N27" s="1" t="s">
        <v>476</v>
      </c>
      <c r="P27" t="s">
        <v>601</v>
      </c>
    </row>
    <row r="28" spans="1:24" ht="16.5" customHeight="1">
      <c r="I28" s="20"/>
      <c r="J28" s="18" t="s">
        <v>30</v>
      </c>
      <c r="K28" s="19" t="s">
        <v>31</v>
      </c>
      <c r="P28" t="s">
        <v>480</v>
      </c>
    </row>
    <row r="29" spans="1:24" ht="21" customHeight="1">
      <c r="A29" s="4" t="s">
        <v>702</v>
      </c>
      <c r="B29" s="679" t="s">
        <v>593</v>
      </c>
      <c r="C29" s="679"/>
      <c r="D29" s="679"/>
      <c r="E29" s="679"/>
      <c r="F29" s="679"/>
      <c r="G29" s="679"/>
      <c r="H29" s="577"/>
      <c r="I29" s="20"/>
      <c r="J29" s="18" t="s">
        <v>32</v>
      </c>
      <c r="K29" s="19" t="s">
        <v>32</v>
      </c>
      <c r="P29" s="1" t="s">
        <v>479</v>
      </c>
    </row>
    <row r="30" spans="1:24" ht="55.5" customHeight="1">
      <c r="A30" s="15" t="s">
        <v>33</v>
      </c>
      <c r="B30" s="680" t="s">
        <v>746</v>
      </c>
      <c r="C30" s="680"/>
      <c r="D30" s="680"/>
      <c r="E30" s="680"/>
      <c r="F30" s="680"/>
      <c r="G30" s="680"/>
      <c r="J30" s="405" t="s">
        <v>531</v>
      </c>
      <c r="K30" s="406" t="s">
        <v>532</v>
      </c>
    </row>
    <row r="31" spans="1:24" ht="16.5" customHeight="1">
      <c r="J31" s="6" t="s">
        <v>497</v>
      </c>
      <c r="K31" s="400"/>
      <c r="L31" s="7"/>
    </row>
    <row r="32" spans="1:24" ht="16.5" customHeight="1">
      <c r="A32" s="21" t="s">
        <v>34</v>
      </c>
      <c r="B32" s="22"/>
      <c r="C32" s="22"/>
      <c r="D32" s="22"/>
      <c r="H32" s="574"/>
      <c r="J32" s="12" t="s">
        <v>498</v>
      </c>
      <c r="K32" s="401"/>
      <c r="L32" s="13"/>
      <c r="M32" t="s">
        <v>508</v>
      </c>
    </row>
    <row r="33" spans="1:20" ht="30.75" customHeight="1">
      <c r="A33" s="23" t="s">
        <v>35</v>
      </c>
      <c r="B33" s="656" t="s">
        <v>708</v>
      </c>
      <c r="C33" s="656"/>
      <c r="D33" s="656"/>
      <c r="E33" s="656"/>
      <c r="F33" s="656"/>
      <c r="G33" s="656"/>
      <c r="J33" t="s">
        <v>689</v>
      </c>
      <c r="N33" s="613" t="s">
        <v>481</v>
      </c>
      <c r="O33" s="613"/>
      <c r="P33" s="392" t="s">
        <v>494</v>
      </c>
      <c r="Q33" s="392" t="s">
        <v>123</v>
      </c>
      <c r="R33" s="392" t="s">
        <v>493</v>
      </c>
    </row>
    <row r="34" spans="1:20" ht="31.5" customHeight="1">
      <c r="B34" s="681" t="s">
        <v>36</v>
      </c>
      <c r="C34" s="681"/>
      <c r="D34" s="681"/>
      <c r="E34" s="681"/>
      <c r="F34" s="681"/>
      <c r="G34" s="681"/>
      <c r="J34" t="s">
        <v>690</v>
      </c>
      <c r="N34" s="677" t="s">
        <v>509</v>
      </c>
      <c r="O34" s="678"/>
      <c r="P34" s="403" t="s">
        <v>510</v>
      </c>
      <c r="Q34" s="403" t="s">
        <v>512</v>
      </c>
      <c r="R34" s="403" t="s">
        <v>520</v>
      </c>
      <c r="S34" s="404" t="s">
        <v>514</v>
      </c>
      <c r="T34" s="229" t="s">
        <v>515</v>
      </c>
    </row>
    <row r="35" spans="1:20" ht="16.5" customHeight="1" thickBot="1">
      <c r="H35" s="575"/>
      <c r="N35" s="677" t="s">
        <v>519</v>
      </c>
      <c r="O35" s="678"/>
      <c r="P35" s="403" t="s">
        <v>517</v>
      </c>
      <c r="Q35" s="403" t="s">
        <v>518</v>
      </c>
      <c r="R35" s="403" t="s">
        <v>513</v>
      </c>
      <c r="S35" s="404" t="s">
        <v>514</v>
      </c>
      <c r="T35" s="229" t="s">
        <v>521</v>
      </c>
    </row>
    <row r="36" spans="1:20" ht="16.5" customHeight="1" thickTop="1" thickBot="1">
      <c r="A36" s="583" t="s">
        <v>714</v>
      </c>
      <c r="B36" s="584" t="s">
        <v>37</v>
      </c>
      <c r="C36" s="585" t="s">
        <v>715</v>
      </c>
      <c r="D36" s="590" t="s">
        <v>726</v>
      </c>
      <c r="E36" s="586"/>
      <c r="H36" s="575"/>
      <c r="N36" s="677" t="s">
        <v>516</v>
      </c>
      <c r="O36" s="678"/>
      <c r="P36" s="403" t="s">
        <v>517</v>
      </c>
      <c r="Q36" s="403" t="s">
        <v>511</v>
      </c>
      <c r="R36" s="403" t="s">
        <v>522</v>
      </c>
      <c r="S36" s="404" t="s">
        <v>514</v>
      </c>
      <c r="T36" s="229" t="s">
        <v>523</v>
      </c>
    </row>
    <row r="37" spans="1:20" ht="16.5" customHeight="1" thickTop="1" thickBot="1">
      <c r="B37" s="587"/>
      <c r="C37" s="585" t="s">
        <v>716</v>
      </c>
      <c r="D37" s="590" t="s">
        <v>726</v>
      </c>
      <c r="E37" s="586"/>
      <c r="N37" s="677" t="s">
        <v>537</v>
      </c>
      <c r="O37" s="678"/>
      <c r="P37" s="403" t="s">
        <v>525</v>
      </c>
      <c r="Q37" s="403" t="s">
        <v>526</v>
      </c>
      <c r="R37" s="403" t="s">
        <v>527</v>
      </c>
      <c r="S37" s="404" t="s">
        <v>514</v>
      </c>
      <c r="T37" s="229" t="s">
        <v>528</v>
      </c>
    </row>
    <row r="38" spans="1:20" ht="16.5" customHeight="1" thickTop="1">
      <c r="B38" s="24"/>
      <c r="C38" s="25" t="s">
        <v>717</v>
      </c>
      <c r="N38" s="677" t="s">
        <v>524</v>
      </c>
      <c r="O38" s="678"/>
      <c r="P38" s="403" t="s">
        <v>529</v>
      </c>
      <c r="Q38" s="403" t="s">
        <v>511</v>
      </c>
      <c r="R38" s="403" t="s">
        <v>519</v>
      </c>
      <c r="S38" s="404" t="s">
        <v>514</v>
      </c>
      <c r="T38" s="229" t="s">
        <v>530</v>
      </c>
    </row>
    <row r="39" spans="1:20" ht="16.5" customHeight="1">
      <c r="C39" s="25" t="s">
        <v>643</v>
      </c>
    </row>
    <row r="40" spans="1:20" ht="16.5" customHeight="1"/>
    <row r="41" spans="1:20" ht="16.5" customHeight="1">
      <c r="A41" s="583" t="s">
        <v>714</v>
      </c>
      <c r="B41" s="584" t="s">
        <v>38</v>
      </c>
      <c r="C41"/>
      <c r="D41"/>
      <c r="E41"/>
    </row>
    <row r="42" spans="1:20" ht="16.5" customHeight="1">
      <c r="A42"/>
      <c r="B42" s="229" t="s">
        <v>723</v>
      </c>
      <c r="C42"/>
      <c r="D42"/>
      <c r="E42"/>
    </row>
    <row r="43" spans="1:20" ht="16.5" customHeight="1">
      <c r="A43"/>
      <c r="B43" s="229" t="s">
        <v>718</v>
      </c>
      <c r="C43"/>
      <c r="D43"/>
      <c r="E43"/>
    </row>
    <row r="44" spans="1:20" ht="16.5" customHeight="1">
      <c r="A44"/>
      <c r="B44" s="229" t="s">
        <v>719</v>
      </c>
      <c r="C44"/>
      <c r="D44"/>
      <c r="E44"/>
    </row>
    <row r="45" spans="1:20" ht="16.5" customHeight="1">
      <c r="A45"/>
      <c r="B45" s="229" t="s">
        <v>722</v>
      </c>
      <c r="C45"/>
      <c r="D45"/>
      <c r="E45"/>
    </row>
    <row r="46" spans="1:20" ht="14.25">
      <c r="A46"/>
      <c r="B46" s="588" t="s">
        <v>720</v>
      </c>
      <c r="C46"/>
      <c r="D46"/>
      <c r="E46"/>
    </row>
    <row r="47" spans="1:20">
      <c r="A47"/>
      <c r="B47"/>
      <c r="C47"/>
      <c r="D47"/>
      <c r="E47"/>
    </row>
    <row r="48" spans="1:20">
      <c r="A48" s="583"/>
      <c r="B48" s="584" t="s">
        <v>721</v>
      </c>
      <c r="C48"/>
      <c r="D48"/>
      <c r="E48"/>
    </row>
    <row r="49" spans="1:5">
      <c r="A49"/>
      <c r="B49" s="589" t="s">
        <v>724</v>
      </c>
      <c r="C49" s="589"/>
      <c r="D49" s="589"/>
      <c r="E49" s="229"/>
    </row>
    <row r="50" spans="1:5">
      <c r="A50"/>
      <c r="B50" s="611" t="s">
        <v>725</v>
      </c>
      <c r="C50" s="611"/>
      <c r="D50" s="611"/>
      <c r="E50"/>
    </row>
  </sheetData>
  <protectedRanges>
    <protectedRange sqref="B42:B44" name="範囲2_1"/>
  </protectedRanges>
  <mergeCells count="57">
    <mergeCell ref="M17:M20"/>
    <mergeCell ref="B14:C14"/>
    <mergeCell ref="D14:F14"/>
    <mergeCell ref="B15:C15"/>
    <mergeCell ref="D15:F15"/>
    <mergeCell ref="B17:C17"/>
    <mergeCell ref="D17:F17"/>
    <mergeCell ref="N38:O38"/>
    <mergeCell ref="B29:G29"/>
    <mergeCell ref="B30:G30"/>
    <mergeCell ref="B33:G33"/>
    <mergeCell ref="B34:G34"/>
    <mergeCell ref="N33:O33"/>
    <mergeCell ref="N34:O34"/>
    <mergeCell ref="N35:O35"/>
    <mergeCell ref="N36:O36"/>
    <mergeCell ref="N37:O37"/>
    <mergeCell ref="J8:K8"/>
    <mergeCell ref="E13:F13"/>
    <mergeCell ref="B26:G26"/>
    <mergeCell ref="A2:H2"/>
    <mergeCell ref="B3:C3"/>
    <mergeCell ref="D9:F9"/>
    <mergeCell ref="B13:C13"/>
    <mergeCell ref="B8:C8"/>
    <mergeCell ref="B12:C12"/>
    <mergeCell ref="B9:C9"/>
    <mergeCell ref="B10:C10"/>
    <mergeCell ref="B11:C11"/>
    <mergeCell ref="D10:F10"/>
    <mergeCell ref="D8:F8"/>
    <mergeCell ref="D12:F12"/>
    <mergeCell ref="B6:H6"/>
    <mergeCell ref="D11:F11"/>
    <mergeCell ref="D18:F18"/>
    <mergeCell ref="B23:C23"/>
    <mergeCell ref="B24:C24"/>
    <mergeCell ref="D24:F24"/>
    <mergeCell ref="B19:C19"/>
    <mergeCell ref="B22:C22"/>
    <mergeCell ref="D21:F21"/>
    <mergeCell ref="B25:G25"/>
    <mergeCell ref="D23:F23"/>
    <mergeCell ref="B50:D50"/>
    <mergeCell ref="N16:O16"/>
    <mergeCell ref="N21:O21"/>
    <mergeCell ref="N17:O17"/>
    <mergeCell ref="N18:O18"/>
    <mergeCell ref="N19:O19"/>
    <mergeCell ref="N20:O20"/>
    <mergeCell ref="D22:F22"/>
    <mergeCell ref="B20:C20"/>
    <mergeCell ref="D20:F20"/>
    <mergeCell ref="D16:F16"/>
    <mergeCell ref="B16:C16"/>
    <mergeCell ref="B18:C18"/>
    <mergeCell ref="B21:C21"/>
  </mergeCells>
  <phoneticPr fontId="24"/>
  <dataValidations xWindow="547" yWindow="618" count="7">
    <dataValidation allowBlank="1" showErrorMessage="1" sqref="D22:F22" xr:uid="{00000000-0002-0000-0000-000000000000}"/>
    <dataValidation type="list" allowBlank="1" showInputMessage="1" showErrorMessage="1" sqref="D16:F16" xr:uid="{00000000-0002-0000-0000-000002000000}">
      <formula1>$J$30:$J$31</formula1>
    </dataValidation>
    <dataValidation type="list" allowBlank="1" showInputMessage="1" showErrorMessage="1" promptTitle="▼をクリック" prompt="リストから設置区分を選択してください。_x000a_" sqref="D17:F17" xr:uid="{00000000-0002-0000-0000-000003000000}">
      <formula1>$J$22:$J$29</formula1>
    </dataValidation>
    <dataValidation allowBlank="1" showErrorMessage="1" promptTitle="▼をクリック" prompt="リストから種別を選択してください。" sqref="D19:F19" xr:uid="{00000000-0002-0000-0000-000004000000}"/>
    <dataValidation type="list" allowBlank="1" showInputMessage="1" showErrorMessage="1" promptTitle="▼をクリック" prompt="リストから種別を選択してください。" sqref="D21" xr:uid="{00000000-0002-0000-0000-000005000000}">
      <formula1>$J$18:$J$21</formula1>
    </dataValidation>
    <dataValidation allowBlank="1" showInputMessage="1" showErrorMessage="1" prompt="職名" sqref="D13" xr:uid="{0F2ED12E-7339-4C04-A803-CC61542E3D7D}"/>
    <dataValidation allowBlank="1" showInputMessage="1" showErrorMessage="1" prompt="氏名" sqref="E13:F13" xr:uid="{63036501-0318-4EFB-8085-EF8388B818D6}"/>
  </dataValidations>
  <pageMargins left="0.78740157480314965" right="0.59055118110236227" top="0.98425196850393704" bottom="0.98425196850393704" header="0.51181102362204722" footer="0.51181102362204722"/>
  <pageSetup paperSize="9" scale="75" orientation="portrait" blackAndWhite="1"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pageSetUpPr fitToPage="1"/>
  </sheetPr>
  <dimension ref="A1:O33"/>
  <sheetViews>
    <sheetView view="pageBreakPreview" topLeftCell="A10" zoomScaleNormal="100" zoomScaleSheetLayoutView="100" workbookViewId="0">
      <selection activeCell="Q22" sqref="Q22"/>
    </sheetView>
  </sheetViews>
  <sheetFormatPr defaultRowHeight="13.5"/>
  <cols>
    <col min="1" max="1" width="3.875" style="20" customWidth="1"/>
    <col min="2" max="2" width="4.125" style="20" customWidth="1"/>
    <col min="3" max="3" width="3.875" style="20" customWidth="1"/>
    <col min="4" max="6" width="13.875" style="20" customWidth="1"/>
    <col min="7" max="7" width="16.75" style="20" customWidth="1"/>
    <col min="8" max="9" width="9" style="20"/>
    <col min="10" max="10" width="4.625" style="20" customWidth="1"/>
    <col min="11" max="12" width="4.625" style="111" hidden="1" customWidth="1"/>
    <col min="13" max="16384" width="9" style="20"/>
  </cols>
  <sheetData>
    <row r="1" spans="1:15" s="349" customFormat="1" ht="24" customHeight="1">
      <c r="A1" s="423" t="s">
        <v>583</v>
      </c>
      <c r="H1" s="413" t="s">
        <v>559</v>
      </c>
      <c r="K1" s="417"/>
      <c r="L1" s="417"/>
    </row>
    <row r="2" spans="1:15" ht="25.5" customHeight="1">
      <c r="B2" s="88" t="s">
        <v>338</v>
      </c>
    </row>
    <row r="3" spans="1:15" ht="24.75" customHeight="1">
      <c r="D3" s="62"/>
      <c r="E3" s="720" t="s">
        <v>213</v>
      </c>
      <c r="F3" s="782"/>
      <c r="G3" s="782"/>
    </row>
    <row r="4" spans="1:15" ht="23.25" customHeight="1">
      <c r="D4" s="62"/>
      <c r="E4" s="117" t="s">
        <v>214</v>
      </c>
      <c r="F4" s="62"/>
    </row>
    <row r="5" spans="1:15" ht="21" customHeight="1">
      <c r="G5" s="78" t="s">
        <v>140</v>
      </c>
      <c r="H5" s="721" t="str">
        <f>①入力ﾏﾆｭｱﾙ!$D$10</f>
        <v>兵庫県庁病院</v>
      </c>
      <c r="I5" s="847"/>
      <c r="J5" s="847"/>
    </row>
    <row r="6" spans="1:15" ht="21" customHeight="1">
      <c r="G6" s="78" t="s">
        <v>141</v>
      </c>
      <c r="H6" s="721" t="str">
        <f>①入力ﾏﾆｭｱﾙ!$D$20</f>
        <v>なかよし保育園</v>
      </c>
      <c r="I6" s="847"/>
      <c r="J6" s="847"/>
    </row>
    <row r="8" spans="1:15" s="74" customFormat="1" ht="21" customHeight="1">
      <c r="B8" s="118" t="s">
        <v>142</v>
      </c>
      <c r="C8" s="74" t="s">
        <v>215</v>
      </c>
      <c r="K8" s="119"/>
      <c r="L8" s="119"/>
    </row>
    <row r="9" spans="1:15" s="74" customFormat="1" ht="18.75" customHeight="1">
      <c r="C9" s="508" t="s">
        <v>542</v>
      </c>
      <c r="D9" s="855" t="s">
        <v>216</v>
      </c>
      <c r="E9" s="855"/>
      <c r="F9" s="855"/>
      <c r="G9" s="855"/>
      <c r="H9" s="855"/>
      <c r="I9" s="855"/>
      <c r="J9" s="855"/>
      <c r="K9" s="119" t="s">
        <v>217</v>
      </c>
      <c r="L9" s="128" t="s">
        <v>218</v>
      </c>
    </row>
    <row r="10" spans="1:15" s="74" customFormat="1" ht="21" customHeight="1">
      <c r="C10" s="507" t="s">
        <v>148</v>
      </c>
      <c r="D10" s="74" t="s">
        <v>157</v>
      </c>
      <c r="K10" s="119" t="s">
        <v>185</v>
      </c>
      <c r="L10" s="128" t="s">
        <v>186</v>
      </c>
    </row>
    <row r="11" spans="1:15" s="74" customFormat="1" ht="21" customHeight="1">
      <c r="C11" s="507" t="s">
        <v>152</v>
      </c>
      <c r="D11" s="74" t="s">
        <v>161</v>
      </c>
      <c r="E11" s="843"/>
      <c r="F11" s="844"/>
      <c r="G11" s="844"/>
      <c r="H11" s="844"/>
      <c r="I11" s="74" t="s">
        <v>308</v>
      </c>
      <c r="K11" s="119" t="s">
        <v>309</v>
      </c>
      <c r="L11" s="128" t="s">
        <v>155</v>
      </c>
    </row>
    <row r="13" spans="1:15" ht="20.25" customHeight="1" thickBot="1">
      <c r="B13" s="118" t="s">
        <v>310</v>
      </c>
      <c r="C13" s="74" t="s">
        <v>219</v>
      </c>
    </row>
    <row r="14" spans="1:15" ht="30" customHeight="1" thickBot="1">
      <c r="E14" s="120" t="s">
        <v>92</v>
      </c>
      <c r="F14" s="848" t="s">
        <v>164</v>
      </c>
      <c r="G14" s="849"/>
      <c r="O14" s="111"/>
    </row>
    <row r="15" spans="1:15" ht="30" customHeight="1">
      <c r="E15" s="121" t="s">
        <v>688</v>
      </c>
      <c r="F15" s="862">
        <v>5</v>
      </c>
      <c r="G15" s="863"/>
      <c r="N15" s="119">
        <v>5</v>
      </c>
      <c r="O15" s="119" t="str">
        <f>IF(F15&gt;N15,"ｴﾗｰ：休日数を超過","ＯＫ")</f>
        <v>ＯＫ</v>
      </c>
    </row>
    <row r="16" spans="1:15" ht="30" customHeight="1">
      <c r="E16" s="122" t="s">
        <v>165</v>
      </c>
      <c r="F16" s="858">
        <v>8</v>
      </c>
      <c r="G16" s="859"/>
      <c r="N16" s="119">
        <v>8</v>
      </c>
      <c r="O16" s="119" t="str">
        <f t="shared" ref="O16:O26" si="0">IF(F16&gt;N16,"ｴﾗｰ：休日数を超過","ＯＫ")</f>
        <v>ＯＫ</v>
      </c>
    </row>
    <row r="17" spans="3:15" ht="30" customHeight="1">
      <c r="E17" s="121" t="s">
        <v>687</v>
      </c>
      <c r="F17" s="858">
        <v>4</v>
      </c>
      <c r="G17" s="859"/>
      <c r="N17" s="119">
        <v>4</v>
      </c>
      <c r="O17" s="119" t="str">
        <f t="shared" si="0"/>
        <v>ＯＫ</v>
      </c>
    </row>
    <row r="18" spans="3:15" ht="30" customHeight="1">
      <c r="E18" s="122" t="s">
        <v>684</v>
      </c>
      <c r="F18" s="858">
        <v>6</v>
      </c>
      <c r="G18" s="859"/>
      <c r="N18" s="119">
        <v>6</v>
      </c>
      <c r="O18" s="119" t="str">
        <f t="shared" si="0"/>
        <v>ＯＫ</v>
      </c>
    </row>
    <row r="19" spans="3:15" ht="30" customHeight="1">
      <c r="E19" s="121" t="s">
        <v>685</v>
      </c>
      <c r="F19" s="858">
        <v>5</v>
      </c>
      <c r="G19" s="859"/>
      <c r="N19" s="119">
        <v>5</v>
      </c>
      <c r="O19" s="119" t="str">
        <f t="shared" si="0"/>
        <v>ＯＫ</v>
      </c>
    </row>
    <row r="20" spans="3:15" ht="30" customHeight="1">
      <c r="E20" s="122" t="s">
        <v>686</v>
      </c>
      <c r="F20" s="858">
        <v>6</v>
      </c>
      <c r="G20" s="859"/>
      <c r="N20" s="119">
        <v>6</v>
      </c>
      <c r="O20" s="119" t="str">
        <f t="shared" si="0"/>
        <v>ＯＫ</v>
      </c>
    </row>
    <row r="21" spans="3:15" ht="30" customHeight="1">
      <c r="E21" s="121" t="s">
        <v>648</v>
      </c>
      <c r="F21" s="858">
        <v>6</v>
      </c>
      <c r="G21" s="859"/>
      <c r="N21" s="119">
        <v>6</v>
      </c>
      <c r="O21" s="119" t="str">
        <f t="shared" si="0"/>
        <v>ＯＫ</v>
      </c>
    </row>
    <row r="22" spans="3:15" ht="30" customHeight="1">
      <c r="E22" s="122" t="s">
        <v>171</v>
      </c>
      <c r="F22" s="858">
        <v>6</v>
      </c>
      <c r="G22" s="859"/>
      <c r="N22" s="119">
        <v>6</v>
      </c>
      <c r="O22" s="119" t="str">
        <f t="shared" si="0"/>
        <v>ＯＫ</v>
      </c>
    </row>
    <row r="23" spans="3:15" ht="30" customHeight="1">
      <c r="E23" s="121" t="s">
        <v>172</v>
      </c>
      <c r="F23" s="858">
        <v>7</v>
      </c>
      <c r="G23" s="859"/>
      <c r="N23" s="119">
        <v>7</v>
      </c>
      <c r="O23" s="119" t="str">
        <f t="shared" si="0"/>
        <v>ＯＫ</v>
      </c>
    </row>
    <row r="24" spans="3:15" ht="30" customHeight="1">
      <c r="E24" s="122" t="s">
        <v>173</v>
      </c>
      <c r="F24" s="858">
        <v>8</v>
      </c>
      <c r="G24" s="859"/>
      <c r="N24" s="119">
        <v>8</v>
      </c>
      <c r="O24" s="119" t="str">
        <f t="shared" si="0"/>
        <v>ＯＫ</v>
      </c>
    </row>
    <row r="25" spans="3:15" ht="30" customHeight="1">
      <c r="E25" s="121" t="s">
        <v>174</v>
      </c>
      <c r="F25" s="858">
        <v>6</v>
      </c>
      <c r="G25" s="859"/>
      <c r="N25" s="119">
        <v>6</v>
      </c>
      <c r="O25" s="119" t="str">
        <f t="shared" si="0"/>
        <v>ＯＫ</v>
      </c>
    </row>
    <row r="26" spans="3:15" ht="30" customHeight="1" thickBot="1">
      <c r="E26" s="122" t="s">
        <v>175</v>
      </c>
      <c r="F26" s="860">
        <v>5</v>
      </c>
      <c r="G26" s="861"/>
      <c r="N26" s="119">
        <v>5</v>
      </c>
      <c r="O26" s="119" t="str">
        <f t="shared" si="0"/>
        <v>ＯＫ</v>
      </c>
    </row>
    <row r="27" spans="3:15" ht="30" customHeight="1" thickTop="1" thickBot="1">
      <c r="E27" s="123" t="s">
        <v>107</v>
      </c>
      <c r="F27" s="850">
        <f>SUM(F15:G26)</f>
        <v>72</v>
      </c>
      <c r="G27" s="851"/>
      <c r="N27" s="111">
        <f>SUM(N15:N26)</f>
        <v>72</v>
      </c>
    </row>
    <row r="28" spans="3:15" ht="20.25" customHeight="1">
      <c r="C28" s="124" t="s">
        <v>176</v>
      </c>
      <c r="D28" s="856" t="s">
        <v>220</v>
      </c>
      <c r="E28" s="857"/>
      <c r="F28" s="857"/>
      <c r="G28" s="857"/>
      <c r="H28" s="857"/>
    </row>
    <row r="29" spans="3:15">
      <c r="C29" s="124"/>
      <c r="D29" s="125" t="s">
        <v>552</v>
      </c>
      <c r="E29" s="407"/>
      <c r="F29" s="407"/>
      <c r="G29" s="407"/>
      <c r="H29" s="407"/>
    </row>
    <row r="30" spans="3:15" ht="15.75" customHeight="1">
      <c r="D30" s="856"/>
      <c r="E30" s="857"/>
      <c r="F30" s="857"/>
      <c r="G30" s="857"/>
      <c r="H30" s="857"/>
    </row>
    <row r="31" spans="3:15" ht="15.75" customHeight="1">
      <c r="D31" s="856"/>
      <c r="E31" s="857"/>
      <c r="F31" s="857"/>
      <c r="G31" s="857"/>
      <c r="H31" s="857"/>
    </row>
    <row r="32" spans="3:15">
      <c r="D32" s="856"/>
      <c r="E32" s="857"/>
      <c r="F32" s="857"/>
      <c r="G32" s="857"/>
      <c r="H32" s="857"/>
    </row>
    <row r="33" spans="4:8">
      <c r="D33" s="856"/>
      <c r="E33" s="857"/>
      <c r="F33" s="857"/>
      <c r="G33" s="857"/>
      <c r="H33" s="857"/>
    </row>
  </sheetData>
  <mergeCells count="24">
    <mergeCell ref="E3:G3"/>
    <mergeCell ref="H5:J5"/>
    <mergeCell ref="H6:J6"/>
    <mergeCell ref="F14:G14"/>
    <mergeCell ref="E11:H11"/>
    <mergeCell ref="D9:J9"/>
    <mergeCell ref="F19:G19"/>
    <mergeCell ref="F20:G20"/>
    <mergeCell ref="F21:G21"/>
    <mergeCell ref="F22:G22"/>
    <mergeCell ref="F15:G15"/>
    <mergeCell ref="F16:G16"/>
    <mergeCell ref="F17:G17"/>
    <mergeCell ref="F18:G18"/>
    <mergeCell ref="D33:H33"/>
    <mergeCell ref="D28:H28"/>
    <mergeCell ref="D30:H30"/>
    <mergeCell ref="D31:H31"/>
    <mergeCell ref="D32:H32"/>
    <mergeCell ref="F23:G23"/>
    <mergeCell ref="F24:G24"/>
    <mergeCell ref="F25:G25"/>
    <mergeCell ref="F26:G26"/>
    <mergeCell ref="F27:G27"/>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900-000000000000}">
      <formula1>$K9:$L9</formula1>
    </dataValidation>
  </dataValidations>
  <pageMargins left="0.78740157480314965" right="0.35433070866141736" top="0.98425196850393704" bottom="0.62992125984251968" header="0.51181102362204722" footer="0.31496062992125984"/>
  <pageSetup paperSize="9" scale="98" orientation="portrait" blackAndWhite="1" verticalDpi="300" r:id="rId1"/>
  <headerFooter alignWithMargins="0"/>
  <ignoredErrors>
    <ignoredError sqref="B8:B13"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1:I17"/>
  <sheetViews>
    <sheetView topLeftCell="A4" zoomScaleNormal="100" zoomScaleSheetLayoutView="100" workbookViewId="0">
      <selection activeCell="L9" sqref="L9"/>
    </sheetView>
  </sheetViews>
  <sheetFormatPr defaultRowHeight="13.5"/>
  <sheetData>
    <row r="1" spans="1:9" ht="22.5" customHeight="1">
      <c r="A1" s="423" t="s">
        <v>584</v>
      </c>
      <c r="B1" s="25"/>
      <c r="I1" s="413" t="s">
        <v>559</v>
      </c>
    </row>
    <row r="2" spans="1:9" ht="22.5" customHeight="1">
      <c r="A2" t="s">
        <v>344</v>
      </c>
      <c r="B2" s="25"/>
    </row>
    <row r="3" spans="1:9" ht="22.5" customHeight="1">
      <c r="B3" s="25"/>
    </row>
    <row r="4" spans="1:9" ht="21" customHeight="1">
      <c r="C4" s="238" t="s">
        <v>340</v>
      </c>
    </row>
    <row r="5" spans="1:9" ht="14.25" thickBot="1"/>
    <row r="6" spans="1:9" ht="27" customHeight="1" thickBot="1">
      <c r="A6" s="866" t="s">
        <v>323</v>
      </c>
      <c r="B6" s="867"/>
      <c r="C6" s="867"/>
      <c r="D6" s="868" t="str">
        <f>①入力ﾏﾆｭｱﾙ!D10</f>
        <v>兵庫県庁病院</v>
      </c>
      <c r="E6" s="869"/>
      <c r="F6" s="869"/>
      <c r="G6" s="870"/>
    </row>
    <row r="7" spans="1:9" ht="22.5" customHeight="1" thickBot="1">
      <c r="A7" s="871" t="s">
        <v>324</v>
      </c>
      <c r="B7" s="872"/>
      <c r="C7" s="872"/>
      <c r="D7" s="872"/>
      <c r="E7" s="872"/>
      <c r="F7" s="872"/>
      <c r="G7" s="872"/>
      <c r="H7" s="872"/>
      <c r="I7" s="873"/>
    </row>
    <row r="8" spans="1:9" ht="21" customHeight="1" thickTop="1">
      <c r="A8" s="239"/>
      <c r="B8" s="874" t="s">
        <v>325</v>
      </c>
      <c r="C8" s="874"/>
      <c r="D8" s="874"/>
      <c r="E8" s="874"/>
      <c r="F8" s="874"/>
      <c r="G8" s="874"/>
      <c r="H8" s="874"/>
      <c r="I8" s="875"/>
    </row>
    <row r="9" spans="1:9" ht="21" customHeight="1">
      <c r="A9" s="240" t="s">
        <v>341</v>
      </c>
      <c r="B9" s="876" t="s">
        <v>326</v>
      </c>
      <c r="C9" s="878" t="s">
        <v>327</v>
      </c>
      <c r="D9" s="878" t="s">
        <v>328</v>
      </c>
      <c r="E9" s="878" t="s">
        <v>329</v>
      </c>
      <c r="F9" s="878" t="s">
        <v>330</v>
      </c>
      <c r="G9" s="878" t="s">
        <v>331</v>
      </c>
      <c r="H9" s="878" t="s">
        <v>332</v>
      </c>
      <c r="I9" s="864" t="s">
        <v>31</v>
      </c>
    </row>
    <row r="10" spans="1:9" ht="29.25" customHeight="1">
      <c r="A10" s="241"/>
      <c r="B10" s="877"/>
      <c r="C10" s="879"/>
      <c r="D10" s="879"/>
      <c r="E10" s="879"/>
      <c r="F10" s="879"/>
      <c r="G10" s="879"/>
      <c r="H10" s="879"/>
      <c r="I10" s="865"/>
    </row>
    <row r="11" spans="1:9" ht="48.75" customHeight="1" thickBot="1">
      <c r="A11" s="509" t="s">
        <v>554</v>
      </c>
      <c r="B11" s="242"/>
      <c r="C11" s="243" t="s">
        <v>637</v>
      </c>
      <c r="D11" s="243"/>
      <c r="E11" s="243" t="s">
        <v>637</v>
      </c>
      <c r="F11" s="243"/>
      <c r="G11" s="243"/>
      <c r="H11" s="243"/>
      <c r="I11" s="244"/>
    </row>
    <row r="12" spans="1:9" ht="14.25" thickTop="1"/>
    <row r="13" spans="1:9" ht="18" customHeight="1">
      <c r="A13" s="1" t="s">
        <v>333</v>
      </c>
    </row>
    <row r="14" spans="1:9" ht="18" customHeight="1">
      <c r="A14" s="245" t="s">
        <v>342</v>
      </c>
    </row>
    <row r="15" spans="1:9" ht="18" customHeight="1">
      <c r="A15" s="245" t="s">
        <v>343</v>
      </c>
    </row>
    <row r="16" spans="1:9" ht="18" customHeight="1">
      <c r="A16" t="s">
        <v>638</v>
      </c>
    </row>
    <row r="17" ht="18" customHeight="1"/>
  </sheetData>
  <sheetProtection sheet="1"/>
  <mergeCells count="12">
    <mergeCell ref="I9:I10"/>
    <mergeCell ref="A6:C6"/>
    <mergeCell ref="D6:G6"/>
    <mergeCell ref="A7:I7"/>
    <mergeCell ref="B8:I8"/>
    <mergeCell ref="B9:B10"/>
    <mergeCell ref="C9:C10"/>
    <mergeCell ref="D9:D10"/>
    <mergeCell ref="E9:E10"/>
    <mergeCell ref="F9:F10"/>
    <mergeCell ref="G9:G10"/>
    <mergeCell ref="H9:H10"/>
  </mergeCells>
  <phoneticPr fontId="24"/>
  <conditionalFormatting sqref="B11:I11">
    <cfRule type="expression" dxfId="0" priority="1" stopIfTrue="1">
      <formula>$A$11="適"</formula>
    </cfRule>
  </conditionalFormatting>
  <dataValidations count="2">
    <dataValidation type="list" allowBlank="1" showInputMessage="1" showErrorMessage="1" sqref="B11:I11" xr:uid="{00000000-0002-0000-0A00-000000000000}">
      <formula1>"×"</formula1>
    </dataValidation>
    <dataValidation type="list" allowBlank="1" showInputMessage="1" showErrorMessage="1" sqref="A11" xr:uid="{00000000-0002-0000-0A00-000001000000}">
      <formula1>"適,否"</formula1>
    </dataValidation>
  </dataValidations>
  <printOptions horizontalCentered="1"/>
  <pageMargins left="0.98425196850393704" right="0.59055118110236227" top="0.98425196850393704" bottom="0.98425196850393704" header="0.51181102362204722" footer="0.51181102362204722"/>
  <pageSetup paperSize="9" scale="87"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L56"/>
  <sheetViews>
    <sheetView zoomScale="110" zoomScaleNormal="110" workbookViewId="0">
      <selection activeCell="C2" sqref="C2"/>
    </sheetView>
  </sheetViews>
  <sheetFormatPr defaultRowHeight="13.5"/>
  <cols>
    <col min="1" max="1" width="2.25" customWidth="1"/>
    <col min="2" max="2" width="12.75" customWidth="1"/>
    <col min="3" max="3" width="10.75" customWidth="1"/>
    <col min="4" max="4" width="27.625" customWidth="1"/>
    <col min="5" max="7" width="9.25" customWidth="1"/>
    <col min="8" max="8" width="8" customWidth="1"/>
    <col min="9" max="9" width="3.375" customWidth="1"/>
    <col min="10" max="11" width="9.25" customWidth="1"/>
  </cols>
  <sheetData>
    <row r="1" spans="1:7" ht="17.25">
      <c r="A1" s="423" t="s">
        <v>585</v>
      </c>
      <c r="G1" s="413" t="s">
        <v>559</v>
      </c>
    </row>
    <row r="2" spans="1:7" ht="24.75" customHeight="1">
      <c r="B2" s="20" t="s">
        <v>96</v>
      </c>
      <c r="C2" s="66"/>
      <c r="D2" s="66"/>
      <c r="G2" s="413"/>
    </row>
    <row r="3" spans="1:7" ht="25.5" customHeight="1">
      <c r="B3" s="604" t="str">
        <f>"令和"&amp;"４年度病院内保育施設設置病院の決算状況"</f>
        <v>令和４年度病院内保育施設設置病院の決算状況</v>
      </c>
      <c r="C3" s="66"/>
      <c r="D3" s="66"/>
    </row>
    <row r="5" spans="1:7" ht="15.75" customHeight="1">
      <c r="B5" s="66"/>
      <c r="C5" s="66"/>
      <c r="D5" s="246" t="s">
        <v>349</v>
      </c>
    </row>
    <row r="6" spans="1:7" ht="20.100000000000001" customHeight="1">
      <c r="B6" s="880" t="s">
        <v>350</v>
      </c>
      <c r="C6" s="880"/>
      <c r="D6" s="247" t="str">
        <f>①入力ﾏﾆｭｱﾙ!D10</f>
        <v>兵庫県庁病院</v>
      </c>
    </row>
    <row r="7" spans="1:7" ht="20.100000000000001" customHeight="1">
      <c r="B7" s="881" t="s">
        <v>14</v>
      </c>
      <c r="C7" s="881"/>
      <c r="D7" s="248" t="str">
        <f>①入力ﾏﾆｭｱﾙ!D17</f>
        <v>医療法人</v>
      </c>
    </row>
    <row r="8" spans="1:7" ht="20.100000000000001" customHeight="1">
      <c r="B8" s="882" t="s">
        <v>351</v>
      </c>
      <c r="C8" s="249" t="s">
        <v>352</v>
      </c>
      <c r="D8" s="250">
        <v>6274409117</v>
      </c>
    </row>
    <row r="9" spans="1:7" ht="20.100000000000001" customHeight="1">
      <c r="B9" s="882"/>
      <c r="C9" s="249" t="s">
        <v>353</v>
      </c>
      <c r="D9" s="250">
        <v>171895771</v>
      </c>
    </row>
    <row r="10" spans="1:7" ht="20.100000000000001" customHeight="1">
      <c r="B10" s="882"/>
      <c r="C10" s="249" t="s">
        <v>354</v>
      </c>
      <c r="D10" s="250">
        <v>100101</v>
      </c>
    </row>
    <row r="11" spans="1:7" ht="20.100000000000001" customHeight="1">
      <c r="B11" s="882"/>
      <c r="C11" s="249" t="s">
        <v>355</v>
      </c>
      <c r="D11" s="251">
        <f>SUM(D8:D10)</f>
        <v>6446404989</v>
      </c>
    </row>
    <row r="12" spans="1:7" ht="20.100000000000001" customHeight="1">
      <c r="B12" s="882" t="s">
        <v>356</v>
      </c>
      <c r="C12" s="249" t="s">
        <v>357</v>
      </c>
      <c r="D12" s="250">
        <v>6167182268</v>
      </c>
    </row>
    <row r="13" spans="1:7" ht="20.100000000000001" customHeight="1">
      <c r="B13" s="882"/>
      <c r="C13" s="249" t="s">
        <v>358</v>
      </c>
      <c r="D13" s="250">
        <v>149071411</v>
      </c>
    </row>
    <row r="14" spans="1:7" ht="20.100000000000001" customHeight="1">
      <c r="B14" s="882"/>
      <c r="C14" s="249" t="s">
        <v>359</v>
      </c>
      <c r="D14" s="250">
        <v>1129345</v>
      </c>
    </row>
    <row r="15" spans="1:7" ht="20.100000000000001" customHeight="1">
      <c r="B15" s="882"/>
      <c r="C15" s="249" t="s">
        <v>360</v>
      </c>
      <c r="D15" s="251">
        <f>SUM(D12:D14)</f>
        <v>6317383024</v>
      </c>
    </row>
    <row r="16" spans="1:7" ht="20.100000000000001" customHeight="1">
      <c r="B16" s="883" t="s">
        <v>747</v>
      </c>
      <c r="C16" s="884"/>
      <c r="D16" s="251">
        <f>D11-D15</f>
        <v>129021965</v>
      </c>
    </row>
    <row r="18" spans="1:6" ht="12.75" customHeight="1">
      <c r="A18" s="66"/>
      <c r="B18" s="252" t="s">
        <v>108</v>
      </c>
      <c r="C18" s="66"/>
      <c r="D18" s="66"/>
      <c r="E18" s="66"/>
      <c r="F18" s="66"/>
    </row>
    <row r="19" spans="1:6" ht="12.75" customHeight="1">
      <c r="A19" s="388" t="str">
        <f>"　　　病院内保育施設設置病院の令和２年度決算書（損益（収支）計算書及び貸借対照表）を添付すること。"</f>
        <v>　　　病院内保育施設設置病院の令和２年度決算書（損益（収支）計算書及び貸借対照表）を添付すること。</v>
      </c>
      <c r="B19" s="387"/>
      <c r="C19" s="312"/>
      <c r="D19" s="312"/>
      <c r="E19" s="312"/>
      <c r="F19" s="66"/>
    </row>
    <row r="20" spans="1:6">
      <c r="A20" s="232" t="s">
        <v>361</v>
      </c>
      <c r="B20" s="66"/>
      <c r="C20" s="66"/>
      <c r="D20" s="66"/>
      <c r="E20" s="66"/>
      <c r="F20" s="66"/>
    </row>
    <row r="21" spans="1:6">
      <c r="A21" s="232" t="s">
        <v>362</v>
      </c>
      <c r="B21" s="66"/>
      <c r="C21" s="66"/>
      <c r="D21" s="66"/>
      <c r="E21" s="66"/>
      <c r="F21" s="66"/>
    </row>
    <row r="22" spans="1:6">
      <c r="A22" s="232" t="s">
        <v>363</v>
      </c>
      <c r="B22" s="66"/>
      <c r="C22" s="66"/>
      <c r="D22" s="66"/>
      <c r="E22" s="66"/>
      <c r="F22" s="66"/>
    </row>
    <row r="23" spans="1:6">
      <c r="A23" s="253" t="s">
        <v>364</v>
      </c>
      <c r="B23" s="66"/>
      <c r="C23" s="66"/>
      <c r="D23" s="66"/>
      <c r="E23" s="66"/>
      <c r="F23" s="66"/>
    </row>
    <row r="24" spans="1:6" hidden="1">
      <c r="A24" s="66"/>
      <c r="B24" s="66"/>
      <c r="C24" s="66"/>
      <c r="D24" s="66"/>
      <c r="E24" s="66"/>
      <c r="F24" s="66"/>
    </row>
    <row r="25" spans="1:6" hidden="1">
      <c r="A25" s="254" t="s">
        <v>365</v>
      </c>
      <c r="B25" s="66"/>
      <c r="C25" s="255"/>
      <c r="D25" s="255"/>
      <c r="E25" s="255"/>
      <c r="F25" s="256"/>
    </row>
    <row r="26" spans="1:6" hidden="1">
      <c r="A26" s="66"/>
      <c r="B26" s="246" t="s">
        <v>366</v>
      </c>
      <c r="C26" s="255"/>
      <c r="D26" s="255"/>
      <c r="E26" s="255"/>
      <c r="F26" s="256"/>
    </row>
    <row r="27" spans="1:6" s="257" customFormat="1" ht="22.5" hidden="1">
      <c r="C27" s="258" t="s">
        <v>367</v>
      </c>
      <c r="D27" s="259" t="s">
        <v>368</v>
      </c>
      <c r="E27" s="260" t="s">
        <v>369</v>
      </c>
      <c r="F27" s="261"/>
    </row>
    <row r="28" spans="1:6" hidden="1">
      <c r="A28" s="66"/>
      <c r="B28" s="66"/>
      <c r="C28" s="262" t="e">
        <v>#REF!</v>
      </c>
      <c r="D28" s="263">
        <v>3.4</v>
      </c>
      <c r="E28" s="264" t="e">
        <f>ROUND(C28/D28,1)</f>
        <v>#REF!</v>
      </c>
      <c r="F28" s="256" t="s">
        <v>370</v>
      </c>
    </row>
    <row r="29" spans="1:6" s="257" customFormat="1" ht="22.5" hidden="1">
      <c r="B29" s="265" t="s">
        <v>371</v>
      </c>
      <c r="C29" s="259" t="s">
        <v>372</v>
      </c>
      <c r="D29" s="266" t="s">
        <v>373</v>
      </c>
      <c r="E29" s="267" t="s">
        <v>374</v>
      </c>
      <c r="F29" s="261" t="s">
        <v>375</v>
      </c>
    </row>
    <row r="30" spans="1:6" ht="14.25" hidden="1" thickBot="1">
      <c r="A30" s="66"/>
      <c r="B30" s="268" t="e">
        <f>$E$28</f>
        <v>#REF!</v>
      </c>
      <c r="C30" s="269">
        <v>3210000</v>
      </c>
      <c r="D30" s="270">
        <v>0</v>
      </c>
      <c r="E30" s="271" t="e">
        <f>B30*C30+D30</f>
        <v>#REF!</v>
      </c>
      <c r="F30" s="256" t="s">
        <v>49</v>
      </c>
    </row>
    <row r="31" spans="1:6" s="257" customFormat="1" ht="11.25" hidden="1">
      <c r="C31" s="265" t="s">
        <v>20</v>
      </c>
      <c r="D31" s="266" t="s">
        <v>376</v>
      </c>
      <c r="E31" s="260" t="s">
        <v>291</v>
      </c>
      <c r="F31" s="261"/>
    </row>
    <row r="32" spans="1:6" ht="14.25" hidden="1" thickBot="1">
      <c r="A32" s="66"/>
      <c r="B32" s="66"/>
      <c r="C32" s="272" t="e">
        <f>$E$30</f>
        <v>#REF!</v>
      </c>
      <c r="D32" s="273">
        <v>0</v>
      </c>
      <c r="E32" s="274" t="e">
        <f>C32-D32</f>
        <v>#REF!</v>
      </c>
      <c r="F32" s="256"/>
    </row>
    <row r="33" spans="3:12" s="257" customFormat="1" ht="22.5" hidden="1">
      <c r="C33" s="259"/>
      <c r="D33" s="259"/>
      <c r="E33" s="275" t="s">
        <v>377</v>
      </c>
      <c r="F33" s="261"/>
    </row>
    <row r="34" spans="3:12" ht="14.25" hidden="1" thickBot="1">
      <c r="C34" s="255"/>
      <c r="D34" s="255"/>
      <c r="E34" s="276">
        <v>0</v>
      </c>
      <c r="F34" s="256"/>
      <c r="G34" s="66"/>
      <c r="H34" s="66"/>
      <c r="I34" s="66"/>
      <c r="J34" s="66"/>
      <c r="K34" s="66"/>
      <c r="L34" s="66"/>
    </row>
    <row r="35" spans="3:12" s="257" customFormat="1" ht="33.75" hidden="1">
      <c r="C35" s="259"/>
      <c r="D35" s="258" t="s">
        <v>378</v>
      </c>
      <c r="E35" s="258" t="s">
        <v>379</v>
      </c>
      <c r="F35" s="277" t="s">
        <v>380</v>
      </c>
      <c r="H35" s="278" t="s">
        <v>317</v>
      </c>
    </row>
    <row r="36" spans="3:12" ht="15" hidden="1" thickTop="1" thickBot="1">
      <c r="C36" s="255"/>
      <c r="D36" s="272">
        <f>D16</f>
        <v>129021965</v>
      </c>
      <c r="E36" s="279" t="e">
        <f>MIN(E32,E34)</f>
        <v>#REF!</v>
      </c>
      <c r="F36" s="280" t="e">
        <f>IF(E36=0,"0",ROUNDDOWN(D36/E36,1))</f>
        <v>#REF!</v>
      </c>
      <c r="G36" s="66"/>
      <c r="H36" s="281" t="e">
        <f>IF(F36&lt;5,"１．０",IF(F36&lt;20,"０．８",IF(F36&gt;=20,"０．６","")))</f>
        <v>#REF!</v>
      </c>
      <c r="I36" s="257"/>
      <c r="J36" s="257"/>
      <c r="K36" s="257"/>
      <c r="L36" s="257"/>
    </row>
    <row r="37" spans="3:12" hidden="1">
      <c r="C37" s="66"/>
      <c r="D37" s="66"/>
      <c r="E37" s="66"/>
      <c r="F37" s="66"/>
      <c r="G37" s="66"/>
      <c r="H37" s="66"/>
      <c r="I37" s="66"/>
      <c r="J37" s="66"/>
      <c r="K37" s="66"/>
      <c r="L37" s="66"/>
    </row>
    <row r="38" spans="3:12" hidden="1">
      <c r="C38" s="66"/>
      <c r="D38" s="66"/>
      <c r="E38" s="66"/>
      <c r="F38" s="66"/>
      <c r="G38" s="66"/>
      <c r="H38" s="66"/>
      <c r="I38" s="66"/>
      <c r="J38" s="66"/>
      <c r="K38" s="66"/>
      <c r="L38" s="66"/>
    </row>
    <row r="39" spans="3:12" hidden="1">
      <c r="C39" s="66"/>
      <c r="D39" s="66"/>
      <c r="E39" s="66"/>
      <c r="F39" s="66"/>
      <c r="G39" s="66"/>
      <c r="H39" s="66"/>
      <c r="I39" s="66"/>
      <c r="J39" s="66"/>
      <c r="K39" s="66"/>
      <c r="L39" s="66"/>
    </row>
    <row r="40" spans="3:12" hidden="1">
      <c r="C40" s="66"/>
      <c r="D40" s="66"/>
      <c r="E40" s="66"/>
      <c r="F40" s="66"/>
      <c r="G40" s="66"/>
      <c r="H40" s="66"/>
      <c r="I40" s="66"/>
      <c r="J40" s="66"/>
      <c r="K40" s="66"/>
      <c r="L40" s="66"/>
    </row>
    <row r="41" spans="3:12" hidden="1">
      <c r="C41" s="66"/>
      <c r="D41" s="66"/>
      <c r="E41" s="66"/>
      <c r="F41" s="66"/>
      <c r="G41" s="66"/>
      <c r="H41" s="66"/>
      <c r="I41" s="66"/>
      <c r="J41" s="66"/>
      <c r="K41" s="66"/>
      <c r="L41" s="66"/>
    </row>
    <row r="42" spans="3:12" hidden="1">
      <c r="C42" s="66"/>
      <c r="D42" s="66"/>
      <c r="E42" s="66"/>
      <c r="F42" s="66"/>
      <c r="G42" s="66"/>
      <c r="H42" s="66"/>
      <c r="I42" s="66"/>
      <c r="J42" s="66"/>
      <c r="K42" s="66"/>
      <c r="L42" s="66"/>
    </row>
    <row r="43" spans="3:12" hidden="1">
      <c r="C43" s="66"/>
      <c r="D43" s="66"/>
      <c r="E43" s="66"/>
      <c r="F43" s="66"/>
      <c r="G43" s="66"/>
      <c r="H43" s="66"/>
      <c r="I43" s="66"/>
      <c r="J43" s="66"/>
      <c r="K43" s="66"/>
      <c r="L43" s="66"/>
    </row>
    <row r="44" spans="3:12" hidden="1">
      <c r="C44" s="66"/>
      <c r="D44" s="66"/>
      <c r="E44" s="66"/>
      <c r="F44" s="66"/>
      <c r="G44" s="66"/>
      <c r="H44" s="66"/>
      <c r="I44" s="66"/>
      <c r="J44" s="66"/>
      <c r="K44" s="66"/>
      <c r="L44" s="66"/>
    </row>
    <row r="45" spans="3:12" hidden="1">
      <c r="C45" s="66"/>
      <c r="D45" s="66"/>
      <c r="E45" s="66"/>
      <c r="F45" s="66"/>
      <c r="G45" s="66"/>
      <c r="H45" s="66"/>
      <c r="I45" s="66"/>
      <c r="J45" s="66"/>
      <c r="K45" s="66"/>
      <c r="L45" s="66"/>
    </row>
    <row r="46" spans="3:12" hidden="1">
      <c r="C46" s="66"/>
      <c r="D46" s="66"/>
      <c r="E46" s="66"/>
      <c r="F46" s="66"/>
      <c r="G46" s="66"/>
      <c r="H46" s="66"/>
      <c r="I46" s="66"/>
      <c r="J46" s="66"/>
      <c r="K46" s="66"/>
      <c r="L46" s="66"/>
    </row>
    <row r="47" spans="3:12" hidden="1">
      <c r="C47" s="66"/>
      <c r="D47" s="66"/>
      <c r="E47" s="66"/>
      <c r="F47" s="66"/>
      <c r="G47" s="66"/>
      <c r="H47" s="66"/>
      <c r="I47" s="66"/>
      <c r="J47" s="66"/>
      <c r="K47" s="66"/>
      <c r="L47" s="66"/>
    </row>
    <row r="48" spans="3:12" hidden="1">
      <c r="C48" s="66"/>
      <c r="D48" s="66"/>
      <c r="E48" s="66"/>
      <c r="F48" s="66"/>
      <c r="G48" s="66"/>
      <c r="H48" s="66"/>
      <c r="I48" s="66"/>
      <c r="J48" s="66"/>
      <c r="K48" s="66"/>
      <c r="L48" s="66"/>
    </row>
    <row r="49" spans="3:12" hidden="1">
      <c r="C49" s="66"/>
      <c r="D49" s="66"/>
      <c r="E49" s="66"/>
      <c r="F49" s="66"/>
      <c r="G49" s="66"/>
      <c r="H49" s="66"/>
      <c r="I49" s="66"/>
      <c r="J49" s="66"/>
      <c r="K49" s="66"/>
      <c r="L49" s="66"/>
    </row>
    <row r="50" spans="3:12" hidden="1"/>
    <row r="51" spans="3:12" hidden="1"/>
    <row r="52" spans="3:12" hidden="1"/>
    <row r="53" spans="3:12" hidden="1"/>
    <row r="54" spans="3:12" hidden="1"/>
    <row r="55" spans="3:12" hidden="1"/>
    <row r="56" spans="3:12" hidden="1"/>
  </sheetData>
  <mergeCells count="5">
    <mergeCell ref="B6:C6"/>
    <mergeCell ref="B7:C7"/>
    <mergeCell ref="B8:B11"/>
    <mergeCell ref="B12:B15"/>
    <mergeCell ref="B16:C16"/>
  </mergeCells>
  <phoneticPr fontId="24"/>
  <printOptions horizontalCentered="1"/>
  <pageMargins left="0.59055118110236227" right="0" top="1.1811023622047245" bottom="0.39370078740157483" header="0.78740157480314965" footer="0.19685039370078741"/>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S49"/>
  <sheetViews>
    <sheetView view="pageBreakPreview" zoomScaleNormal="100" zoomScaleSheetLayoutView="100" workbookViewId="0">
      <selection activeCell="A6" sqref="A6"/>
    </sheetView>
  </sheetViews>
  <sheetFormatPr defaultRowHeight="13.5"/>
  <cols>
    <col min="1" max="1" width="24.125" style="40" customWidth="1"/>
    <col min="2" max="2" width="23.125" style="40" customWidth="1"/>
    <col min="3" max="3" width="16.375" style="40" customWidth="1"/>
    <col min="4" max="4" width="18.375" style="40" customWidth="1"/>
    <col min="5" max="5" width="15.625" style="408" customWidth="1"/>
    <col min="6" max="6" width="3.75" style="408" customWidth="1"/>
    <col min="7" max="7" width="24.125" style="40" customWidth="1"/>
    <col min="8" max="8" width="23.125" style="40" customWidth="1"/>
    <col min="9" max="9" width="16.375" style="40" customWidth="1"/>
    <col min="10" max="10" width="18.375" style="40" customWidth="1"/>
    <col min="11" max="11" width="14.125" style="40" customWidth="1"/>
    <col min="12" max="12" width="3.875" style="40" customWidth="1"/>
    <col min="13" max="13" width="2.125" style="40" customWidth="1"/>
    <col min="14" max="14" width="24.125" style="40" customWidth="1"/>
    <col min="15" max="15" width="23.125" style="40" customWidth="1"/>
    <col min="16" max="16" width="16.375" style="40" customWidth="1"/>
    <col min="17" max="17" width="18.375" style="40" customWidth="1"/>
    <col min="18" max="18" width="13.75" style="40" customWidth="1"/>
    <col min="19" max="16384" width="9" style="40"/>
  </cols>
  <sheetData>
    <row r="1" spans="1:19" s="408" customFormat="1" ht="17.25">
      <c r="A1" s="423" t="s">
        <v>589</v>
      </c>
      <c r="B1" s="39"/>
      <c r="C1" s="39"/>
      <c r="D1" s="39"/>
      <c r="E1" s="39"/>
      <c r="F1" s="39"/>
      <c r="G1" s="423"/>
      <c r="H1" s="39"/>
      <c r="I1" s="39"/>
      <c r="J1" s="39"/>
      <c r="K1" s="40"/>
      <c r="L1" s="40"/>
      <c r="N1" s="423"/>
      <c r="O1" s="39"/>
      <c r="P1" s="39"/>
      <c r="Q1" s="39"/>
      <c r="R1" s="40"/>
      <c r="S1" s="40"/>
    </row>
    <row r="2" spans="1:19" s="408" customFormat="1">
      <c r="A2" s="39"/>
      <c r="B2" s="39"/>
      <c r="C2" s="39"/>
      <c r="D2" s="39"/>
      <c r="E2" s="39"/>
      <c r="F2" s="39"/>
      <c r="G2" s="39"/>
      <c r="H2" s="39"/>
      <c r="I2" s="39"/>
      <c r="J2" s="39"/>
      <c r="K2" s="40"/>
      <c r="L2" s="40"/>
      <c r="N2" s="39"/>
      <c r="O2" s="39"/>
      <c r="P2" s="39"/>
      <c r="Q2" s="39"/>
      <c r="R2" s="40"/>
      <c r="S2" s="40"/>
    </row>
    <row r="3" spans="1:19" ht="15.75" customHeight="1">
      <c r="A3" s="39"/>
      <c r="B3" s="557" t="s">
        <v>572</v>
      </c>
      <c r="C3" s="39"/>
      <c r="D3" s="490" t="s">
        <v>4</v>
      </c>
      <c r="E3" s="490"/>
      <c r="F3" s="490"/>
      <c r="G3" s="39"/>
      <c r="H3" s="557" t="s">
        <v>682</v>
      </c>
      <c r="I3" s="39"/>
      <c r="J3" s="490" t="s">
        <v>4</v>
      </c>
      <c r="N3" s="39"/>
      <c r="O3" s="557" t="s">
        <v>573</v>
      </c>
      <c r="P3" s="39"/>
      <c r="Q3" s="490" t="s">
        <v>4</v>
      </c>
    </row>
    <row r="4" spans="1:19" ht="18.75" customHeight="1">
      <c r="A4" s="41" t="s">
        <v>55</v>
      </c>
      <c r="B4" s="39"/>
      <c r="C4" s="39"/>
      <c r="D4" s="42" t="str">
        <f>①入力ﾏﾆｭｱﾙ!$D$10</f>
        <v>兵庫県庁病院</v>
      </c>
      <c r="E4" s="42"/>
      <c r="F4" s="42"/>
      <c r="G4" s="41" t="s">
        <v>55</v>
      </c>
      <c r="H4" s="39"/>
      <c r="I4" s="39"/>
      <c r="J4" s="42" t="str">
        <f>①入力ﾏﾆｭｱﾙ!$D$10</f>
        <v>兵庫県庁病院</v>
      </c>
      <c r="N4" s="41" t="s">
        <v>55</v>
      </c>
      <c r="O4" s="39"/>
      <c r="P4" s="39"/>
      <c r="Q4" s="42" t="str">
        <f>①入力ﾏﾆｭｱﾙ!$D$10</f>
        <v>兵庫県庁病院</v>
      </c>
    </row>
    <row r="5" spans="1:19">
      <c r="A5" s="39"/>
      <c r="B5" s="39"/>
      <c r="C5" s="39"/>
      <c r="D5" s="39"/>
      <c r="E5" s="428"/>
      <c r="F5" s="428"/>
      <c r="G5" s="39"/>
      <c r="H5" s="39"/>
      <c r="I5" s="39"/>
      <c r="J5" s="39"/>
      <c r="N5" s="39"/>
      <c r="O5" s="39"/>
      <c r="P5" s="39"/>
      <c r="Q5" s="39"/>
    </row>
    <row r="6" spans="1:19" ht="24.75" customHeight="1">
      <c r="A6" s="39"/>
      <c r="B6" s="43" t="s">
        <v>293</v>
      </c>
      <c r="C6" s="44"/>
      <c r="D6" s="39"/>
      <c r="E6" s="428"/>
      <c r="F6" s="428"/>
      <c r="G6" s="39"/>
      <c r="H6" s="43" t="s">
        <v>293</v>
      </c>
      <c r="I6" s="44"/>
      <c r="J6" s="39"/>
      <c r="N6" s="39"/>
      <c r="O6" s="43" t="s">
        <v>293</v>
      </c>
      <c r="P6" s="44"/>
      <c r="Q6" s="39"/>
    </row>
    <row r="7" spans="1:19" ht="18" customHeight="1">
      <c r="A7" s="39"/>
      <c r="B7" s="434"/>
      <c r="C7" s="39"/>
      <c r="D7" s="39"/>
      <c r="E7" s="428"/>
      <c r="F7" s="428"/>
      <c r="G7" s="39"/>
      <c r="H7" s="434"/>
      <c r="I7" s="39"/>
      <c r="J7" s="39"/>
      <c r="N7" s="39"/>
      <c r="O7" s="434"/>
      <c r="P7" s="39"/>
      <c r="Q7" s="39"/>
    </row>
    <row r="8" spans="1:19" ht="18" customHeight="1">
      <c r="A8" s="39" t="s">
        <v>56</v>
      </c>
      <c r="B8" s="39"/>
      <c r="C8" s="39"/>
      <c r="D8" s="39"/>
      <c r="E8" s="428"/>
      <c r="F8" s="428"/>
      <c r="G8" s="39" t="s">
        <v>56</v>
      </c>
      <c r="H8" s="39"/>
      <c r="I8" s="39"/>
      <c r="J8" s="39"/>
      <c r="N8" s="39" t="s">
        <v>56</v>
      </c>
      <c r="O8" s="39"/>
      <c r="P8" s="39"/>
      <c r="Q8" s="39"/>
    </row>
    <row r="9" spans="1:19" ht="7.5" customHeight="1">
      <c r="A9" s="39"/>
      <c r="B9" s="39"/>
      <c r="C9" s="39"/>
      <c r="D9" s="39"/>
      <c r="E9" s="428"/>
      <c r="F9" s="428"/>
      <c r="G9" s="39"/>
      <c r="H9" s="39"/>
      <c r="I9" s="39"/>
      <c r="J9" s="39"/>
      <c r="N9" s="39"/>
      <c r="O9" s="39"/>
      <c r="P9" s="39"/>
      <c r="Q9" s="39"/>
    </row>
    <row r="10" spans="1:19" ht="31.5" customHeight="1">
      <c r="A10" s="45" t="s">
        <v>57</v>
      </c>
      <c r="B10" s="45" t="s">
        <v>58</v>
      </c>
      <c r="C10" s="893" t="s">
        <v>59</v>
      </c>
      <c r="D10" s="894"/>
      <c r="E10" s="429"/>
      <c r="F10" s="429"/>
      <c r="G10" s="45" t="s">
        <v>57</v>
      </c>
      <c r="H10" s="45" t="s">
        <v>58</v>
      </c>
      <c r="I10" s="893" t="s">
        <v>59</v>
      </c>
      <c r="J10" s="894"/>
      <c r="N10" s="45" t="s">
        <v>57</v>
      </c>
      <c r="O10" s="45" t="s">
        <v>58</v>
      </c>
      <c r="P10" s="893" t="s">
        <v>59</v>
      </c>
      <c r="Q10" s="894"/>
    </row>
    <row r="11" spans="1:19" ht="24" customHeight="1">
      <c r="A11" s="46"/>
      <c r="B11" s="47" t="s">
        <v>60</v>
      </c>
      <c r="C11" s="899" t="s">
        <v>61</v>
      </c>
      <c r="D11" s="48"/>
      <c r="E11" s="519" t="s">
        <v>651</v>
      </c>
      <c r="F11" s="519"/>
      <c r="G11" s="46"/>
      <c r="H11" s="47" t="s">
        <v>60</v>
      </c>
      <c r="I11" s="899" t="s">
        <v>61</v>
      </c>
      <c r="J11" s="48"/>
      <c r="K11" s="519" t="s">
        <v>651</v>
      </c>
      <c r="L11" s="519"/>
      <c r="N11" s="46"/>
      <c r="O11" s="47" t="s">
        <v>60</v>
      </c>
      <c r="P11" s="899" t="s">
        <v>61</v>
      </c>
      <c r="Q11" s="48"/>
      <c r="R11" s="519" t="s">
        <v>651</v>
      </c>
      <c r="S11" s="519"/>
    </row>
    <row r="12" spans="1:19" ht="18" customHeight="1">
      <c r="A12" s="50" t="s">
        <v>62</v>
      </c>
      <c r="B12" s="54">
        <v>6680081</v>
      </c>
      <c r="C12" s="900"/>
      <c r="D12" s="226">
        <v>6680081</v>
      </c>
      <c r="E12" s="520">
        <f>IF('③様式2-7'!D111=0,"",D12/'③様式2-7'!D111)</f>
        <v>50606.67424242424</v>
      </c>
      <c r="F12" s="521" t="s">
        <v>652</v>
      </c>
      <c r="G12" s="50" t="s">
        <v>62</v>
      </c>
      <c r="H12" s="54">
        <v>6680081</v>
      </c>
      <c r="I12" s="900"/>
      <c r="J12" s="226">
        <v>6680081</v>
      </c>
      <c r="K12" s="520">
        <f>IF('③様式2-7'!D111=0,"",J12/'③様式2-7'!D111)</f>
        <v>50606.67424242424</v>
      </c>
      <c r="L12" s="522" t="s">
        <v>652</v>
      </c>
      <c r="N12" s="50" t="s">
        <v>62</v>
      </c>
      <c r="O12" s="54">
        <v>6680081</v>
      </c>
      <c r="P12" s="900"/>
      <c r="Q12" s="226">
        <v>6680081</v>
      </c>
      <c r="R12" s="520">
        <f>IF('③様式2-7'!D111=0,"",Q12/'③様式2-7'!D111)</f>
        <v>50606.67424242424</v>
      </c>
      <c r="S12" s="522" t="s">
        <v>652</v>
      </c>
    </row>
    <row r="13" spans="1:19" ht="18" customHeight="1">
      <c r="A13" s="46"/>
      <c r="B13" s="49"/>
      <c r="C13" s="570"/>
      <c r="D13" s="571"/>
      <c r="E13" s="424"/>
      <c r="F13" s="424"/>
      <c r="G13" s="46"/>
      <c r="H13" s="49"/>
      <c r="I13" s="570"/>
      <c r="J13" s="571"/>
      <c r="N13" s="46"/>
      <c r="O13" s="49"/>
      <c r="P13" s="570"/>
      <c r="Q13" s="571"/>
    </row>
    <row r="14" spans="1:19" ht="18" customHeight="1">
      <c r="A14" s="50" t="s">
        <v>507</v>
      </c>
      <c r="B14" s="487">
        <f>'⑭様式1-1'!$AA$12</f>
        <v>8595000</v>
      </c>
      <c r="C14" s="572" t="s">
        <v>599</v>
      </c>
      <c r="D14" s="573"/>
      <c r="E14" s="424"/>
      <c r="F14" s="424"/>
      <c r="G14" s="50" t="s">
        <v>507</v>
      </c>
      <c r="H14" s="487">
        <f>'⑭様式1-1'!$AA$12</f>
        <v>8595000</v>
      </c>
      <c r="I14" s="572" t="s">
        <v>599</v>
      </c>
      <c r="J14" s="573"/>
      <c r="N14" s="50" t="s">
        <v>507</v>
      </c>
      <c r="O14" s="487">
        <f>'⑭様式1-1'!$AA$12</f>
        <v>8595000</v>
      </c>
      <c r="P14" s="572" t="s">
        <v>599</v>
      </c>
      <c r="Q14" s="573"/>
    </row>
    <row r="15" spans="1:19" ht="18" customHeight="1">
      <c r="A15" s="46"/>
      <c r="B15" s="52"/>
      <c r="C15" s="901"/>
      <c r="D15" s="902"/>
      <c r="E15" s="425"/>
      <c r="F15" s="425"/>
      <c r="G15" s="46"/>
      <c r="H15" s="52"/>
      <c r="I15" s="901"/>
      <c r="J15" s="902"/>
      <c r="N15" s="46"/>
      <c r="O15" s="52"/>
      <c r="P15" s="901"/>
      <c r="Q15" s="902"/>
    </row>
    <row r="16" spans="1:19" ht="18" customHeight="1">
      <c r="A16" s="289" t="s">
        <v>596</v>
      </c>
      <c r="B16" s="51">
        <f>B47-SUM(B12,B14,B18,B20)</f>
        <v>20224919</v>
      </c>
      <c r="C16" s="903"/>
      <c r="D16" s="904"/>
      <c r="E16" s="426"/>
      <c r="F16" s="426"/>
      <c r="G16" s="289" t="s">
        <v>596</v>
      </c>
      <c r="H16" s="51">
        <f>H47-SUM(H12,H14,H18,H20)</f>
        <v>20224919</v>
      </c>
      <c r="I16" s="903"/>
      <c r="J16" s="904"/>
      <c r="N16" s="289" t="s">
        <v>596</v>
      </c>
      <c r="O16" s="51">
        <f>O47-SUM(O12,O14,O18,O20)</f>
        <v>20224919</v>
      </c>
      <c r="P16" s="903"/>
      <c r="Q16" s="904"/>
    </row>
    <row r="17" spans="1:17" ht="18" customHeight="1">
      <c r="A17" s="436"/>
      <c r="B17" s="49"/>
      <c r="C17" s="889"/>
      <c r="D17" s="890"/>
      <c r="E17" s="427"/>
      <c r="F17" s="427"/>
      <c r="G17" s="436"/>
      <c r="H17" s="49"/>
      <c r="I17" s="889"/>
      <c r="J17" s="890"/>
      <c r="N17" s="436"/>
      <c r="O17" s="49"/>
      <c r="P17" s="889"/>
      <c r="Q17" s="890"/>
    </row>
    <row r="18" spans="1:17" ht="18" customHeight="1">
      <c r="A18" s="289" t="s">
        <v>597</v>
      </c>
      <c r="B18" s="54"/>
      <c r="C18" s="891"/>
      <c r="D18" s="892"/>
      <c r="E18" s="427"/>
      <c r="F18" s="427"/>
      <c r="G18" s="289" t="s">
        <v>597</v>
      </c>
      <c r="H18" s="54"/>
      <c r="I18" s="891"/>
      <c r="J18" s="892"/>
      <c r="N18" s="289" t="s">
        <v>597</v>
      </c>
      <c r="O18" s="54"/>
      <c r="P18" s="891"/>
      <c r="Q18" s="892"/>
    </row>
    <row r="19" spans="1:17" ht="18" customHeight="1">
      <c r="A19" s="46"/>
      <c r="B19" s="49"/>
      <c r="C19" s="889"/>
      <c r="D19" s="890"/>
      <c r="E19" s="427"/>
      <c r="F19" s="427"/>
      <c r="G19" s="46"/>
      <c r="H19" s="49"/>
      <c r="I19" s="889"/>
      <c r="J19" s="890"/>
      <c r="N19" s="46"/>
      <c r="O19" s="49"/>
      <c r="P19" s="889"/>
      <c r="Q19" s="890"/>
    </row>
    <row r="20" spans="1:17" ht="18" customHeight="1">
      <c r="A20" s="289"/>
      <c r="B20" s="437"/>
      <c r="C20" s="885"/>
      <c r="D20" s="886"/>
      <c r="E20" s="427"/>
      <c r="F20" s="427"/>
      <c r="G20" s="289"/>
      <c r="H20" s="437"/>
      <c r="I20" s="885"/>
      <c r="J20" s="886"/>
      <c r="N20" s="289"/>
      <c r="O20" s="437"/>
      <c r="P20" s="885"/>
      <c r="Q20" s="886"/>
    </row>
    <row r="21" spans="1:17" ht="27" customHeight="1">
      <c r="A21" s="45" t="s">
        <v>64</v>
      </c>
      <c r="B21" s="55">
        <f>B47</f>
        <v>35500000</v>
      </c>
      <c r="C21" s="56"/>
      <c r="D21" s="57"/>
      <c r="E21" s="428"/>
      <c r="F21" s="428"/>
      <c r="G21" s="45" t="s">
        <v>64</v>
      </c>
      <c r="H21" s="55">
        <f>H47</f>
        <v>35500000</v>
      </c>
      <c r="I21" s="56"/>
      <c r="J21" s="57"/>
      <c r="N21" s="45" t="s">
        <v>64</v>
      </c>
      <c r="O21" s="55">
        <f>O47</f>
        <v>35500000</v>
      </c>
      <c r="P21" s="56"/>
      <c r="Q21" s="57"/>
    </row>
    <row r="22" spans="1:17">
      <c r="A22" s="39"/>
      <c r="B22" s="39"/>
      <c r="C22" s="39"/>
      <c r="D22" s="39"/>
      <c r="E22" s="428"/>
      <c r="F22" s="428"/>
      <c r="G22" s="39"/>
      <c r="H22" s="39"/>
      <c r="I22" s="39"/>
      <c r="J22" s="39"/>
      <c r="N22" s="39"/>
      <c r="O22" s="39"/>
      <c r="P22" s="39"/>
      <c r="Q22" s="39"/>
    </row>
    <row r="23" spans="1:17" ht="15" customHeight="1">
      <c r="A23" s="39"/>
      <c r="B23" s="58"/>
      <c r="C23" s="39"/>
      <c r="D23" s="39"/>
      <c r="E23" s="428"/>
      <c r="F23" s="428"/>
      <c r="G23" s="39"/>
      <c r="H23" s="58"/>
      <c r="I23" s="39"/>
      <c r="J23" s="39"/>
      <c r="N23" s="39"/>
      <c r="O23" s="58"/>
      <c r="P23" s="39"/>
      <c r="Q23" s="39"/>
    </row>
    <row r="24" spans="1:17" ht="17.25" customHeight="1">
      <c r="A24" s="39" t="s">
        <v>65</v>
      </c>
      <c r="B24" s="39"/>
      <c r="C24" s="39"/>
      <c r="D24" s="39"/>
      <c r="E24" s="428"/>
      <c r="F24" s="428"/>
      <c r="G24" s="39" t="s">
        <v>65</v>
      </c>
      <c r="H24" s="39"/>
      <c r="I24" s="39"/>
      <c r="J24" s="39"/>
      <c r="N24" s="39" t="s">
        <v>65</v>
      </c>
      <c r="O24" s="39"/>
      <c r="P24" s="39"/>
      <c r="Q24" s="39"/>
    </row>
    <row r="25" spans="1:17" ht="7.5" customHeight="1">
      <c r="A25" s="39"/>
      <c r="B25" s="39"/>
      <c r="C25" s="39"/>
      <c r="D25" s="39"/>
      <c r="E25" s="428"/>
      <c r="F25" s="428"/>
      <c r="G25" s="39"/>
      <c r="H25" s="39"/>
      <c r="I25" s="39"/>
      <c r="J25" s="39"/>
      <c r="N25" s="39"/>
      <c r="O25" s="39"/>
      <c r="P25" s="39"/>
      <c r="Q25" s="39"/>
    </row>
    <row r="26" spans="1:17" ht="29.25" customHeight="1">
      <c r="A26" s="45" t="s">
        <v>57</v>
      </c>
      <c r="B26" s="45" t="s">
        <v>58</v>
      </c>
      <c r="C26" s="893" t="s">
        <v>59</v>
      </c>
      <c r="D26" s="894"/>
      <c r="E26" s="429"/>
      <c r="F26" s="429"/>
      <c r="G26" s="45" t="s">
        <v>57</v>
      </c>
      <c r="H26" s="45" t="s">
        <v>58</v>
      </c>
      <c r="I26" s="893" t="s">
        <v>59</v>
      </c>
      <c r="J26" s="894"/>
      <c r="N26" s="45" t="s">
        <v>57</v>
      </c>
      <c r="O26" s="45" t="s">
        <v>58</v>
      </c>
      <c r="P26" s="893" t="s">
        <v>59</v>
      </c>
      <c r="Q26" s="894"/>
    </row>
    <row r="27" spans="1:17" ht="17.25" customHeight="1">
      <c r="A27" s="46"/>
      <c r="B27" s="47" t="s">
        <v>60</v>
      </c>
      <c r="C27" s="59" t="str">
        <f>IF(①入力ﾏﾆｭｱﾙ!$D$21="全面委託","その他の職員給与","保育士等職員給与")</f>
        <v>保育士等職員給与</v>
      </c>
      <c r="D27" s="488">
        <f>'②様式1-3'!G33</f>
        <v>35100000</v>
      </c>
      <c r="E27" s="430"/>
      <c r="F27" s="430"/>
      <c r="G27" s="46"/>
      <c r="H27" s="47" t="s">
        <v>60</v>
      </c>
      <c r="I27" s="59" t="str">
        <f>IF(①入力ﾏﾆｭｱﾙ!$D$21="全面委託","その他の職員給与","保育士等職員給与")</f>
        <v>保育士等職員給与</v>
      </c>
      <c r="J27" s="488">
        <f>'②様式1-3'!Q33</f>
        <v>35100000</v>
      </c>
      <c r="N27" s="46"/>
      <c r="O27" s="47" t="s">
        <v>60</v>
      </c>
      <c r="P27" s="59" t="str">
        <f>IF(①入力ﾏﾆｭｱﾙ!$D$21="全面委託","その他の職員給与","保育士等職員給与")</f>
        <v>保育士等職員給与</v>
      </c>
      <c r="Q27" s="488">
        <v>30600000</v>
      </c>
    </row>
    <row r="28" spans="1:17" ht="17.100000000000001" customHeight="1">
      <c r="A28" s="212"/>
      <c r="B28" s="230"/>
      <c r="C28" s="59" t="str">
        <f>IF(①入力ﾏﾆｭｱﾙ!$D$21="全面委託","その他委託費","その他の職員給与")</f>
        <v>その他の職員給与</v>
      </c>
      <c r="D28" s="231">
        <v>100000</v>
      </c>
      <c r="E28" s="430"/>
      <c r="F28" s="430"/>
      <c r="G28" s="212"/>
      <c r="H28" s="230"/>
      <c r="I28" s="59" t="str">
        <f>IF(①入力ﾏﾆｭｱﾙ!$D$21="全面委託","その他委託費","その他の職員給与")</f>
        <v>その他の職員給与</v>
      </c>
      <c r="J28" s="231">
        <v>100000</v>
      </c>
      <c r="N28" s="212"/>
      <c r="O28" s="230"/>
      <c r="P28" s="59" t="str">
        <f>IF(①入力ﾏﾆｭｱﾙ!$D$21="全面委託","その他委託費","その他の職員給与")</f>
        <v>その他の職員給与</v>
      </c>
      <c r="Q28" s="231">
        <v>100000</v>
      </c>
    </row>
    <row r="29" spans="1:17" ht="17.100000000000001" customHeight="1">
      <c r="A29" s="53" t="str">
        <f>IF(①入力ﾏﾆｭｱﾙ!D21="全面委託","委託費","給与費")</f>
        <v>給与費</v>
      </c>
      <c r="B29" s="489">
        <f>SUM(D27:D29)</f>
        <v>35200000</v>
      </c>
      <c r="C29" s="60"/>
      <c r="D29" s="227"/>
      <c r="E29" s="430"/>
      <c r="F29" s="430"/>
      <c r="G29" s="53" t="s">
        <v>590</v>
      </c>
      <c r="H29" s="489">
        <f>SUM(J27:J29)</f>
        <v>35500000</v>
      </c>
      <c r="I29" s="60" t="s">
        <v>591</v>
      </c>
      <c r="J29" s="227">
        <v>300000</v>
      </c>
      <c r="N29" s="511" t="s">
        <v>661</v>
      </c>
      <c r="O29" s="489">
        <f>SUM(Q27:Q29)</f>
        <v>30700000</v>
      </c>
      <c r="P29" s="60"/>
      <c r="Q29" s="227"/>
    </row>
    <row r="30" spans="1:17" ht="18" customHeight="1">
      <c r="A30" s="46"/>
      <c r="B30" s="49"/>
      <c r="C30" s="895" t="s">
        <v>650</v>
      </c>
      <c r="D30" s="896"/>
      <c r="E30" s="427"/>
      <c r="F30" s="427"/>
      <c r="G30" s="46"/>
      <c r="H30" s="49"/>
      <c r="I30" s="895" t="s">
        <v>650</v>
      </c>
      <c r="J30" s="896"/>
      <c r="N30" s="46"/>
      <c r="O30" s="49"/>
      <c r="P30" s="895" t="s">
        <v>650</v>
      </c>
      <c r="Q30" s="896"/>
    </row>
    <row r="31" spans="1:17" ht="18" customHeight="1">
      <c r="A31" s="289" t="s">
        <v>598</v>
      </c>
      <c r="B31" s="54">
        <v>300000</v>
      </c>
      <c r="C31" s="897" t="s">
        <v>598</v>
      </c>
      <c r="D31" s="898"/>
      <c r="E31" s="427"/>
      <c r="F31" s="427"/>
      <c r="G31" s="289" t="s">
        <v>347</v>
      </c>
      <c r="H31" s="54">
        <v>0</v>
      </c>
      <c r="I31" s="897" t="s">
        <v>598</v>
      </c>
      <c r="J31" s="898"/>
      <c r="N31" s="289" t="s">
        <v>347</v>
      </c>
      <c r="O31" s="54">
        <v>300000</v>
      </c>
      <c r="P31" s="897" t="s">
        <v>598</v>
      </c>
      <c r="Q31" s="898"/>
    </row>
    <row r="32" spans="1:17" ht="18" customHeight="1">
      <c r="A32" s="46"/>
      <c r="B32" s="365"/>
      <c r="C32" s="889"/>
      <c r="D32" s="890"/>
      <c r="E32" s="427"/>
      <c r="F32" s="427"/>
      <c r="G32" s="46"/>
      <c r="H32" s="365"/>
      <c r="I32" s="889"/>
      <c r="J32" s="890"/>
      <c r="N32" s="46"/>
      <c r="O32" s="365"/>
      <c r="P32" s="59" t="str">
        <f>IF(①入力ﾏﾆｭｱﾙ!$D$21="全面委託","その他の職員給与","保育士等職員給与")</f>
        <v>保育士等職員給与</v>
      </c>
      <c r="Q32" s="512">
        <f>IF(N34="委託費",'②様式1-3'!Z33,"0")</f>
        <v>4500000</v>
      </c>
    </row>
    <row r="33" spans="1:18" ht="18" customHeight="1">
      <c r="A33" s="517"/>
      <c r="B33" s="518"/>
      <c r="C33" s="515"/>
      <c r="D33" s="516"/>
      <c r="E33" s="427"/>
      <c r="F33" s="427"/>
      <c r="G33" s="517"/>
      <c r="H33" s="518"/>
      <c r="I33" s="515"/>
      <c r="J33" s="516"/>
      <c r="N33" s="517"/>
      <c r="O33" s="518"/>
      <c r="P33" s="59" t="str">
        <f>IF(①入力ﾏﾆｭｱﾙ!$D$21="全面委託","その他委託費","その他の職員給与")</f>
        <v>その他の職員給与</v>
      </c>
      <c r="Q33" s="513"/>
    </row>
    <row r="34" spans="1:18" ht="18" customHeight="1">
      <c r="A34" s="289"/>
      <c r="B34" s="364"/>
      <c r="C34" s="885"/>
      <c r="D34" s="886"/>
      <c r="E34" s="427"/>
      <c r="F34" s="427"/>
      <c r="G34" s="289"/>
      <c r="H34" s="364"/>
      <c r="I34" s="885"/>
      <c r="J34" s="886"/>
      <c r="N34" s="289" t="s">
        <v>590</v>
      </c>
      <c r="O34" s="364">
        <f>SUM(Q32:Q34)</f>
        <v>4500000</v>
      </c>
      <c r="P34" s="60" t="s">
        <v>591</v>
      </c>
      <c r="Q34" s="514"/>
    </row>
    <row r="35" spans="1:18" ht="18" customHeight="1">
      <c r="A35" s="46"/>
      <c r="B35" s="365"/>
      <c r="C35" s="889"/>
      <c r="D35" s="890"/>
      <c r="E35" s="427"/>
      <c r="F35" s="427"/>
      <c r="G35" s="46"/>
      <c r="H35" s="365"/>
      <c r="I35" s="889"/>
      <c r="J35" s="890"/>
      <c r="N35" s="46"/>
      <c r="O35" s="365"/>
      <c r="P35" s="889"/>
      <c r="Q35" s="890"/>
    </row>
    <row r="36" spans="1:18" ht="18" customHeight="1">
      <c r="A36" s="289"/>
      <c r="B36" s="364"/>
      <c r="C36" s="885"/>
      <c r="D36" s="886"/>
      <c r="E36" s="427"/>
      <c r="F36" s="427"/>
      <c r="G36" s="289"/>
      <c r="H36" s="364"/>
      <c r="I36" s="885"/>
      <c r="J36" s="886"/>
      <c r="K36" s="39"/>
      <c r="N36" s="289"/>
      <c r="O36" s="364"/>
      <c r="P36" s="885"/>
      <c r="Q36" s="886"/>
      <c r="R36" s="39"/>
    </row>
    <row r="37" spans="1:18" ht="18" customHeight="1">
      <c r="A37" s="46"/>
      <c r="B37" s="365"/>
      <c r="C37" s="889"/>
      <c r="D37" s="890"/>
      <c r="E37" s="427"/>
      <c r="F37" s="427"/>
      <c r="G37" s="46"/>
      <c r="H37" s="365"/>
      <c r="I37" s="889"/>
      <c r="J37" s="890"/>
      <c r="N37" s="46"/>
      <c r="O37" s="365"/>
      <c r="P37" s="889"/>
      <c r="Q37" s="890"/>
    </row>
    <row r="38" spans="1:18" ht="18" customHeight="1">
      <c r="A38" s="289"/>
      <c r="B38" s="364"/>
      <c r="C38" s="885"/>
      <c r="D38" s="886"/>
      <c r="E38" s="427"/>
      <c r="F38" s="427"/>
      <c r="G38" s="289"/>
      <c r="H38" s="364"/>
      <c r="I38" s="885"/>
      <c r="J38" s="886"/>
      <c r="K38" s="39"/>
      <c r="N38" s="289"/>
      <c r="O38" s="364"/>
      <c r="P38" s="885"/>
      <c r="Q38" s="886"/>
      <c r="R38" s="39"/>
    </row>
    <row r="39" spans="1:18" ht="18" customHeight="1">
      <c r="A39" s="436"/>
      <c r="B39" s="438"/>
      <c r="C39" s="439" t="str">
        <f>IF(①入力ﾏﾆｭｱﾙ!$D$16="一部委託","保育士等職員給与","")</f>
        <v/>
      </c>
      <c r="D39" s="440"/>
      <c r="E39" s="431"/>
      <c r="F39" s="431"/>
      <c r="G39" s="436"/>
      <c r="H39" s="438"/>
      <c r="I39" s="439" t="str">
        <f>IF(①入力ﾏﾆｭｱﾙ!$D$16="一部委託","保育士等職員給与","")</f>
        <v/>
      </c>
      <c r="J39" s="440"/>
      <c r="K39" s="223"/>
      <c r="N39" s="436"/>
      <c r="O39" s="438"/>
      <c r="P39" s="439" t="str">
        <f>IF(①入力ﾏﾆｭｱﾙ!$D$16="一部委託","保育士等職員給与","")</f>
        <v/>
      </c>
      <c r="Q39" s="440"/>
      <c r="R39" s="223"/>
    </row>
    <row r="40" spans="1:18" ht="18" customHeight="1">
      <c r="A40" s="289" t="str">
        <f>IF(①入力ﾏﾆｭｱﾙ!D16="一部委託","委託費","")</f>
        <v/>
      </c>
      <c r="B40" s="437"/>
      <c r="C40" s="441" t="str">
        <f>IF(①入力ﾏﾆｭｱﾙ!$D$16="一部委託","その他委託費","")</f>
        <v/>
      </c>
      <c r="D40" s="442"/>
      <c r="E40" s="431"/>
      <c r="F40" s="431"/>
      <c r="G40" s="289" t="str">
        <f>IF(①入力ﾏﾆｭｱﾙ!H16="一部委託","委託費","")</f>
        <v/>
      </c>
      <c r="H40" s="437"/>
      <c r="I40" s="441" t="str">
        <f>IF(①入力ﾏﾆｭｱﾙ!$D$16="一部委託","その他委託費","")</f>
        <v/>
      </c>
      <c r="J40" s="442"/>
      <c r="K40" s="224"/>
      <c r="N40" s="289" t="str">
        <f>IF(①入力ﾏﾆｭｱﾙ!O16="一部委託","委託費","")</f>
        <v/>
      </c>
      <c r="O40" s="437"/>
      <c r="P40" s="441" t="str">
        <f>IF(①入力ﾏﾆｭｱﾙ!$D$16="一部委託","その他委託費","")</f>
        <v/>
      </c>
      <c r="Q40" s="442"/>
      <c r="R40" s="224"/>
    </row>
    <row r="41" spans="1:18" ht="18" customHeight="1">
      <c r="A41" s="436"/>
      <c r="B41" s="438"/>
      <c r="C41" s="889"/>
      <c r="D41" s="890"/>
      <c r="E41" s="427"/>
      <c r="F41" s="427"/>
      <c r="G41" s="436"/>
      <c r="H41" s="438"/>
      <c r="I41" s="889"/>
      <c r="J41" s="890"/>
      <c r="K41" s="223"/>
      <c r="N41" s="436"/>
      <c r="O41" s="438"/>
      <c r="P41" s="889"/>
      <c r="Q41" s="890"/>
      <c r="R41" s="223"/>
    </row>
    <row r="42" spans="1:18" ht="18" customHeight="1">
      <c r="A42" s="289"/>
      <c r="B42" s="437"/>
      <c r="C42" s="885"/>
      <c r="D42" s="886"/>
      <c r="E42" s="427"/>
      <c r="F42" s="427"/>
      <c r="G42" s="289"/>
      <c r="H42" s="437"/>
      <c r="I42" s="885"/>
      <c r="J42" s="886"/>
      <c r="K42" s="223"/>
      <c r="N42" s="289"/>
      <c r="O42" s="437"/>
      <c r="P42" s="885"/>
      <c r="Q42" s="886"/>
      <c r="R42" s="223"/>
    </row>
    <row r="43" spans="1:18" ht="18" customHeight="1">
      <c r="A43" s="436"/>
      <c r="B43" s="438"/>
      <c r="C43" s="889"/>
      <c r="D43" s="890"/>
      <c r="E43" s="427"/>
      <c r="F43" s="427"/>
      <c r="G43" s="436"/>
      <c r="H43" s="438"/>
      <c r="I43" s="889"/>
      <c r="J43" s="890"/>
      <c r="K43" s="223"/>
      <c r="N43" s="436"/>
      <c r="O43" s="438"/>
      <c r="P43" s="889"/>
      <c r="Q43" s="890"/>
      <c r="R43" s="223"/>
    </row>
    <row r="44" spans="1:18" ht="18" customHeight="1">
      <c r="A44" s="289"/>
      <c r="B44" s="437"/>
      <c r="C44" s="885"/>
      <c r="D44" s="886"/>
      <c r="E44" s="427"/>
      <c r="F44" s="427"/>
      <c r="G44" s="289"/>
      <c r="H44" s="437"/>
      <c r="I44" s="885"/>
      <c r="J44" s="886"/>
      <c r="N44" s="289"/>
      <c r="O44" s="437"/>
      <c r="P44" s="885"/>
      <c r="Q44" s="886"/>
    </row>
    <row r="45" spans="1:18" ht="18" customHeight="1">
      <c r="A45" s="436"/>
      <c r="B45" s="438"/>
      <c r="C45" s="889"/>
      <c r="D45" s="890"/>
      <c r="E45" s="427"/>
      <c r="F45" s="427"/>
      <c r="G45" s="436"/>
      <c r="H45" s="438"/>
      <c r="I45" s="889"/>
      <c r="J45" s="890"/>
      <c r="N45" s="436"/>
      <c r="O45" s="438"/>
      <c r="P45" s="889"/>
      <c r="Q45" s="890"/>
    </row>
    <row r="46" spans="1:18" ht="18" customHeight="1">
      <c r="A46" s="289"/>
      <c r="B46" s="437"/>
      <c r="C46" s="885"/>
      <c r="D46" s="886"/>
      <c r="E46" s="427"/>
      <c r="F46" s="427"/>
      <c r="G46" s="289"/>
      <c r="H46" s="437"/>
      <c r="I46" s="885"/>
      <c r="J46" s="886"/>
      <c r="N46" s="289"/>
      <c r="O46" s="437"/>
      <c r="P46" s="885"/>
      <c r="Q46" s="886"/>
    </row>
    <row r="47" spans="1:18" ht="28.5" customHeight="1">
      <c r="A47" s="45" t="s">
        <v>64</v>
      </c>
      <c r="B47" s="55">
        <f>SUM(B29,B31,B34,B38,B40,B42,B44,B46,B28)</f>
        <v>35500000</v>
      </c>
      <c r="C47" s="887"/>
      <c r="D47" s="888"/>
      <c r="E47" s="432"/>
      <c r="F47" s="432"/>
      <c r="G47" s="45" t="s">
        <v>64</v>
      </c>
      <c r="H47" s="55">
        <f>SUM(H29,H31,H34,H38,H40,H42,H44,H46,H28)</f>
        <v>35500000</v>
      </c>
      <c r="I47" s="887"/>
      <c r="J47" s="888"/>
      <c r="N47" s="45" t="s">
        <v>64</v>
      </c>
      <c r="O47" s="55">
        <f>SUM(O29,O31,O34,O38,O40,O42,O44,O46,O28)</f>
        <v>35500000</v>
      </c>
      <c r="P47" s="887"/>
      <c r="Q47" s="888"/>
    </row>
    <row r="48" spans="1:18" ht="18.75" customHeight="1">
      <c r="A48" s="39" t="s">
        <v>66</v>
      </c>
      <c r="B48" s="39"/>
      <c r="C48" s="39"/>
      <c r="D48" s="39"/>
      <c r="E48" s="428"/>
      <c r="F48" s="428"/>
      <c r="G48" s="39" t="s">
        <v>66</v>
      </c>
      <c r="H48" s="39"/>
      <c r="I48" s="39"/>
      <c r="J48" s="39"/>
      <c r="N48" s="39" t="s">
        <v>66</v>
      </c>
      <c r="O48" s="39"/>
      <c r="P48" s="39"/>
      <c r="Q48" s="39"/>
    </row>
    <row r="49" spans="1:17" ht="11.25" customHeight="1">
      <c r="A49" s="39"/>
      <c r="B49" s="39"/>
      <c r="C49" s="39"/>
      <c r="D49" s="39"/>
      <c r="E49" s="428"/>
      <c r="F49" s="428"/>
      <c r="G49" s="39"/>
      <c r="H49" s="39"/>
      <c r="I49" s="39"/>
      <c r="J49" s="39"/>
      <c r="N49" s="39"/>
      <c r="O49" s="39"/>
      <c r="P49" s="39"/>
      <c r="Q49" s="39"/>
    </row>
  </sheetData>
  <protectedRanges>
    <protectedRange sqref="A46:B46 G46:H46 N46:O46" name="範囲9"/>
    <protectedRange sqref="A40:B40 A44:B44 A38:B38 A42:B42 A36:B36 G40:H40 G44:H44 G38:H38 G42:H42 G36:H36 N40:O40 N44:O44 N38:O38 N42:O42 N36:O36" name="範囲8"/>
    <protectedRange sqref="A34:B34 G34:H34 N34:O34" name="範囲7"/>
    <protectedRange sqref="A31:B31 B29 G31:H31 H29 N31:O31 O29" name="範囲6"/>
    <protectedRange sqref="A20:B20 G20:H20 N20:O20" name="範囲4"/>
    <protectedRange sqref="B18 H18 O18" name="範囲3"/>
    <protectedRange sqref="B16 H16 O16" name="範囲2"/>
    <protectedRange sqref="A14:B14 G14:H14 N14:O14" name="範囲1"/>
    <protectedRange sqref="A29 G29" name="範囲5_1"/>
    <protectedRange sqref="A18 G18 N18" name="範囲3_1"/>
    <protectedRange sqref="A16 G16 N16" name="範囲2_1"/>
    <protectedRange sqref="N29" name="範囲5_1_1"/>
  </protectedRanges>
  <mergeCells count="70">
    <mergeCell ref="P46:Q46"/>
    <mergeCell ref="P47:Q47"/>
    <mergeCell ref="P38:Q38"/>
    <mergeCell ref="P41:Q41"/>
    <mergeCell ref="P42:Q42"/>
    <mergeCell ref="P43:Q43"/>
    <mergeCell ref="P44:Q44"/>
    <mergeCell ref="P45:Q45"/>
    <mergeCell ref="P35:Q35"/>
    <mergeCell ref="P36:Q36"/>
    <mergeCell ref="P37:Q37"/>
    <mergeCell ref="P17:Q17"/>
    <mergeCell ref="P18:Q18"/>
    <mergeCell ref="P19:Q19"/>
    <mergeCell ref="P20:Q20"/>
    <mergeCell ref="P26:Q26"/>
    <mergeCell ref="P30:Q30"/>
    <mergeCell ref="P10:Q10"/>
    <mergeCell ref="P11:P12"/>
    <mergeCell ref="P15:Q15"/>
    <mergeCell ref="P16:Q16"/>
    <mergeCell ref="P31:Q31"/>
    <mergeCell ref="C38:D38"/>
    <mergeCell ref="C47:D47"/>
    <mergeCell ref="C45:D45"/>
    <mergeCell ref="C46:D46"/>
    <mergeCell ref="C43:D43"/>
    <mergeCell ref="C44:D44"/>
    <mergeCell ref="C41:D41"/>
    <mergeCell ref="C42:D42"/>
    <mergeCell ref="C32:D32"/>
    <mergeCell ref="C34:D34"/>
    <mergeCell ref="C37:D37"/>
    <mergeCell ref="C19:D19"/>
    <mergeCell ref="C26:D26"/>
    <mergeCell ref="C20:D20"/>
    <mergeCell ref="C30:D30"/>
    <mergeCell ref="C35:D35"/>
    <mergeCell ref="C36:D36"/>
    <mergeCell ref="C18:D18"/>
    <mergeCell ref="C15:D15"/>
    <mergeCell ref="C16:D16"/>
    <mergeCell ref="C17:D17"/>
    <mergeCell ref="C31:D31"/>
    <mergeCell ref="I10:J10"/>
    <mergeCell ref="I11:I12"/>
    <mergeCell ref="I15:J15"/>
    <mergeCell ref="I16:J16"/>
    <mergeCell ref="C10:D10"/>
    <mergeCell ref="C11:C12"/>
    <mergeCell ref="I37:J37"/>
    <mergeCell ref="I17:J17"/>
    <mergeCell ref="I18:J18"/>
    <mergeCell ref="I19:J19"/>
    <mergeCell ref="I20:J20"/>
    <mergeCell ref="I26:J26"/>
    <mergeCell ref="I30:J30"/>
    <mergeCell ref="I31:J31"/>
    <mergeCell ref="I32:J32"/>
    <mergeCell ref="I34:J34"/>
    <mergeCell ref="I35:J35"/>
    <mergeCell ref="I36:J36"/>
    <mergeCell ref="I46:J46"/>
    <mergeCell ref="I47:J47"/>
    <mergeCell ref="I38:J38"/>
    <mergeCell ref="I41:J41"/>
    <mergeCell ref="I42:J42"/>
    <mergeCell ref="I43:J43"/>
    <mergeCell ref="I44:J44"/>
    <mergeCell ref="I45:J45"/>
  </mergeCells>
  <phoneticPr fontId="24"/>
  <printOptions horizontalCentered="1" verticalCentered="1"/>
  <pageMargins left="0.78740157480314965" right="0.59055118110236227" top="0.62992125984251968" bottom="0.39370078740157483" header="0.51181102362204722" footer="0.31496062992125984"/>
  <pageSetup paperSize="9" scale="63" orientation="landscape" blackAndWhite="1" cellComments="asDisplayed" r:id="rId1"/>
  <headerFooter alignWithMargins="0"/>
  <colBreaks count="1" manualBreakCount="1">
    <brk id="13" max="48" man="1"/>
  </colBreaks>
  <ignoredErrors>
    <ignoredError sqref="B14 H14 D27 B29 H29 J27 G40"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pageSetUpPr fitToPage="1"/>
  </sheetPr>
  <dimension ref="A1:AC41"/>
  <sheetViews>
    <sheetView view="pageBreakPreview" zoomScale="90" zoomScaleNormal="90" zoomScaleSheetLayoutView="90" workbookViewId="0">
      <selection activeCell="X12" sqref="X12:X13"/>
    </sheetView>
  </sheetViews>
  <sheetFormatPr defaultRowHeight="13.5"/>
  <cols>
    <col min="1" max="1" width="1.5" style="20" customWidth="1"/>
    <col min="2" max="2" width="5.875" style="20" customWidth="1"/>
    <col min="3" max="3" width="12.5" style="20" customWidth="1"/>
    <col min="4" max="5" width="11.625" style="20" customWidth="1"/>
    <col min="6" max="6" width="5.125" style="20" customWidth="1"/>
    <col min="7" max="7" width="8.125" style="20" customWidth="1"/>
    <col min="8" max="8" width="4.625" style="20" customWidth="1"/>
    <col min="9" max="9" width="9.875" style="20" bestFit="1" customWidth="1"/>
    <col min="10" max="10" width="5.625" style="20" customWidth="1"/>
    <col min="11" max="11" width="10.625" style="20" customWidth="1"/>
    <col min="12" max="12" width="7" style="20" customWidth="1"/>
    <col min="13" max="13" width="5.625" style="20" customWidth="1"/>
    <col min="14" max="14" width="7.75" style="20" customWidth="1"/>
    <col min="15" max="15" width="4.875" style="20" customWidth="1"/>
    <col min="16" max="16" width="6.375" style="20" customWidth="1"/>
    <col min="17" max="17" width="5.25" style="20" customWidth="1"/>
    <col min="18" max="18" width="7" style="20" customWidth="1"/>
    <col min="19" max="19" width="5.375" style="20" customWidth="1"/>
    <col min="20" max="20" width="7.375" style="20" customWidth="1"/>
    <col min="21" max="21" width="5.625" style="20" customWidth="1"/>
    <col min="22" max="25" width="10.625" style="20" customWidth="1"/>
    <col min="26" max="26" width="7.625" style="20" hidden="1" customWidth="1"/>
    <col min="27" max="27" width="10.875" style="20" customWidth="1"/>
    <col min="28" max="16384" width="9" style="20"/>
  </cols>
  <sheetData>
    <row r="1" spans="2:29" ht="21.75" customHeight="1">
      <c r="B1" s="423" t="s">
        <v>586</v>
      </c>
    </row>
    <row r="2" spans="2:29" ht="29.25" customHeight="1">
      <c r="B2" s="350" t="s">
        <v>444</v>
      </c>
      <c r="C2" s="351"/>
      <c r="D2" s="351"/>
      <c r="E2" s="351"/>
      <c r="F2" s="351"/>
      <c r="G2" s="351"/>
      <c r="H2" s="349"/>
      <c r="I2" s="349"/>
      <c r="J2" s="349"/>
      <c r="K2" s="349"/>
      <c r="AC2" s="411" t="s">
        <v>4</v>
      </c>
    </row>
    <row r="4" spans="2:29" ht="44.25" customHeight="1"/>
    <row r="5" spans="2:29" ht="16.5" customHeight="1">
      <c r="F5" s="61"/>
      <c r="G5" s="720" t="s">
        <v>67</v>
      </c>
      <c r="H5" s="720"/>
      <c r="I5" s="720"/>
      <c r="J5" s="720"/>
      <c r="K5" s="720"/>
      <c r="L5" s="720"/>
      <c r="M5" s="720"/>
      <c r="N5" s="720"/>
      <c r="W5" s="61"/>
    </row>
    <row r="6" spans="2:29" ht="16.5" customHeight="1" thickBot="1"/>
    <row r="7" spans="2:29" s="63" customFormat="1" ht="15" customHeight="1">
      <c r="B7" s="921" t="s">
        <v>10</v>
      </c>
      <c r="C7" s="924" t="s">
        <v>68</v>
      </c>
      <c r="D7" s="924" t="s">
        <v>69</v>
      </c>
      <c r="E7" s="924" t="s">
        <v>70</v>
      </c>
      <c r="F7" s="927" t="s">
        <v>71</v>
      </c>
      <c r="G7" s="928"/>
      <c r="H7" s="928"/>
      <c r="I7" s="928"/>
      <c r="J7" s="928"/>
      <c r="K7" s="928"/>
      <c r="L7" s="928"/>
      <c r="M7" s="928"/>
      <c r="N7" s="928"/>
      <c r="O7" s="928"/>
      <c r="P7" s="928"/>
      <c r="Q7" s="928"/>
      <c r="R7" s="928"/>
      <c r="S7" s="928"/>
      <c r="T7" s="928"/>
      <c r="U7" s="928"/>
      <c r="V7" s="928"/>
      <c r="W7" s="929"/>
      <c r="X7" s="924" t="s">
        <v>72</v>
      </c>
      <c r="Y7" s="945" t="s">
        <v>73</v>
      </c>
      <c r="Z7" s="924" t="s">
        <v>534</v>
      </c>
      <c r="AA7" s="938" t="s">
        <v>535</v>
      </c>
    </row>
    <row r="8" spans="2:29" s="63" customFormat="1" ht="15" customHeight="1">
      <c r="B8" s="922"/>
      <c r="C8" s="882"/>
      <c r="D8" s="882"/>
      <c r="E8" s="882"/>
      <c r="F8" s="933" t="s">
        <v>74</v>
      </c>
      <c r="G8" s="934"/>
      <c r="H8" s="934"/>
      <c r="I8" s="934"/>
      <c r="J8" s="934"/>
      <c r="K8" s="935"/>
      <c r="L8" s="930" t="s">
        <v>75</v>
      </c>
      <c r="M8" s="931"/>
      <c r="N8" s="931"/>
      <c r="O8" s="931"/>
      <c r="P8" s="931"/>
      <c r="Q8" s="931"/>
      <c r="R8" s="931"/>
      <c r="S8" s="931"/>
      <c r="T8" s="931"/>
      <c r="U8" s="931"/>
      <c r="V8" s="932"/>
      <c r="W8" s="880" t="s">
        <v>76</v>
      </c>
      <c r="X8" s="882"/>
      <c r="Y8" s="946"/>
      <c r="Z8" s="882"/>
      <c r="AA8" s="939"/>
    </row>
    <row r="9" spans="2:29" s="63" customFormat="1" ht="13.5" customHeight="1">
      <c r="B9" s="922"/>
      <c r="C9" s="882"/>
      <c r="D9" s="882"/>
      <c r="E9" s="882"/>
      <c r="F9" s="882" t="s">
        <v>77</v>
      </c>
      <c r="G9" s="882" t="s">
        <v>78</v>
      </c>
      <c r="H9" s="786" t="s">
        <v>79</v>
      </c>
      <c r="I9" s="880" t="s">
        <v>80</v>
      </c>
      <c r="J9" s="882" t="s">
        <v>81</v>
      </c>
      <c r="K9" s="882" t="s">
        <v>82</v>
      </c>
      <c r="L9" s="882" t="s">
        <v>83</v>
      </c>
      <c r="M9" s="882"/>
      <c r="N9" s="882" t="s">
        <v>84</v>
      </c>
      <c r="O9" s="882"/>
      <c r="P9" s="882" t="s">
        <v>85</v>
      </c>
      <c r="Q9" s="882"/>
      <c r="R9" s="882" t="s">
        <v>86</v>
      </c>
      <c r="S9" s="882"/>
      <c r="T9" s="882" t="s">
        <v>87</v>
      </c>
      <c r="U9" s="882"/>
      <c r="V9" s="936" t="s">
        <v>82</v>
      </c>
      <c r="W9" s="882"/>
      <c r="X9" s="882"/>
      <c r="Y9" s="946"/>
      <c r="Z9" s="882"/>
      <c r="AA9" s="939"/>
    </row>
    <row r="10" spans="2:29" s="63" customFormat="1" ht="13.5" customHeight="1" thickBot="1">
      <c r="B10" s="923"/>
      <c r="C10" s="913"/>
      <c r="D10" s="913"/>
      <c r="E10" s="913"/>
      <c r="F10" s="913"/>
      <c r="G10" s="913"/>
      <c r="H10" s="914"/>
      <c r="I10" s="913"/>
      <c r="J10" s="913"/>
      <c r="K10" s="913"/>
      <c r="L10" s="64" t="s">
        <v>78</v>
      </c>
      <c r="M10" s="65" t="s">
        <v>88</v>
      </c>
      <c r="N10" s="64" t="s">
        <v>78</v>
      </c>
      <c r="O10" s="65" t="s">
        <v>89</v>
      </c>
      <c r="P10" s="64" t="s">
        <v>78</v>
      </c>
      <c r="Q10" s="65" t="s">
        <v>88</v>
      </c>
      <c r="R10" s="64" t="s">
        <v>78</v>
      </c>
      <c r="S10" s="65" t="s">
        <v>88</v>
      </c>
      <c r="T10" s="64" t="s">
        <v>78</v>
      </c>
      <c r="U10" s="65" t="s">
        <v>88</v>
      </c>
      <c r="V10" s="937"/>
      <c r="W10" s="913"/>
      <c r="X10" s="913"/>
      <c r="Y10" s="947"/>
      <c r="Z10" s="913"/>
      <c r="AA10" s="940"/>
    </row>
    <row r="11" spans="2:29" s="66" customFormat="1" ht="16.5" customHeight="1">
      <c r="B11" s="67"/>
      <c r="C11" s="68"/>
      <c r="D11" s="69" t="s">
        <v>90</v>
      </c>
      <c r="E11" s="69" t="s">
        <v>90</v>
      </c>
      <c r="F11" s="69" t="s">
        <v>91</v>
      </c>
      <c r="G11" s="69" t="s">
        <v>90</v>
      </c>
      <c r="H11" s="69" t="s">
        <v>92</v>
      </c>
      <c r="I11" s="69" t="s">
        <v>90</v>
      </c>
      <c r="J11" s="68"/>
      <c r="K11" s="69" t="s">
        <v>90</v>
      </c>
      <c r="L11" s="69" t="s">
        <v>90</v>
      </c>
      <c r="M11" s="69" t="s">
        <v>93</v>
      </c>
      <c r="N11" s="69" t="s">
        <v>90</v>
      </c>
      <c r="O11" s="69" t="s">
        <v>92</v>
      </c>
      <c r="P11" s="69" t="s">
        <v>90</v>
      </c>
      <c r="Q11" s="69" t="s">
        <v>94</v>
      </c>
      <c r="R11" s="69" t="s">
        <v>90</v>
      </c>
      <c r="S11" s="69" t="s">
        <v>94</v>
      </c>
      <c r="T11" s="69" t="s">
        <v>90</v>
      </c>
      <c r="U11" s="69" t="s">
        <v>94</v>
      </c>
      <c r="V11" s="69" t="s">
        <v>90</v>
      </c>
      <c r="W11" s="69" t="s">
        <v>90</v>
      </c>
      <c r="X11" s="69" t="s">
        <v>90</v>
      </c>
      <c r="Y11" s="70" t="s">
        <v>90</v>
      </c>
      <c r="Z11" s="69"/>
      <c r="AA11" s="234" t="s">
        <v>90</v>
      </c>
    </row>
    <row r="12" spans="2:29" s="71" customFormat="1" ht="66" customHeight="1">
      <c r="B12" s="917" t="str">
        <f>①入力ﾏﾆｭｱﾙ!$D$19</f>
        <v>Ｂ型</v>
      </c>
      <c r="C12" s="72" t="str">
        <f>①入力ﾏﾆｭｱﾙ!$D$10</f>
        <v>兵庫県庁病院</v>
      </c>
      <c r="D12" s="925">
        <f>'⑬　別記　収支予算書'!B21</f>
        <v>35500000</v>
      </c>
      <c r="E12" s="925">
        <f>'②様式1-3'!$G$33-'⑬　別記　収支予算書'!D12</f>
        <v>28419919</v>
      </c>
      <c r="F12" s="925">
        <f>IF(①入力ﾏﾆｭｱﾙ!D19="","",①入力ﾏﾆｭｱﾙ!I15)</f>
        <v>4</v>
      </c>
      <c r="G12" s="905">
        <v>180800</v>
      </c>
      <c r="H12" s="905">
        <v>12</v>
      </c>
      <c r="I12" s="919">
        <f>IF(B12="A型特例",24000*12,IF(B12="A型",24000*12*4,IF(B12="Ｂ型",24000*12*10,IF(B12="Ｂ型特例",24000*12*18))))</f>
        <v>2880000</v>
      </c>
      <c r="J12" s="909" t="str">
        <f>参考!E35</f>
        <v>0.8</v>
      </c>
      <c r="K12" s="911">
        <f>IF(①入力ﾏﾆｭｱﾙ!D19="","",ROUNDDOWN(((F12*G12*H12)-I12)*J12,0))</f>
        <v>4638720</v>
      </c>
      <c r="L12" s="905">
        <v>23410</v>
      </c>
      <c r="M12" s="907">
        <f>'⑥様式2-2'!F29</f>
        <v>140</v>
      </c>
      <c r="N12" s="905">
        <v>187560</v>
      </c>
      <c r="O12" s="907">
        <f>'⑦様式2-3'!F27</f>
        <v>12</v>
      </c>
      <c r="P12" s="905">
        <v>20720</v>
      </c>
      <c r="Q12" s="907">
        <f>'⑧様式2-4 '!F27</f>
        <v>0</v>
      </c>
      <c r="R12" s="905">
        <v>10670</v>
      </c>
      <c r="S12" s="907">
        <f>'⑨様式2-5'!F27</f>
        <v>177</v>
      </c>
      <c r="T12" s="905">
        <v>11630</v>
      </c>
      <c r="U12" s="907">
        <f>'⑩様式2-6'!F27</f>
        <v>72</v>
      </c>
      <c r="V12" s="911">
        <f>(L12*M12)+(N12*O12)+(P12*Q12)+(R12*S12)+(T12*U12)</f>
        <v>8254070</v>
      </c>
      <c r="W12" s="925">
        <f>IF(①入力ﾏﾆｭｱﾙ!D19="","",K12+V12)</f>
        <v>12892790</v>
      </c>
      <c r="X12" s="925">
        <f>MIN(E12,W12)</f>
        <v>12892790</v>
      </c>
      <c r="Y12" s="915">
        <f>ROUNDDOWN(X12*2/3,0)</f>
        <v>8595193</v>
      </c>
      <c r="Z12" s="941">
        <v>1</v>
      </c>
      <c r="AA12" s="943">
        <f>ROUNDDOWN(Y12*Z12,-3)</f>
        <v>8595000</v>
      </c>
    </row>
    <row r="13" spans="2:29" s="71" customFormat="1" ht="66" customHeight="1" thickBot="1">
      <c r="B13" s="918"/>
      <c r="C13" s="73" t="str">
        <f>①入力ﾏﾆｭｱﾙ!$D$20</f>
        <v>なかよし保育園</v>
      </c>
      <c r="D13" s="926"/>
      <c r="E13" s="926"/>
      <c r="F13" s="926"/>
      <c r="G13" s="906"/>
      <c r="H13" s="906"/>
      <c r="I13" s="920"/>
      <c r="J13" s="910"/>
      <c r="K13" s="912"/>
      <c r="L13" s="906"/>
      <c r="M13" s="908"/>
      <c r="N13" s="906"/>
      <c r="O13" s="908"/>
      <c r="P13" s="906"/>
      <c r="Q13" s="908"/>
      <c r="R13" s="906"/>
      <c r="S13" s="908"/>
      <c r="T13" s="906"/>
      <c r="U13" s="908"/>
      <c r="V13" s="912"/>
      <c r="W13" s="926"/>
      <c r="X13" s="926"/>
      <c r="Y13" s="916"/>
      <c r="Z13" s="942"/>
      <c r="AA13" s="944"/>
    </row>
    <row r="14" spans="2:29" ht="24" customHeight="1">
      <c r="C14" s="74" t="s">
        <v>95</v>
      </c>
      <c r="M14" s="75"/>
    </row>
    <row r="15" spans="2:29">
      <c r="M15" s="66"/>
      <c r="N15" s="66"/>
      <c r="O15" s="66"/>
      <c r="P15" s="66"/>
      <c r="Q15" s="66"/>
      <c r="R15" s="66"/>
      <c r="S15" s="66"/>
      <c r="T15" s="66"/>
      <c r="U15" s="66"/>
      <c r="V15" s="232"/>
    </row>
    <row r="16" spans="2:29" hidden="1">
      <c r="J16" s="20">
        <v>1</v>
      </c>
    </row>
    <row r="17" spans="10:10" hidden="1">
      <c r="J17" s="20">
        <v>0.8</v>
      </c>
    </row>
    <row r="18" spans="10:10" hidden="1">
      <c r="J18" s="20">
        <v>0.6</v>
      </c>
    </row>
    <row r="41" spans="1:24" hidden="1">
      <c r="A41" s="76" t="str">
        <f>C12</f>
        <v>兵庫県庁病院</v>
      </c>
      <c r="B41" s="76" t="str">
        <f>C13</f>
        <v>なかよし保育園</v>
      </c>
      <c r="C41" s="76">
        <f t="shared" ref="C41:N41" si="0">D12</f>
        <v>35500000</v>
      </c>
      <c r="D41" s="76">
        <f t="shared" si="0"/>
        <v>28419919</v>
      </c>
      <c r="E41" s="76">
        <f t="shared" si="0"/>
        <v>4</v>
      </c>
      <c r="F41" s="76">
        <f t="shared" si="0"/>
        <v>180800</v>
      </c>
      <c r="G41" s="76">
        <f t="shared" si="0"/>
        <v>12</v>
      </c>
      <c r="H41" s="76">
        <f t="shared" si="0"/>
        <v>2880000</v>
      </c>
      <c r="I41" s="77" t="str">
        <f t="shared" si="0"/>
        <v>0.8</v>
      </c>
      <c r="J41" s="76">
        <f t="shared" si="0"/>
        <v>4638720</v>
      </c>
      <c r="K41" s="76">
        <f t="shared" si="0"/>
        <v>23410</v>
      </c>
      <c r="L41" s="76">
        <f t="shared" si="0"/>
        <v>140</v>
      </c>
      <c r="M41" s="76">
        <f t="shared" si="0"/>
        <v>187560</v>
      </c>
      <c r="N41" s="76">
        <f t="shared" si="0"/>
        <v>12</v>
      </c>
      <c r="O41" s="76">
        <f>V12</f>
        <v>8254070</v>
      </c>
      <c r="P41" s="76"/>
      <c r="Q41" s="76"/>
      <c r="R41" s="76"/>
      <c r="S41" s="76"/>
      <c r="T41" s="76">
        <f>U12</f>
        <v>72</v>
      </c>
      <c r="U41" s="76">
        <f>X12</f>
        <v>12892790</v>
      </c>
      <c r="V41" s="76">
        <f>W12</f>
        <v>12892790</v>
      </c>
      <c r="W41" s="76">
        <f>X12</f>
        <v>12892790</v>
      </c>
      <c r="X41" s="76">
        <f>Y12</f>
        <v>8595193</v>
      </c>
    </row>
  </sheetData>
  <mergeCells count="50">
    <mergeCell ref="Z7:Z10"/>
    <mergeCell ref="AA7:AA10"/>
    <mergeCell ref="Z12:Z13"/>
    <mergeCell ref="AA12:AA13"/>
    <mergeCell ref="X7:X10"/>
    <mergeCell ref="Y7:Y10"/>
    <mergeCell ref="T12:T13"/>
    <mergeCell ref="U12:U13"/>
    <mergeCell ref="D12:D13"/>
    <mergeCell ref="E12:E13"/>
    <mergeCell ref="F7:W7"/>
    <mergeCell ref="I9:I10"/>
    <mergeCell ref="T9:U9"/>
    <mergeCell ref="W8:W10"/>
    <mergeCell ref="L9:M9"/>
    <mergeCell ref="F9:F10"/>
    <mergeCell ref="L8:V8"/>
    <mergeCell ref="F8:K8"/>
    <mergeCell ref="P9:Q9"/>
    <mergeCell ref="V9:V10"/>
    <mergeCell ref="F12:F13"/>
    <mergeCell ref="G12:G13"/>
    <mergeCell ref="G5:N5"/>
    <mergeCell ref="Y12:Y13"/>
    <mergeCell ref="B12:B13"/>
    <mergeCell ref="M12:M13"/>
    <mergeCell ref="N12:N13"/>
    <mergeCell ref="O12:O13"/>
    <mergeCell ref="V12:V13"/>
    <mergeCell ref="P12:P13"/>
    <mergeCell ref="Q12:Q13"/>
    <mergeCell ref="I12:I13"/>
    <mergeCell ref="B7:B10"/>
    <mergeCell ref="C7:C10"/>
    <mergeCell ref="D7:D10"/>
    <mergeCell ref="E7:E10"/>
    <mergeCell ref="W12:W13"/>
    <mergeCell ref="X12:X13"/>
    <mergeCell ref="J9:J10"/>
    <mergeCell ref="K9:K10"/>
    <mergeCell ref="G9:G10"/>
    <mergeCell ref="H9:H10"/>
    <mergeCell ref="R9:S9"/>
    <mergeCell ref="N9:O9"/>
    <mergeCell ref="R12:R13"/>
    <mergeCell ref="S12:S13"/>
    <mergeCell ref="H12:H13"/>
    <mergeCell ref="J12:J13"/>
    <mergeCell ref="K12:K13"/>
    <mergeCell ref="L12:L13"/>
  </mergeCells>
  <phoneticPr fontId="24"/>
  <printOptions horizontalCentered="1"/>
  <pageMargins left="0.19685039370078741" right="0.19685039370078741" top="1.2598425196850394" bottom="0.98425196850393704" header="0.51181102362204722" footer="0.51181102362204722"/>
  <pageSetup paperSize="9" scale="63" orientation="landscape" blackAndWhite="1" r:id="rId1"/>
  <headerFooter alignWithMargins="0"/>
  <ignoredErrors>
    <ignoredError sqref="J13:U13 J12 L12:U12"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T57"/>
  <sheetViews>
    <sheetView view="pageBreakPreview" topLeftCell="A31" zoomScaleNormal="75" zoomScaleSheetLayoutView="100" workbookViewId="0">
      <selection activeCell="N46" sqref="N46:R46"/>
    </sheetView>
  </sheetViews>
  <sheetFormatPr defaultRowHeight="14.25"/>
  <cols>
    <col min="1" max="1" width="1.875" style="26" customWidth="1"/>
    <col min="2" max="2" width="7.375" style="26" customWidth="1"/>
    <col min="3" max="3" width="3.125" style="26" customWidth="1"/>
    <col min="4" max="4" width="12" style="26" customWidth="1"/>
    <col min="5" max="5" width="3.25" style="26" customWidth="1"/>
    <col min="6" max="6" width="12.375" style="26" customWidth="1"/>
    <col min="7" max="7" width="4.625" style="26" customWidth="1"/>
    <col min="8" max="8" width="5" style="26" customWidth="1"/>
    <col min="9" max="9" width="15.375" style="26" customWidth="1"/>
    <col min="10" max="10" width="18.25" style="26" customWidth="1"/>
    <col min="11" max="11" width="5.5" style="26" customWidth="1"/>
    <col min="12" max="16384" width="9" style="26"/>
  </cols>
  <sheetData>
    <row r="1" spans="1:20" s="410" customFormat="1" ht="23.25" customHeight="1">
      <c r="A1" s="423" t="s">
        <v>587</v>
      </c>
      <c r="B1" s="409"/>
      <c r="C1" s="409"/>
      <c r="D1" s="409"/>
      <c r="E1" s="409"/>
      <c r="F1" s="409"/>
      <c r="G1" s="409"/>
      <c r="H1" s="409"/>
      <c r="I1" s="409"/>
      <c r="J1" s="409"/>
      <c r="K1" s="409"/>
      <c r="L1" s="409"/>
      <c r="M1" s="409"/>
      <c r="N1" s="409"/>
      <c r="O1" s="409"/>
      <c r="P1" s="409"/>
      <c r="Q1" s="409"/>
      <c r="R1" s="409"/>
      <c r="S1" s="409"/>
      <c r="T1" s="409"/>
    </row>
    <row r="2" spans="1:20" s="410" customFormat="1" ht="20.100000000000001" customHeight="1">
      <c r="A2" s="409"/>
      <c r="B2" s="409"/>
      <c r="C2" s="409"/>
      <c r="D2" s="409"/>
      <c r="E2" s="409"/>
      <c r="F2" s="409"/>
      <c r="G2" s="409"/>
      <c r="H2" s="409"/>
      <c r="I2" s="409"/>
      <c r="J2" s="411" t="s">
        <v>4</v>
      </c>
      <c r="K2" s="409"/>
      <c r="L2" s="409"/>
      <c r="M2" s="409"/>
      <c r="N2" s="409"/>
      <c r="O2" s="409"/>
      <c r="P2" s="409"/>
      <c r="Q2" s="409"/>
      <c r="R2" s="409"/>
      <c r="S2" s="409"/>
      <c r="T2" s="409"/>
    </row>
    <row r="3" spans="1:20" ht="4.5" customHeight="1"/>
    <row r="4" spans="1:20">
      <c r="B4" s="26" t="s">
        <v>39</v>
      </c>
    </row>
    <row r="6" spans="1:20" ht="27" customHeight="1">
      <c r="E6" s="27" t="s">
        <v>40</v>
      </c>
    </row>
    <row r="7" spans="1:20" ht="18" customHeight="1">
      <c r="D7" s="28"/>
    </row>
    <row r="8" spans="1:20" ht="18" customHeight="1">
      <c r="J8" s="412" t="s">
        <v>553</v>
      </c>
    </row>
    <row r="9" spans="1:20" ht="18" customHeight="1">
      <c r="I9" s="29"/>
      <c r="J9" s="30">
        <f>IF(①入力ﾏﾆｭｱﾙ!D8=0,"平成　年　月　日",①入力ﾏﾆｭｱﾙ!D8)</f>
        <v>45506</v>
      </c>
    </row>
    <row r="10" spans="1:20" ht="18" customHeight="1">
      <c r="H10" s="31" t="s">
        <v>292</v>
      </c>
      <c r="I10" s="32"/>
      <c r="J10" s="32"/>
    </row>
    <row r="11" spans="1:20" ht="18" customHeight="1">
      <c r="H11" s="32"/>
      <c r="I11" s="32"/>
      <c r="J11" s="32"/>
    </row>
    <row r="12" spans="1:20" ht="18" customHeight="1">
      <c r="B12" s="26" t="s">
        <v>729</v>
      </c>
    </row>
    <row r="13" spans="1:20" ht="18" customHeight="1"/>
    <row r="14" spans="1:20" ht="18" customHeight="1"/>
    <row r="15" spans="1:20" ht="18" customHeight="1">
      <c r="F15" s="33" t="s">
        <v>41</v>
      </c>
      <c r="H15" s="949" t="str">
        <f>IF(①入力ﾏﾆｭｱﾙ!D14="理事長、代表理事等「法人代表者」",①入力ﾏﾆｭｱﾙ!D11,①入力ﾏﾆｭｱﾙ!D12)</f>
        <v>○○市中央区下山手通5-10-1</v>
      </c>
      <c r="I15" s="949"/>
      <c r="J15" s="949"/>
    </row>
    <row r="16" spans="1:20" ht="18" customHeight="1">
      <c r="F16" s="33" t="s">
        <v>42</v>
      </c>
      <c r="H16" s="948" t="str">
        <f>IF(①入力ﾏﾆｭｱﾙ!D9="","",①入力ﾏﾆｭｱﾙ!D9)</f>
        <v>医療法人◯◯会</v>
      </c>
      <c r="I16" s="948"/>
      <c r="J16" s="948"/>
    </row>
    <row r="17" spans="2:11" ht="18" customHeight="1">
      <c r="F17" s="33"/>
      <c r="H17" s="948" t="str">
        <f>IF(①入力ﾏﾆｭｱﾙ!D14="院長等「病院代表者」",①入力ﾏﾆｭｱﾙ!D10,CONCATENATE("(",①入力ﾏﾆｭｱﾙ!D10,")"))</f>
        <v>(兵庫県庁病院)</v>
      </c>
      <c r="I17" s="948"/>
      <c r="J17" s="948"/>
    </row>
    <row r="18" spans="2:11" ht="18" customHeight="1">
      <c r="F18" s="33" t="s">
        <v>43</v>
      </c>
      <c r="H18" s="948" t="str">
        <f>IF(①入力ﾏﾆｭｱﾙ!D13="","　",CONCATENATE(①入力ﾏﾆｭｱﾙ!D13,"    ",①入力ﾏﾆｭｱﾙ!E13))</f>
        <v>理事長    兵庫県庁　太郎</v>
      </c>
      <c r="I18" s="948"/>
      <c r="J18" s="948"/>
      <c r="K18" s="28"/>
    </row>
    <row r="19" spans="2:11" ht="18" customHeight="1">
      <c r="F19" s="33" t="s">
        <v>703</v>
      </c>
      <c r="H19" s="958" t="str">
        <f>IF(①入力ﾏﾆｭｱﾙ!D14="","",①入力ﾏﾆｭｱﾙ!D14)</f>
        <v>078-341-7711　</v>
      </c>
      <c r="I19" s="959"/>
      <c r="J19" s="959"/>
    </row>
    <row r="20" spans="2:11" ht="18" customHeight="1">
      <c r="F20" s="33" t="s">
        <v>704</v>
      </c>
      <c r="H20" s="958" t="str">
        <f>IF(①入力ﾏﾆｭｱﾙ!D15="","",①入力ﾏﾆｭｱﾙ!D15)</f>
        <v>◯◯メール</v>
      </c>
      <c r="I20" s="959"/>
      <c r="J20" s="959"/>
    </row>
    <row r="21" spans="2:11" ht="18" customHeight="1"/>
    <row r="22" spans="2:11" ht="18" customHeight="1"/>
    <row r="23" spans="2:11" ht="18" customHeight="1">
      <c r="B23" s="560" t="s">
        <v>693</v>
      </c>
      <c r="C23" s="36">
        <f>①入力ﾏﾆｭｱﾙ!B3</f>
        <v>6</v>
      </c>
      <c r="D23" s="951" t="s">
        <v>44</v>
      </c>
      <c r="E23" s="951"/>
      <c r="F23" s="951"/>
      <c r="G23" s="951"/>
      <c r="H23" s="951"/>
      <c r="I23" s="951"/>
      <c r="J23" s="951"/>
    </row>
    <row r="24" spans="2:11" ht="10.5" customHeight="1"/>
    <row r="25" spans="2:11" ht="18" customHeight="1">
      <c r="B25" s="952">
        <f>'⑭様式1-1'!AA12</f>
        <v>8595000</v>
      </c>
      <c r="C25" s="952"/>
      <c r="D25" s="953"/>
      <c r="E25" s="951" t="s">
        <v>705</v>
      </c>
      <c r="F25" s="955"/>
      <c r="G25" s="955"/>
      <c r="H25" s="955"/>
      <c r="I25" s="955"/>
      <c r="J25" s="955"/>
    </row>
    <row r="26" spans="2:11" ht="10.5" customHeight="1">
      <c r="D26" s="37"/>
    </row>
    <row r="27" spans="2:11" ht="18" customHeight="1">
      <c r="B27" s="26" t="s">
        <v>45</v>
      </c>
    </row>
    <row r="28" spans="2:11" ht="18" customHeight="1">
      <c r="B28" s="35"/>
      <c r="C28" s="35"/>
      <c r="D28" s="35"/>
      <c r="E28" s="35"/>
      <c r="F28" s="35"/>
      <c r="G28" s="35"/>
      <c r="H28" s="35"/>
      <c r="I28" s="35"/>
      <c r="J28" s="35"/>
    </row>
    <row r="29" spans="2:11" ht="18" customHeight="1">
      <c r="B29" s="35"/>
      <c r="C29" s="35"/>
      <c r="D29" s="35"/>
      <c r="E29" s="35"/>
      <c r="F29" s="35"/>
      <c r="G29" s="35"/>
      <c r="H29" s="35"/>
      <c r="I29" s="35"/>
      <c r="J29" s="35"/>
    </row>
    <row r="30" spans="2:11" ht="18" customHeight="1">
      <c r="B30" s="950" t="s">
        <v>46</v>
      </c>
      <c r="C30" s="950"/>
      <c r="D30" s="950"/>
      <c r="E30" s="950"/>
      <c r="F30" s="950"/>
      <c r="G30" s="950"/>
      <c r="H30" s="950"/>
      <c r="I30" s="950"/>
      <c r="J30" s="950"/>
    </row>
    <row r="31" spans="2:11" ht="12" customHeight="1"/>
    <row r="32" spans="2:11" ht="8.25" customHeight="1"/>
    <row r="33" spans="1:18" ht="47.25" customHeight="1">
      <c r="A33" s="960" t="s">
        <v>712</v>
      </c>
      <c r="B33" s="960"/>
      <c r="C33" s="960"/>
      <c r="D33" s="960"/>
      <c r="E33" s="960"/>
      <c r="F33" s="960"/>
      <c r="G33" s="960"/>
      <c r="H33" s="960"/>
      <c r="I33" s="960"/>
      <c r="J33" s="960"/>
    </row>
    <row r="34" spans="1:18" ht="12.75" customHeight="1"/>
    <row r="35" spans="1:18" ht="7.5" customHeight="1"/>
    <row r="36" spans="1:18" ht="18" customHeight="1">
      <c r="B36" s="26" t="s">
        <v>47</v>
      </c>
      <c r="G36" s="26" t="s">
        <v>692</v>
      </c>
      <c r="H36" s="34">
        <f>①入力ﾏﾆｭｱﾙ!B3</f>
        <v>6</v>
      </c>
      <c r="I36" s="26" t="s">
        <v>48</v>
      </c>
      <c r="L36" s="26" t="s">
        <v>49</v>
      </c>
    </row>
    <row r="37" spans="1:18" ht="10.5" customHeight="1"/>
    <row r="38" spans="1:18" ht="18" customHeight="1">
      <c r="B38" s="26" t="s">
        <v>50</v>
      </c>
      <c r="G38" s="26" t="s">
        <v>692</v>
      </c>
      <c r="H38" s="34">
        <f>H36+1</f>
        <v>7</v>
      </c>
      <c r="I38" s="26" t="s">
        <v>51</v>
      </c>
    </row>
    <row r="39" spans="1:18" ht="18" customHeight="1"/>
    <row r="40" spans="1:18" ht="6.75" customHeight="1"/>
    <row r="41" spans="1:18" ht="18" customHeight="1">
      <c r="B41" s="26" t="s">
        <v>52</v>
      </c>
    </row>
    <row r="42" spans="1:18" ht="6" customHeight="1"/>
    <row r="43" spans="1:18" ht="20.25" customHeight="1">
      <c r="B43" s="32" t="s">
        <v>300</v>
      </c>
      <c r="C43" s="26" t="s">
        <v>53</v>
      </c>
    </row>
    <row r="44" spans="1:18" ht="20.25" customHeight="1">
      <c r="B44" s="32" t="s">
        <v>300</v>
      </c>
      <c r="C44" s="26" t="s">
        <v>594</v>
      </c>
    </row>
    <row r="45" spans="1:18" ht="20.25" customHeight="1">
      <c r="B45" s="32" t="s">
        <v>300</v>
      </c>
      <c r="C45" s="26" t="s">
        <v>595</v>
      </c>
      <c r="N45" s="957"/>
      <c r="O45" s="734"/>
      <c r="P45" s="734"/>
      <c r="Q45" s="734"/>
      <c r="R45" s="734"/>
    </row>
    <row r="46" spans="1:18" ht="20.25" customHeight="1">
      <c r="B46" s="32" t="s">
        <v>300</v>
      </c>
      <c r="C46" s="26" t="s">
        <v>381</v>
      </c>
      <c r="N46" s="956"/>
      <c r="O46" s="734"/>
      <c r="P46" s="734"/>
      <c r="Q46" s="734"/>
      <c r="R46" s="734"/>
    </row>
    <row r="47" spans="1:18" s="38" customFormat="1" ht="20.25" customHeight="1">
      <c r="B47" s="592" t="s">
        <v>731</v>
      </c>
      <c r="C47" s="954" t="s">
        <v>382</v>
      </c>
      <c r="D47" s="954"/>
      <c r="E47" s="954"/>
      <c r="F47" s="954"/>
      <c r="G47" s="954"/>
      <c r="H47" s="954"/>
      <c r="I47" s="954"/>
    </row>
    <row r="48" spans="1:18" ht="20.25" customHeight="1">
      <c r="B48" s="592" t="s">
        <v>731</v>
      </c>
      <c r="C48" s="593" t="s">
        <v>383</v>
      </c>
      <c r="D48" s="593"/>
      <c r="E48" s="593"/>
      <c r="F48" s="593"/>
      <c r="G48" s="593"/>
      <c r="H48" s="593"/>
      <c r="I48" s="593"/>
      <c r="J48" s="32" t="s">
        <v>54</v>
      </c>
    </row>
    <row r="49" spans="2:10" ht="20.25" customHeight="1">
      <c r="B49" s="592"/>
      <c r="C49" s="593" t="s">
        <v>730</v>
      </c>
      <c r="D49" s="593"/>
      <c r="E49" s="593"/>
      <c r="F49" s="593"/>
      <c r="G49" s="593"/>
      <c r="H49" s="593"/>
      <c r="I49" s="593"/>
      <c r="J49" s="32"/>
    </row>
    <row r="50" spans="2:10" ht="20.25" customHeight="1">
      <c r="B50" s="592" t="s">
        <v>731</v>
      </c>
      <c r="C50" s="593" t="s">
        <v>384</v>
      </c>
      <c r="D50" s="593"/>
      <c r="E50" s="593"/>
      <c r="F50" s="593"/>
      <c r="G50" s="593"/>
      <c r="H50" s="593"/>
      <c r="I50" s="593"/>
    </row>
    <row r="51" spans="2:10" ht="20.25" customHeight="1">
      <c r="B51" s="592" t="s">
        <v>731</v>
      </c>
      <c r="C51" s="593" t="s">
        <v>385</v>
      </c>
      <c r="D51" s="593"/>
      <c r="E51" s="593"/>
      <c r="F51" s="593"/>
      <c r="G51" s="593"/>
      <c r="H51" s="593"/>
      <c r="I51" s="593"/>
    </row>
    <row r="52" spans="2:10" ht="20.25" customHeight="1">
      <c r="B52" s="32" t="s">
        <v>300</v>
      </c>
      <c r="C52" s="26" t="s">
        <v>386</v>
      </c>
      <c r="D52" s="282"/>
      <c r="E52" s="282"/>
      <c r="F52" s="282"/>
      <c r="G52" s="282"/>
      <c r="H52" s="283"/>
    </row>
    <row r="53" spans="2:10" ht="20.25" customHeight="1">
      <c r="B53" s="32" t="s">
        <v>300</v>
      </c>
      <c r="C53" s="282" t="s">
        <v>387</v>
      </c>
      <c r="D53" s="282"/>
      <c r="E53" s="282"/>
      <c r="F53" s="282"/>
      <c r="G53" s="282"/>
      <c r="H53" s="283"/>
    </row>
    <row r="54" spans="2:10" ht="20.25" customHeight="1">
      <c r="B54" s="32" t="s">
        <v>300</v>
      </c>
      <c r="C54" s="26" t="s">
        <v>533</v>
      </c>
    </row>
    <row r="55" spans="2:10" ht="21.75" customHeight="1">
      <c r="B55" s="32" t="s">
        <v>300</v>
      </c>
      <c r="C55" s="26" t="s">
        <v>388</v>
      </c>
    </row>
    <row r="56" spans="2:10" ht="21.75" customHeight="1">
      <c r="B56" s="592" t="s">
        <v>731</v>
      </c>
      <c r="C56" s="593" t="s">
        <v>455</v>
      </c>
      <c r="D56" s="593"/>
      <c r="E56" s="593"/>
      <c r="F56" s="593"/>
      <c r="G56" s="593"/>
      <c r="H56" s="593"/>
      <c r="I56" s="593"/>
    </row>
    <row r="57" spans="2:10" ht="21.75" customHeight="1">
      <c r="B57" s="32" t="s">
        <v>300</v>
      </c>
      <c r="C57" s="26" t="str">
        <f>"病院内保育施設設置病院の令和"&amp;"２年度決算書の写し"</f>
        <v>病院内保育施設設置病院の令和２年度決算書の写し</v>
      </c>
    </row>
  </sheetData>
  <mergeCells count="14">
    <mergeCell ref="C47:I47"/>
    <mergeCell ref="E25:J25"/>
    <mergeCell ref="N46:R46"/>
    <mergeCell ref="N45:R45"/>
    <mergeCell ref="H19:J19"/>
    <mergeCell ref="H20:J20"/>
    <mergeCell ref="A33:J33"/>
    <mergeCell ref="H18:J18"/>
    <mergeCell ref="H15:J15"/>
    <mergeCell ref="B30:J30"/>
    <mergeCell ref="H16:J16"/>
    <mergeCell ref="H17:J17"/>
    <mergeCell ref="D23:J23"/>
    <mergeCell ref="B25:D25"/>
  </mergeCells>
  <phoneticPr fontId="24"/>
  <dataValidations count="1">
    <dataValidation allowBlank="1" showErrorMessage="1" sqref="B56 B47:B51" xr:uid="{538A9C49-91AA-41EB-ADC2-6F5FD585EC54}"/>
  </dataValidations>
  <printOptions horizontalCentered="1"/>
  <pageMargins left="0.23622047244094491" right="0.23622047244094491" top="0.74803149606299213" bottom="0.74803149606299213" header="0.31496062992125984" footer="0.31496062992125984"/>
  <pageSetup paperSize="9" scale="80"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45"/>
  <sheetViews>
    <sheetView view="pageBreakPreview" zoomScaleNormal="100" zoomScaleSheetLayoutView="100" workbookViewId="0">
      <selection activeCell="U16" sqref="U16"/>
    </sheetView>
  </sheetViews>
  <sheetFormatPr defaultRowHeight="13.5"/>
  <cols>
    <col min="1" max="1" width="2.75" style="533" customWidth="1"/>
    <col min="2" max="2" width="7.625" style="533" customWidth="1"/>
    <col min="3" max="3" width="4.5" style="533" customWidth="1"/>
    <col min="4" max="4" width="4" style="533" customWidth="1"/>
    <col min="5" max="5" width="7.5" style="533" customWidth="1"/>
    <col min="6" max="6" width="10.625" style="533" customWidth="1"/>
    <col min="7" max="7" width="10.25" style="533" customWidth="1"/>
    <col min="8" max="8" width="2.625" style="533" customWidth="1"/>
    <col min="9" max="9" width="5.625" style="533" customWidth="1"/>
    <col min="10" max="10" width="10.875" style="533" customWidth="1"/>
    <col min="11" max="11" width="11.375" style="533" customWidth="1"/>
    <col min="12" max="12" width="11.125" style="533" customWidth="1"/>
    <col min="13" max="13" width="5.875" style="533" customWidth="1"/>
    <col min="14" max="16384" width="9" style="533"/>
  </cols>
  <sheetData>
    <row r="1" spans="1:15" ht="21" customHeight="1">
      <c r="A1" s="554" t="s">
        <v>713</v>
      </c>
      <c r="B1" s="555"/>
      <c r="C1" s="555"/>
      <c r="D1" s="555"/>
      <c r="E1" s="555"/>
      <c r="F1" s="555"/>
      <c r="G1" s="555"/>
      <c r="H1" s="555"/>
      <c r="I1" s="556"/>
      <c r="J1" s="556"/>
    </row>
    <row r="2" spans="1:15" ht="21" customHeight="1">
      <c r="A2" s="423" t="s">
        <v>588</v>
      </c>
      <c r="B2" s="409"/>
      <c r="C2" s="409"/>
      <c r="D2" s="409"/>
      <c r="E2" s="409"/>
      <c r="F2" s="409"/>
      <c r="G2" s="409"/>
      <c r="H2" s="409"/>
      <c r="I2" s="409"/>
      <c r="J2" s="409"/>
    </row>
    <row r="3" spans="1:15" ht="17.25">
      <c r="A3" s="409"/>
      <c r="B3" s="409"/>
      <c r="C3" s="409"/>
      <c r="D3" s="409"/>
      <c r="E3" s="409"/>
      <c r="F3" s="409"/>
      <c r="G3" s="409"/>
      <c r="H3" s="409"/>
      <c r="I3" s="409"/>
      <c r="J3" s="411"/>
      <c r="L3" s="411" t="s">
        <v>4</v>
      </c>
    </row>
    <row r="4" spans="1:15" ht="14.25">
      <c r="A4" s="532"/>
      <c r="B4" s="533" t="s">
        <v>664</v>
      </c>
      <c r="C4" s="532"/>
      <c r="D4" s="532"/>
      <c r="E4" s="532"/>
      <c r="F4" s="532"/>
      <c r="G4" s="532"/>
      <c r="H4" s="532"/>
      <c r="I4" s="532"/>
      <c r="J4" s="532"/>
      <c r="K4" s="532"/>
    </row>
    <row r="5" spans="1:15" ht="14.25">
      <c r="A5" s="532"/>
      <c r="B5" s="532"/>
      <c r="C5" s="532"/>
      <c r="D5" s="532"/>
      <c r="E5" s="532"/>
      <c r="F5" s="532"/>
      <c r="G5" s="532"/>
      <c r="H5" s="532"/>
      <c r="I5" s="532"/>
      <c r="J5" s="532"/>
      <c r="K5" s="532"/>
    </row>
    <row r="6" spans="1:15" ht="14.25">
      <c r="A6" s="532"/>
      <c r="B6" s="532"/>
      <c r="C6" s="532"/>
      <c r="D6" s="532"/>
      <c r="E6" s="532"/>
      <c r="F6" s="532"/>
      <c r="G6" s="532"/>
      <c r="H6" s="532"/>
      <c r="I6" s="532"/>
      <c r="J6" s="532"/>
      <c r="K6" s="532"/>
    </row>
    <row r="7" spans="1:15" ht="27" customHeight="1">
      <c r="A7" s="961" t="s">
        <v>665</v>
      </c>
      <c r="B7" s="961"/>
      <c r="C7" s="961"/>
      <c r="D7" s="961"/>
      <c r="E7" s="961"/>
      <c r="F7" s="961"/>
      <c r="G7" s="961"/>
      <c r="H7" s="961"/>
      <c r="I7" s="961"/>
      <c r="J7" s="961"/>
      <c r="K7" s="961"/>
      <c r="L7" s="961"/>
      <c r="M7" s="534"/>
    </row>
    <row r="8" spans="1:15" ht="14.25">
      <c r="A8" s="532"/>
      <c r="B8" s="532"/>
      <c r="C8" s="532"/>
      <c r="D8" s="532"/>
      <c r="E8" s="532"/>
      <c r="F8" s="532"/>
      <c r="G8" s="532"/>
      <c r="H8" s="532"/>
      <c r="I8" s="532"/>
      <c r="J8" s="532"/>
      <c r="K8" s="532"/>
    </row>
    <row r="9" spans="1:15" ht="15" customHeight="1">
      <c r="A9" s="962" t="s">
        <v>678</v>
      </c>
      <c r="B9" s="962"/>
      <c r="C9" s="962"/>
      <c r="D9" s="962"/>
      <c r="E9" s="962"/>
      <c r="F9" s="962"/>
      <c r="G9" s="962"/>
      <c r="H9" s="962"/>
      <c r="I9" s="962"/>
      <c r="J9" s="962"/>
      <c r="K9" s="962"/>
      <c r="L9" s="962"/>
      <c r="M9" s="535"/>
    </row>
    <row r="10" spans="1:15" ht="15" customHeight="1">
      <c r="A10" s="963" t="s">
        <v>679</v>
      </c>
      <c r="B10" s="963"/>
      <c r="C10" s="963"/>
      <c r="D10" s="963"/>
      <c r="E10" s="963"/>
      <c r="F10" s="963"/>
      <c r="G10" s="963"/>
      <c r="H10" s="963"/>
      <c r="I10" s="963"/>
      <c r="J10" s="963"/>
      <c r="K10" s="963"/>
      <c r="L10" s="963"/>
      <c r="M10" s="532"/>
    </row>
    <row r="11" spans="1:15" ht="15" customHeight="1">
      <c r="A11" s="962" t="s">
        <v>680</v>
      </c>
      <c r="B11" s="962"/>
      <c r="C11" s="962"/>
      <c r="D11" s="962"/>
      <c r="E11" s="962"/>
      <c r="F11" s="962"/>
      <c r="G11" s="962"/>
      <c r="H11" s="962"/>
      <c r="I11" s="962"/>
      <c r="J11" s="962"/>
      <c r="K11" s="962"/>
      <c r="L11" s="962"/>
      <c r="M11" s="535"/>
      <c r="N11" s="536"/>
      <c r="O11" s="536"/>
    </row>
    <row r="12" spans="1:15" ht="15" customHeight="1">
      <c r="A12" s="532"/>
      <c r="B12" s="537"/>
      <c r="C12" s="537"/>
      <c r="D12" s="537"/>
      <c r="E12" s="537"/>
      <c r="F12" s="537"/>
      <c r="G12" s="537"/>
      <c r="H12" s="537"/>
      <c r="I12" s="537"/>
      <c r="J12" s="537"/>
      <c r="K12" s="537"/>
    </row>
    <row r="13" spans="1:15" ht="15" customHeight="1">
      <c r="A13" s="964" t="s">
        <v>46</v>
      </c>
      <c r="B13" s="964"/>
      <c r="C13" s="964"/>
      <c r="D13" s="964"/>
      <c r="E13" s="964"/>
      <c r="F13" s="964"/>
      <c r="G13" s="964"/>
      <c r="H13" s="964"/>
      <c r="I13" s="964"/>
      <c r="J13" s="964"/>
      <c r="K13" s="964"/>
      <c r="L13" s="964"/>
      <c r="M13" s="536"/>
    </row>
    <row r="14" spans="1:15" ht="15" customHeight="1">
      <c r="A14" s="532"/>
      <c r="B14" s="532"/>
      <c r="C14" s="532"/>
      <c r="D14" s="532"/>
      <c r="E14" s="532"/>
      <c r="F14" s="532"/>
      <c r="G14" s="532"/>
      <c r="H14" s="532"/>
      <c r="I14" s="532"/>
      <c r="J14" s="532"/>
      <c r="K14" s="532"/>
    </row>
    <row r="15" spans="1:15" ht="15" customHeight="1">
      <c r="A15" s="963" t="s">
        <v>666</v>
      </c>
      <c r="B15" s="963"/>
      <c r="C15" s="963"/>
      <c r="D15" s="963"/>
      <c r="E15" s="963"/>
      <c r="F15" s="963"/>
      <c r="G15" s="963"/>
      <c r="H15" s="963"/>
      <c r="I15" s="963"/>
      <c r="J15" s="963"/>
      <c r="K15" s="963"/>
      <c r="L15" s="963"/>
    </row>
    <row r="16" spans="1:15" ht="15" customHeight="1">
      <c r="A16" s="963"/>
      <c r="B16" s="963"/>
      <c r="C16" s="963"/>
      <c r="D16" s="963"/>
      <c r="E16" s="963"/>
      <c r="F16" s="963"/>
      <c r="G16" s="963"/>
      <c r="H16" s="963"/>
      <c r="I16" s="963"/>
      <c r="J16" s="963"/>
      <c r="K16" s="963"/>
      <c r="L16" s="963"/>
    </row>
    <row r="17" spans="1:14" ht="15" customHeight="1">
      <c r="A17" s="963" t="s">
        <v>667</v>
      </c>
      <c r="B17" s="963"/>
      <c r="C17" s="963"/>
      <c r="D17" s="963"/>
      <c r="E17" s="963"/>
      <c r="F17" s="963"/>
      <c r="G17" s="963"/>
      <c r="H17" s="963"/>
      <c r="I17" s="963"/>
      <c r="J17" s="963"/>
      <c r="K17" s="963"/>
      <c r="L17" s="963"/>
    </row>
    <row r="18" spans="1:14" ht="15" customHeight="1">
      <c r="A18" s="963" t="s">
        <v>668</v>
      </c>
      <c r="B18" s="963"/>
      <c r="C18" s="963"/>
      <c r="D18" s="963"/>
      <c r="E18" s="963"/>
      <c r="F18" s="963"/>
      <c r="G18" s="963"/>
      <c r="H18" s="963"/>
      <c r="I18" s="963"/>
      <c r="J18" s="963"/>
      <c r="K18" s="963"/>
      <c r="L18" s="963"/>
      <c r="N18" s="533" t="s">
        <v>669</v>
      </c>
    </row>
    <row r="19" spans="1:14" ht="15" customHeight="1">
      <c r="A19" s="963"/>
      <c r="B19" s="963"/>
      <c r="C19" s="963"/>
      <c r="D19" s="963"/>
      <c r="E19" s="963"/>
      <c r="F19" s="963"/>
      <c r="G19" s="963"/>
      <c r="H19" s="963"/>
      <c r="I19" s="963"/>
      <c r="J19" s="963"/>
      <c r="K19" s="963"/>
      <c r="L19" s="963"/>
    </row>
    <row r="20" spans="1:14" ht="15" customHeight="1">
      <c r="A20" s="963" t="s">
        <v>670</v>
      </c>
      <c r="B20" s="963"/>
      <c r="C20" s="963"/>
      <c r="D20" s="963"/>
      <c r="E20" s="963"/>
      <c r="F20" s="963"/>
      <c r="G20" s="963"/>
      <c r="H20" s="963"/>
      <c r="I20" s="963"/>
      <c r="J20" s="963"/>
      <c r="K20" s="963"/>
      <c r="L20" s="963"/>
    </row>
    <row r="21" spans="1:14" ht="15" customHeight="1">
      <c r="A21" s="963" t="s">
        <v>671</v>
      </c>
      <c r="B21" s="963"/>
      <c r="C21" s="963"/>
      <c r="D21" s="963"/>
      <c r="E21" s="963"/>
      <c r="F21" s="963"/>
      <c r="G21" s="963"/>
      <c r="H21" s="963"/>
      <c r="I21" s="963"/>
      <c r="J21" s="963"/>
      <c r="K21" s="963"/>
      <c r="L21" s="963"/>
    </row>
    <row r="22" spans="1:14" ht="15" customHeight="1">
      <c r="A22" s="963" t="s">
        <v>672</v>
      </c>
      <c r="B22" s="963"/>
      <c r="C22" s="963"/>
      <c r="D22" s="963"/>
      <c r="E22" s="963"/>
      <c r="F22" s="963"/>
      <c r="G22" s="963"/>
      <c r="H22" s="963"/>
      <c r="I22" s="963"/>
      <c r="J22" s="963"/>
      <c r="K22" s="963"/>
      <c r="L22" s="963"/>
    </row>
    <row r="23" spans="1:14" ht="15" customHeight="1">
      <c r="A23" s="963"/>
      <c r="B23" s="963"/>
      <c r="C23" s="963"/>
      <c r="D23" s="963"/>
      <c r="E23" s="963"/>
      <c r="F23" s="963"/>
      <c r="G23" s="963"/>
      <c r="H23" s="963"/>
      <c r="I23" s="963"/>
      <c r="J23" s="963"/>
      <c r="K23" s="963"/>
      <c r="L23" s="963"/>
    </row>
    <row r="24" spans="1:14" ht="15" customHeight="1">
      <c r="A24" s="963" t="s">
        <v>706</v>
      </c>
      <c r="B24" s="963"/>
      <c r="C24" s="963"/>
      <c r="D24" s="963"/>
      <c r="E24" s="963"/>
      <c r="F24" s="963"/>
      <c r="G24" s="963"/>
      <c r="H24" s="963"/>
      <c r="I24" s="963"/>
      <c r="J24" s="963"/>
      <c r="K24" s="963"/>
      <c r="L24" s="963"/>
    </row>
    <row r="25" spans="1:14" ht="15" customHeight="1">
      <c r="A25" s="963" t="s">
        <v>673</v>
      </c>
      <c r="B25" s="963"/>
      <c r="C25" s="963"/>
      <c r="D25" s="963"/>
      <c r="E25" s="963"/>
      <c r="F25" s="963"/>
      <c r="G25" s="963"/>
      <c r="H25" s="963"/>
      <c r="I25" s="963"/>
      <c r="J25" s="963"/>
      <c r="K25" s="963"/>
      <c r="L25" s="963"/>
    </row>
    <row r="26" spans="1:14" ht="15" customHeight="1">
      <c r="A26" s="963" t="s">
        <v>674</v>
      </c>
      <c r="B26" s="963"/>
      <c r="C26" s="963"/>
      <c r="D26" s="963"/>
      <c r="E26" s="963"/>
      <c r="F26" s="963"/>
      <c r="G26" s="963"/>
      <c r="H26" s="963"/>
      <c r="I26" s="963"/>
      <c r="J26" s="963"/>
      <c r="K26" s="963"/>
      <c r="L26" s="963"/>
    </row>
    <row r="27" spans="1:14" ht="15" customHeight="1">
      <c r="A27" s="963" t="s">
        <v>675</v>
      </c>
      <c r="B27" s="963"/>
      <c r="C27" s="963"/>
      <c r="D27" s="963"/>
      <c r="E27" s="963"/>
      <c r="F27" s="963"/>
      <c r="G27" s="963"/>
      <c r="H27" s="963"/>
      <c r="I27" s="963"/>
      <c r="J27" s="963"/>
      <c r="K27" s="963"/>
      <c r="L27" s="963"/>
    </row>
    <row r="28" spans="1:14" ht="15" customHeight="1">
      <c r="A28" s="963"/>
      <c r="B28" s="963"/>
      <c r="C28" s="963"/>
      <c r="D28" s="963"/>
      <c r="E28" s="963"/>
      <c r="F28" s="963"/>
      <c r="G28" s="963"/>
      <c r="H28" s="963"/>
      <c r="I28" s="963"/>
      <c r="J28" s="963"/>
      <c r="K28" s="963"/>
      <c r="L28" s="963"/>
    </row>
    <row r="29" spans="1:14" ht="15" customHeight="1">
      <c r="A29" s="963"/>
      <c r="B29" s="963"/>
      <c r="C29" s="963"/>
      <c r="D29" s="963"/>
      <c r="E29" s="963"/>
      <c r="F29" s="963"/>
      <c r="G29" s="963"/>
      <c r="H29" s="963"/>
      <c r="I29" s="963"/>
      <c r="J29" s="963"/>
      <c r="K29" s="963"/>
      <c r="L29" s="963"/>
    </row>
    <row r="30" spans="1:14" ht="15" customHeight="1">
      <c r="A30" s="532"/>
      <c r="B30" s="967">
        <f>IF(①入力ﾏﾆｭｱﾙ!D8=0,"平成　年　月　日",①入力ﾏﾆｭｱﾙ!D8)</f>
        <v>45506</v>
      </c>
      <c r="C30" s="967" t="e">
        <f>IF(①入力ﾏﾆｭｱﾙ!#REF!=0,"平成　年　月　日",①入力ﾏﾆｭｱﾙ!#REF!)</f>
        <v>#REF!</v>
      </c>
      <c r="D30" s="967" t="e">
        <f>IF(①入力ﾏﾆｭｱﾙ!#REF!=0,"平成　年　月　日",①入力ﾏﾆｭｱﾙ!#REF!)</f>
        <v>#REF!</v>
      </c>
      <c r="E30" s="967" t="e">
        <f>IF(①入力ﾏﾆｭｱﾙ!#REF!=0,"平成　年　月　日",①入力ﾏﾆｭｱﾙ!#REF!)</f>
        <v>#REF!</v>
      </c>
      <c r="F30" s="532"/>
      <c r="G30" s="532"/>
      <c r="H30" s="532"/>
      <c r="J30" s="538"/>
      <c r="M30" s="539"/>
    </row>
    <row r="31" spans="1:14" ht="15" customHeight="1">
      <c r="A31" s="532"/>
      <c r="B31" s="540"/>
      <c r="C31" s="540"/>
      <c r="D31" s="540"/>
      <c r="E31" s="540"/>
      <c r="F31" s="532"/>
      <c r="G31" s="532"/>
      <c r="H31" s="532"/>
      <c r="J31" s="538"/>
      <c r="M31" s="539"/>
    </row>
    <row r="32" spans="1:14" ht="15" customHeight="1">
      <c r="A32" s="532"/>
      <c r="B32" s="540"/>
      <c r="C32" s="540"/>
      <c r="D32" s="540"/>
      <c r="E32" s="540"/>
      <c r="F32" s="532"/>
      <c r="G32" s="532"/>
      <c r="H32" s="532"/>
      <c r="J32" s="538"/>
      <c r="M32" s="539"/>
    </row>
    <row r="33" spans="1:13" ht="15" customHeight="1">
      <c r="A33" s="532"/>
      <c r="B33" s="533" t="s">
        <v>707</v>
      </c>
      <c r="C33" s="532"/>
      <c r="D33" s="532"/>
      <c r="E33" s="532"/>
      <c r="F33" s="532"/>
      <c r="G33" s="532"/>
      <c r="H33" s="532"/>
      <c r="I33" s="532"/>
      <c r="J33" s="532"/>
      <c r="K33" s="532"/>
    </row>
    <row r="34" spans="1:13" ht="15" customHeight="1">
      <c r="A34" s="532"/>
      <c r="B34" s="533" t="s">
        <v>49</v>
      </c>
      <c r="C34" s="532"/>
      <c r="D34" s="536"/>
      <c r="E34" s="532"/>
      <c r="F34" s="532"/>
      <c r="G34" s="532"/>
      <c r="H34" s="532"/>
      <c r="I34" s="532"/>
      <c r="J34" s="532"/>
      <c r="K34" s="532"/>
    </row>
    <row r="35" spans="1:13" ht="15" customHeight="1">
      <c r="A35" s="532"/>
      <c r="C35" s="532"/>
      <c r="D35" s="536"/>
      <c r="E35" s="532"/>
      <c r="F35" s="532"/>
      <c r="G35" s="532"/>
      <c r="H35" s="532"/>
      <c r="I35" s="532"/>
      <c r="J35" s="532"/>
      <c r="K35" s="532"/>
    </row>
    <row r="36" spans="1:13" ht="15" customHeight="1">
      <c r="A36" s="532"/>
      <c r="C36" s="532"/>
      <c r="D36" s="536"/>
      <c r="E36" s="532"/>
      <c r="F36" s="532"/>
      <c r="G36" s="532"/>
      <c r="H36" s="532"/>
      <c r="I36" s="532"/>
      <c r="J36" s="532"/>
      <c r="K36" s="532"/>
    </row>
    <row r="37" spans="1:13" ht="15" customHeight="1">
      <c r="A37" s="532"/>
      <c r="C37" s="532"/>
      <c r="D37" s="536"/>
      <c r="E37" s="532"/>
      <c r="F37" s="532"/>
      <c r="G37" s="532"/>
      <c r="H37" s="532"/>
      <c r="I37" s="532"/>
      <c r="J37" s="532"/>
      <c r="K37" s="532"/>
    </row>
    <row r="38" spans="1:13" ht="24" customHeight="1">
      <c r="A38" s="532"/>
      <c r="B38" s="532"/>
      <c r="C38" s="532"/>
      <c r="D38" s="532"/>
      <c r="E38" s="532"/>
      <c r="G38" s="541" t="s">
        <v>41</v>
      </c>
      <c r="H38" s="532"/>
      <c r="I38" s="965" t="str">
        <f>IF(①入力ﾏﾆｭｱﾙ!D14="理事長、代表理事等「法人代表者」",①入力ﾏﾆｭｱﾙ!D11,①入力ﾏﾆｭｱﾙ!D12)</f>
        <v>○○市中央区下山手通5-10-1</v>
      </c>
      <c r="J38" s="965"/>
      <c r="K38" s="965"/>
      <c r="L38" s="551"/>
      <c r="M38" s="542"/>
    </row>
    <row r="39" spans="1:13" ht="20.100000000000001" customHeight="1">
      <c r="A39" s="532"/>
      <c r="B39" s="532"/>
      <c r="C39" s="532"/>
      <c r="D39" s="532"/>
      <c r="E39" s="532"/>
      <c r="G39" s="541" t="s">
        <v>676</v>
      </c>
      <c r="H39" s="532"/>
      <c r="I39" s="965" t="str">
        <f>IF(①入力ﾏﾆｭｱﾙ!D9="","",①入力ﾏﾆｭｱﾙ!D9)</f>
        <v>医療法人◯◯会</v>
      </c>
      <c r="J39" s="965"/>
      <c r="K39" s="965"/>
      <c r="L39" s="552"/>
      <c r="M39" s="543"/>
    </row>
    <row r="40" spans="1:13" s="545" customFormat="1" ht="20.100000000000001" customHeight="1">
      <c r="A40" s="544"/>
      <c r="B40" s="544"/>
      <c r="C40" s="544"/>
      <c r="D40" s="544"/>
      <c r="E40" s="544"/>
      <c r="G40" s="546"/>
      <c r="H40" s="547"/>
      <c r="I40" s="966" t="str">
        <f>IF(①入力ﾏﾆｭｱﾙ!D14="院長等「病院代表者」",①入力ﾏﾆｭｱﾙ!D10,CONCATENATE("(",①入力ﾏﾆｭｱﾙ!D10,")"))</f>
        <v>(兵庫県庁病院)</v>
      </c>
      <c r="J40" s="966"/>
      <c r="K40" s="966"/>
      <c r="L40" s="553"/>
      <c r="M40" s="548"/>
    </row>
    <row r="41" spans="1:13" ht="24" customHeight="1">
      <c r="A41" s="532"/>
      <c r="B41" s="532"/>
      <c r="C41" s="532"/>
      <c r="D41" s="532"/>
      <c r="E41" s="532"/>
      <c r="G41" s="541" t="s">
        <v>43</v>
      </c>
      <c r="H41" s="532"/>
      <c r="I41" s="965" t="str">
        <f>IF(①入力ﾏﾆｭｱﾙ!D13="","　",CONCATENATE(①入力ﾏﾆｭｱﾙ!D13,"    ",①入力ﾏﾆｭｱﾙ!E13))</f>
        <v>理事長    兵庫県庁　太郎</v>
      </c>
      <c r="J41" s="965"/>
      <c r="K41" s="965"/>
      <c r="L41" s="549"/>
      <c r="M41" s="550"/>
    </row>
    <row r="42" spans="1:13" ht="20.25" customHeight="1">
      <c r="A42" s="532"/>
      <c r="B42" s="532"/>
      <c r="C42" s="532"/>
      <c r="D42" s="536"/>
      <c r="E42" s="532"/>
      <c r="F42" s="532"/>
      <c r="G42" s="541" t="s">
        <v>703</v>
      </c>
      <c r="H42" s="532"/>
      <c r="I42" s="532" t="str">
        <f>IF(①入力ﾏﾆｭｱﾙ!D14="","",①入力ﾏﾆｭｱﾙ!D14)</f>
        <v>078-341-7711　</v>
      </c>
      <c r="J42" s="532"/>
      <c r="K42" s="532"/>
    </row>
    <row r="43" spans="1:13" ht="20.25" customHeight="1">
      <c r="A43" s="532"/>
      <c r="B43" s="532"/>
      <c r="C43" s="532"/>
      <c r="D43" s="532"/>
      <c r="E43" s="532"/>
      <c r="F43" s="532"/>
      <c r="G43" s="541" t="s">
        <v>704</v>
      </c>
      <c r="H43" s="532"/>
      <c r="I43" s="532" t="str">
        <f>IF(①入力ﾏﾆｭｱﾙ!D15="","",①入力ﾏﾆｭｱﾙ!D15)</f>
        <v>◯◯メール</v>
      </c>
      <c r="J43" s="532"/>
      <c r="K43" s="532"/>
    </row>
    <row r="44" spans="1:13" ht="14.25">
      <c r="A44" s="532"/>
      <c r="B44" s="532"/>
      <c r="C44" s="532"/>
      <c r="D44" s="532"/>
      <c r="E44" s="532"/>
      <c r="F44" s="532"/>
      <c r="G44" s="532"/>
      <c r="H44" s="532"/>
      <c r="I44" s="532"/>
      <c r="J44" s="532"/>
      <c r="K44" s="532"/>
    </row>
    <row r="45" spans="1:13">
      <c r="D45" s="533" t="s">
        <v>677</v>
      </c>
    </row>
  </sheetData>
  <mergeCells count="25">
    <mergeCell ref="A25:L25"/>
    <mergeCell ref="A26:L26"/>
    <mergeCell ref="A27:L27"/>
    <mergeCell ref="I41:K41"/>
    <mergeCell ref="I38:K38"/>
    <mergeCell ref="I39:K39"/>
    <mergeCell ref="I40:K40"/>
    <mergeCell ref="A28:L28"/>
    <mergeCell ref="A29:L29"/>
    <mergeCell ref="B30:E30"/>
    <mergeCell ref="A20:L20"/>
    <mergeCell ref="A21:L21"/>
    <mergeCell ref="A22:L22"/>
    <mergeCell ref="A23:L23"/>
    <mergeCell ref="A24:L24"/>
    <mergeCell ref="A15:L15"/>
    <mergeCell ref="A16:L16"/>
    <mergeCell ref="A17:L17"/>
    <mergeCell ref="A18:L18"/>
    <mergeCell ref="A19:L19"/>
    <mergeCell ref="A7:L7"/>
    <mergeCell ref="A9:L9"/>
    <mergeCell ref="A10:L10"/>
    <mergeCell ref="A11:L11"/>
    <mergeCell ref="A13:L13"/>
  </mergeCells>
  <phoneticPr fontId="24"/>
  <pageMargins left="0.7" right="0.7" top="0.75" bottom="0.75" header="0.3" footer="0.3"/>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E14"/>
  <sheetViews>
    <sheetView view="pageBreakPreview" zoomScale="90" zoomScaleNormal="85" zoomScaleSheetLayoutView="90" workbookViewId="0">
      <selection activeCell="H2" sqref="H2"/>
    </sheetView>
  </sheetViews>
  <sheetFormatPr defaultRowHeight="24.95" customHeight="1"/>
  <cols>
    <col min="1" max="1" width="16.625" style="197" customWidth="1"/>
    <col min="2" max="2" width="63.625" style="197" customWidth="1"/>
    <col min="3" max="3" width="43" style="197" customWidth="1"/>
    <col min="4" max="4" width="4.875" style="197" customWidth="1"/>
    <col min="5" max="5" width="6.5" style="197" customWidth="1"/>
    <col min="6" max="16384" width="9" style="197"/>
  </cols>
  <sheetData>
    <row r="1" spans="1:5" ht="24.95" customHeight="1">
      <c r="A1" s="423" t="s">
        <v>681</v>
      </c>
    </row>
    <row r="2" spans="1:5" ht="56.25" customHeight="1">
      <c r="A2" s="968" t="str">
        <f>"令和"&amp;①入力ﾏﾆｭｱﾙ!B3&amp;"年度　病院内保育所運営事業補助金　振込先金融機関"</f>
        <v>令和6年度　病院内保育所運営事業補助金　振込先金融機関</v>
      </c>
      <c r="B2" s="968"/>
      <c r="C2" s="421" t="s">
        <v>559</v>
      </c>
    </row>
    <row r="3" spans="1:5" ht="12.75" customHeight="1" thickBot="1">
      <c r="A3" s="198"/>
      <c r="B3" s="198"/>
    </row>
    <row r="4" spans="1:5" ht="36" customHeight="1" thickBot="1">
      <c r="A4" s="199" t="s">
        <v>276</v>
      </c>
      <c r="B4" s="561" t="str">
        <f>+①入力ﾏﾆｭｱﾙ!$D$10</f>
        <v>兵庫県庁病院</v>
      </c>
      <c r="C4" s="200" t="s">
        <v>277</v>
      </c>
    </row>
    <row r="5" spans="1:5" ht="36" customHeight="1">
      <c r="A5" s="969" t="s">
        <v>278</v>
      </c>
      <c r="B5" s="562" t="s">
        <v>555</v>
      </c>
      <c r="C5" s="565" t="s">
        <v>279</v>
      </c>
    </row>
    <row r="6" spans="1:5" ht="36" customHeight="1">
      <c r="A6" s="970"/>
      <c r="B6" s="563" t="s">
        <v>556</v>
      </c>
      <c r="C6" s="566" t="s">
        <v>280</v>
      </c>
      <c r="E6" s="201"/>
    </row>
    <row r="7" spans="1:5" ht="36" customHeight="1">
      <c r="A7" s="202" t="s">
        <v>281</v>
      </c>
      <c r="B7" s="591" t="s">
        <v>557</v>
      </c>
      <c r="C7" s="567" t="s">
        <v>282</v>
      </c>
      <c r="E7" s="201"/>
    </row>
    <row r="8" spans="1:5" ht="36" customHeight="1">
      <c r="A8" s="202" t="s">
        <v>283</v>
      </c>
      <c r="B8" s="564" t="s">
        <v>728</v>
      </c>
      <c r="C8" s="568" t="s">
        <v>728</v>
      </c>
      <c r="E8" s="201"/>
    </row>
    <row r="9" spans="1:5" ht="45.95" customHeight="1">
      <c r="A9" s="203" t="s">
        <v>284</v>
      </c>
      <c r="B9" s="530" t="s">
        <v>558</v>
      </c>
      <c r="C9" s="204" t="s">
        <v>285</v>
      </c>
    </row>
    <row r="10" spans="1:5" ht="45.95" customHeight="1" thickBot="1">
      <c r="A10" s="205" t="s">
        <v>286</v>
      </c>
      <c r="B10" s="531" t="s">
        <v>287</v>
      </c>
      <c r="C10" s="206" t="s">
        <v>287</v>
      </c>
    </row>
    <row r="11" spans="1:5" ht="27.75" customHeight="1">
      <c r="A11" s="207" t="s">
        <v>644</v>
      </c>
      <c r="B11" s="207"/>
    </row>
    <row r="12" spans="1:5" ht="25.5" customHeight="1">
      <c r="A12" s="207" t="s">
        <v>288</v>
      </c>
      <c r="B12" s="207"/>
    </row>
    <row r="13" spans="1:5" ht="24.75" customHeight="1">
      <c r="A13" s="207" t="s">
        <v>289</v>
      </c>
      <c r="B13" s="207"/>
    </row>
    <row r="14" spans="1:5" ht="24.75" customHeight="1">
      <c r="A14" s="207" t="s">
        <v>290</v>
      </c>
      <c r="B14" s="207"/>
    </row>
  </sheetData>
  <protectedRanges>
    <protectedRange sqref="B5:C10" name="範囲1"/>
  </protectedRanges>
  <mergeCells count="2">
    <mergeCell ref="A2:B2"/>
    <mergeCell ref="A5:A6"/>
  </mergeCells>
  <phoneticPr fontId="24"/>
  <printOptions horizontalCentered="1"/>
  <pageMargins left="0.78740157480314965" right="0.59055118110236227" top="1.1811023622047245" bottom="0.98425196850393704" header="0.51181102362204722" footer="0.51181102362204722"/>
  <pageSetup paperSize="9" scale="72" orientation="portrait"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3"/>
  <sheetViews>
    <sheetView zoomScaleNormal="100" workbookViewId="0">
      <selection activeCell="P35" sqref="P35"/>
    </sheetView>
  </sheetViews>
  <sheetFormatPr defaultRowHeight="13.5"/>
  <cols>
    <col min="1" max="1" width="10" customWidth="1"/>
    <col min="2" max="3" width="11" customWidth="1"/>
    <col min="10" max="10" width="10.875" customWidth="1"/>
    <col min="11" max="12" width="10.125" customWidth="1"/>
    <col min="13" max="13" width="11.125" customWidth="1"/>
    <col min="14" max="15" width="10.125" customWidth="1"/>
    <col min="16" max="16" width="10.5" customWidth="1"/>
  </cols>
  <sheetData>
    <row r="1" spans="1:19" ht="24" customHeight="1">
      <c r="A1" s="582" t="s">
        <v>544</v>
      </c>
      <c r="B1" s="235"/>
      <c r="C1" s="235"/>
      <c r="D1" s="235"/>
      <c r="E1" s="235"/>
      <c r="F1" s="235"/>
    </row>
    <row r="2" spans="1:19" ht="18.75" customHeight="1">
      <c r="A2" s="315"/>
      <c r="B2" s="315"/>
      <c r="C2" s="315"/>
      <c r="D2" s="315"/>
      <c r="E2" s="315"/>
      <c r="F2" s="315"/>
      <c r="G2" s="315"/>
      <c r="H2" s="315"/>
      <c r="I2" s="315"/>
      <c r="J2" s="315"/>
      <c r="K2" s="315"/>
      <c r="L2" s="999" t="s">
        <v>506</v>
      </c>
      <c r="M2" s="1000"/>
      <c r="N2" s="1001"/>
      <c r="O2" s="1009" t="str">
        <f>①入力ﾏﾆｭｱﾙ!D10</f>
        <v>兵庫県庁病院</v>
      </c>
      <c r="P2" s="1010"/>
      <c r="Q2" s="343"/>
      <c r="R2" s="343"/>
      <c r="S2" s="343"/>
    </row>
    <row r="3" spans="1:19" ht="20.25" customHeight="1">
      <c r="A3" s="356" t="s">
        <v>545</v>
      </c>
      <c r="B3" s="316"/>
      <c r="C3" s="316"/>
      <c r="D3" s="316"/>
      <c r="E3" s="316"/>
      <c r="F3" s="316"/>
      <c r="G3" s="316"/>
      <c r="H3" s="316"/>
      <c r="I3" s="316"/>
      <c r="J3" s="316"/>
      <c r="K3" s="357"/>
      <c r="L3" s="1005" t="s">
        <v>443</v>
      </c>
      <c r="M3" s="1006"/>
      <c r="N3" s="1007"/>
      <c r="O3" s="599" t="str">
        <f>①入力ﾏﾆｭｱﾙ!D19</f>
        <v>Ｂ型</v>
      </c>
      <c r="P3" s="342"/>
      <c r="Q3" s="315"/>
      <c r="R3" s="315"/>
      <c r="S3" s="315"/>
    </row>
    <row r="4" spans="1:19">
      <c r="A4" s="316"/>
      <c r="B4" s="316"/>
      <c r="C4" s="316"/>
      <c r="D4" s="316"/>
      <c r="E4" s="316"/>
      <c r="F4" s="316"/>
      <c r="G4" s="316"/>
      <c r="H4" s="316"/>
      <c r="I4" s="316"/>
      <c r="J4" s="316"/>
      <c r="K4" s="316"/>
      <c r="L4" s="316"/>
      <c r="M4" s="316"/>
      <c r="N4" s="316"/>
      <c r="O4" s="316"/>
      <c r="P4" s="316"/>
      <c r="Q4" s="316"/>
      <c r="R4" s="316"/>
      <c r="S4" s="316"/>
    </row>
    <row r="5" spans="1:19">
      <c r="A5" s="316"/>
      <c r="B5" s="366">
        <f>④様式3!H10</f>
        <v>11</v>
      </c>
      <c r="C5" s="317" t="s">
        <v>463</v>
      </c>
      <c r="D5" s="367">
        <f>ROUND(B5/2.6,1)</f>
        <v>4.2</v>
      </c>
      <c r="E5" s="317" t="s">
        <v>452</v>
      </c>
      <c r="F5" s="318"/>
      <c r="G5" s="316"/>
      <c r="H5" s="316"/>
      <c r="I5" s="316"/>
      <c r="J5" s="1002" t="s">
        <v>412</v>
      </c>
      <c r="K5" s="1002"/>
      <c r="L5" s="1002"/>
      <c r="M5" s="1002"/>
      <c r="N5" s="1002"/>
      <c r="O5" s="1002"/>
      <c r="P5" s="1002"/>
      <c r="Q5" s="316"/>
      <c r="R5" s="316"/>
      <c r="S5" s="316"/>
    </row>
    <row r="6" spans="1:19">
      <c r="A6" s="316"/>
      <c r="B6" s="316"/>
      <c r="C6" s="316"/>
      <c r="D6" s="316"/>
      <c r="E6" s="316"/>
      <c r="F6" s="316"/>
      <c r="G6" s="316"/>
      <c r="H6" s="316"/>
      <c r="I6" s="316"/>
      <c r="J6" s="1003" t="s">
        <v>413</v>
      </c>
      <c r="K6" s="1003"/>
      <c r="L6" s="1003"/>
      <c r="M6" s="1003"/>
      <c r="N6" s="1003"/>
      <c r="O6" s="1003"/>
      <c r="P6" s="1003"/>
      <c r="Q6" s="316"/>
      <c r="R6" s="316"/>
      <c r="S6" s="316"/>
    </row>
    <row r="7" spans="1:19">
      <c r="A7" s="316"/>
      <c r="B7" s="316"/>
      <c r="C7" s="316"/>
      <c r="D7" s="316"/>
      <c r="E7" s="316"/>
      <c r="F7" s="316"/>
      <c r="G7" s="316"/>
      <c r="H7" s="316"/>
      <c r="I7" s="316"/>
      <c r="J7" s="316"/>
      <c r="K7" s="316"/>
      <c r="L7" s="316"/>
      <c r="M7" s="316"/>
      <c r="N7" s="316"/>
      <c r="O7" s="316"/>
      <c r="P7" s="316"/>
      <c r="Q7" s="316"/>
      <c r="R7" s="316"/>
      <c r="S7" s="316"/>
    </row>
    <row r="8" spans="1:19">
      <c r="A8" s="316" t="s">
        <v>414</v>
      </c>
      <c r="B8" s="316"/>
      <c r="C8" s="316"/>
      <c r="D8" s="316"/>
      <c r="E8" s="316"/>
      <c r="F8" s="316"/>
      <c r="G8" s="316"/>
      <c r="H8" s="316"/>
      <c r="I8" s="316"/>
      <c r="J8" s="316"/>
      <c r="K8" s="316"/>
      <c r="L8" s="316"/>
      <c r="M8" s="316"/>
      <c r="N8" s="316"/>
      <c r="O8" s="316"/>
      <c r="P8" s="316"/>
      <c r="Q8" s="316"/>
      <c r="R8" s="316"/>
      <c r="S8" s="316"/>
    </row>
    <row r="9" spans="1:19">
      <c r="A9" s="316"/>
      <c r="B9" s="316"/>
      <c r="C9" s="316"/>
      <c r="D9" s="316"/>
      <c r="E9" s="316"/>
      <c r="F9" s="316"/>
      <c r="G9" s="316"/>
      <c r="H9" s="316"/>
      <c r="I9" s="316"/>
      <c r="J9" s="316"/>
      <c r="K9" s="316"/>
      <c r="L9" s="316"/>
      <c r="M9" s="316"/>
      <c r="N9" s="316"/>
      <c r="O9" s="316"/>
      <c r="P9" s="316"/>
      <c r="Q9" s="316"/>
      <c r="R9" s="316"/>
      <c r="S9" s="316"/>
    </row>
    <row r="10" spans="1:19">
      <c r="A10" s="316"/>
      <c r="B10" s="316" t="s">
        <v>447</v>
      </c>
      <c r="C10" s="316" t="s">
        <v>448</v>
      </c>
      <c r="D10" s="316"/>
      <c r="E10" s="316"/>
      <c r="F10" s="316"/>
      <c r="G10" s="316"/>
      <c r="H10" s="316"/>
      <c r="I10" s="316"/>
      <c r="J10" s="316"/>
      <c r="K10" s="316"/>
      <c r="L10" s="316"/>
      <c r="M10" s="316"/>
      <c r="N10" s="316"/>
      <c r="O10" s="316"/>
      <c r="P10" s="316"/>
      <c r="Q10" s="316"/>
      <c r="R10" s="316"/>
      <c r="S10" s="316"/>
    </row>
    <row r="11" spans="1:19">
      <c r="A11" s="316"/>
      <c r="B11" s="316"/>
      <c r="C11" s="316"/>
      <c r="D11" s="316"/>
      <c r="E11" s="316"/>
      <c r="F11" s="316"/>
      <c r="G11" s="316"/>
      <c r="H11" s="316"/>
      <c r="I11" s="316"/>
      <c r="J11" s="316"/>
      <c r="K11" s="316"/>
      <c r="L11" s="316"/>
      <c r="M11" s="316"/>
      <c r="N11" s="316"/>
      <c r="O11" s="316"/>
      <c r="P11" s="316"/>
      <c r="Q11" s="316"/>
      <c r="R11" s="316"/>
      <c r="S11" s="316"/>
    </row>
    <row r="12" spans="1:19">
      <c r="A12" s="316"/>
      <c r="B12" s="368">
        <f>IF(O3="A型特例",MAX(D5,2),IF(O3="A型",MAX(D5,2),IF(O3="Ｂ型",MAX(D5,4),IF(O3="Ｂ型特例",MAX(D5,10)))))</f>
        <v>4.2</v>
      </c>
      <c r="C12" s="316" t="s">
        <v>464</v>
      </c>
      <c r="D12" s="316"/>
      <c r="E12" s="369">
        <f>'⑬　別記　収支予算書'!B21-'⑬　別記　収支予算書'!B29</f>
        <v>300000</v>
      </c>
      <c r="F12" s="316" t="s">
        <v>415</v>
      </c>
      <c r="G12" s="370">
        <f>ROUND(B12*3186000+E12,1)</f>
        <v>13681200</v>
      </c>
      <c r="H12" s="316"/>
      <c r="I12" s="316"/>
      <c r="J12" s="1004" t="s">
        <v>416</v>
      </c>
      <c r="K12" s="1004"/>
      <c r="L12" s="1004"/>
      <c r="M12" s="1004"/>
      <c r="N12" s="1004"/>
      <c r="O12" s="1004"/>
      <c r="P12" s="1004"/>
      <c r="Q12" s="1004"/>
      <c r="R12" s="1004"/>
      <c r="S12" s="1004"/>
    </row>
    <row r="13" spans="1:19">
      <c r="A13" s="316"/>
      <c r="B13" s="316" t="s">
        <v>466</v>
      </c>
      <c r="C13" s="316"/>
      <c r="D13" s="316"/>
      <c r="E13" s="316"/>
      <c r="F13" s="316"/>
      <c r="G13" s="316"/>
      <c r="H13" s="316"/>
      <c r="I13" s="316"/>
      <c r="J13" s="1004" t="s">
        <v>445</v>
      </c>
      <c r="K13" s="1004"/>
      <c r="L13" s="1004"/>
      <c r="M13" s="1004"/>
      <c r="N13" s="1004"/>
      <c r="O13" s="1004"/>
      <c r="P13" s="1004"/>
      <c r="Q13" s="1004"/>
      <c r="R13" s="1004"/>
      <c r="S13" s="1004"/>
    </row>
    <row r="14" spans="1:19">
      <c r="A14" s="316"/>
      <c r="B14" s="316" t="s">
        <v>467</v>
      </c>
      <c r="C14" s="316"/>
      <c r="D14" s="316"/>
      <c r="E14" s="316"/>
      <c r="F14" s="316"/>
      <c r="G14" s="316"/>
      <c r="H14" s="316"/>
      <c r="I14" s="316"/>
      <c r="J14" s="1004" t="s">
        <v>417</v>
      </c>
      <c r="K14" s="1004"/>
      <c r="L14" s="1004"/>
      <c r="M14" s="1004"/>
      <c r="N14" s="1004"/>
      <c r="O14" s="1004"/>
      <c r="P14" s="1004"/>
      <c r="Q14" s="1004"/>
      <c r="R14" s="1004"/>
      <c r="S14" s="1004"/>
    </row>
    <row r="15" spans="1:19">
      <c r="A15" s="316"/>
      <c r="B15" s="316"/>
      <c r="C15" s="316"/>
      <c r="D15" s="316"/>
      <c r="E15" s="326"/>
      <c r="F15" s="316"/>
      <c r="G15" s="316"/>
      <c r="H15" s="316"/>
      <c r="I15" s="316"/>
      <c r="J15" s="316"/>
      <c r="K15" s="316"/>
      <c r="L15" s="316"/>
      <c r="M15" s="316"/>
      <c r="N15" s="316"/>
      <c r="O15" s="316"/>
      <c r="P15" s="316"/>
      <c r="Q15" s="316"/>
      <c r="R15" s="316"/>
      <c r="S15" s="316"/>
    </row>
    <row r="16" spans="1:19" ht="14.25" thickBot="1"/>
    <row r="17" spans="1:16">
      <c r="A17" s="996" t="s">
        <v>418</v>
      </c>
      <c r="B17" s="997"/>
      <c r="C17" s="997"/>
      <c r="D17" s="997"/>
      <c r="E17" s="998"/>
      <c r="F17" s="1008" t="s">
        <v>419</v>
      </c>
      <c r="G17" s="997"/>
      <c r="H17" s="998"/>
      <c r="I17" s="1011" t="s">
        <v>420</v>
      </c>
      <c r="J17" s="1013" t="s">
        <v>421</v>
      </c>
      <c r="K17" s="1014"/>
      <c r="L17" s="1015"/>
      <c r="M17" s="1013" t="s">
        <v>422</v>
      </c>
      <c r="N17" s="1014"/>
      <c r="O17" s="1015"/>
      <c r="P17" s="1016" t="s">
        <v>423</v>
      </c>
    </row>
    <row r="18" spans="1:16" ht="31.5">
      <c r="A18" s="358" t="s">
        <v>345</v>
      </c>
      <c r="B18" s="319" t="s">
        <v>63</v>
      </c>
      <c r="C18" s="319" t="s">
        <v>424</v>
      </c>
      <c r="D18" s="319" t="s">
        <v>31</v>
      </c>
      <c r="E18" s="319" t="s">
        <v>425</v>
      </c>
      <c r="F18" s="319" t="s">
        <v>346</v>
      </c>
      <c r="G18" s="319" t="s">
        <v>31</v>
      </c>
      <c r="H18" s="319" t="s">
        <v>426</v>
      </c>
      <c r="I18" s="1012"/>
      <c r="J18" s="320" t="s">
        <v>427</v>
      </c>
      <c r="K18" s="321" t="s">
        <v>428</v>
      </c>
      <c r="L18" s="321" t="s">
        <v>429</v>
      </c>
      <c r="M18" s="340" t="s">
        <v>430</v>
      </c>
      <c r="N18" s="322" t="s">
        <v>431</v>
      </c>
      <c r="O18" s="322" t="s">
        <v>432</v>
      </c>
      <c r="P18" s="1017"/>
    </row>
    <row r="19" spans="1:16">
      <c r="A19" s="359" t="s">
        <v>90</v>
      </c>
      <c r="B19" s="323" t="s">
        <v>90</v>
      </c>
      <c r="C19" s="323" t="s">
        <v>90</v>
      </c>
      <c r="D19" s="323" t="s">
        <v>90</v>
      </c>
      <c r="E19" s="323" t="s">
        <v>90</v>
      </c>
      <c r="F19" s="323" t="s">
        <v>90</v>
      </c>
      <c r="G19" s="323" t="s">
        <v>90</v>
      </c>
      <c r="H19" s="323" t="s">
        <v>90</v>
      </c>
      <c r="I19" s="323" t="s">
        <v>90</v>
      </c>
      <c r="J19" s="323" t="s">
        <v>433</v>
      </c>
      <c r="K19" s="323" t="s">
        <v>433</v>
      </c>
      <c r="L19" s="323" t="s">
        <v>433</v>
      </c>
      <c r="M19" s="341" t="s">
        <v>433</v>
      </c>
      <c r="N19" s="323" t="s">
        <v>433</v>
      </c>
      <c r="O19" s="323" t="s">
        <v>433</v>
      </c>
      <c r="P19" s="324" t="s">
        <v>433</v>
      </c>
    </row>
    <row r="20" spans="1:16" ht="14.25" thickBot="1">
      <c r="A20" s="371">
        <f>'⑬　別記　収支予算書'!B12</f>
        <v>6680081</v>
      </c>
      <c r="B20" s="372">
        <f>'⑬　別記　収支予算書'!B14</f>
        <v>8595000</v>
      </c>
      <c r="C20" s="372">
        <f>'⑬　別記　収支予算書'!B16</f>
        <v>20224919</v>
      </c>
      <c r="D20" s="372">
        <f>'⑬　別記　収支予算書'!B18</f>
        <v>0</v>
      </c>
      <c r="E20" s="373">
        <f>SUM(A20:D20)</f>
        <v>35500000</v>
      </c>
      <c r="F20" s="372">
        <f>'⑬　別記　収支予算書'!B29</f>
        <v>35200000</v>
      </c>
      <c r="G20" s="372">
        <f>'⑬　別記　収支予算書'!B31</f>
        <v>300000</v>
      </c>
      <c r="H20" s="374">
        <f>SUM(F20:G20)</f>
        <v>35500000</v>
      </c>
      <c r="I20" s="374">
        <f>E20-H20</f>
        <v>0</v>
      </c>
      <c r="J20" s="374">
        <f>ROUND(+H20/1000,0)</f>
        <v>35500</v>
      </c>
      <c r="K20" s="374">
        <f>ROUND(SUM(A20,D20)/1000,0)</f>
        <v>6680</v>
      </c>
      <c r="L20" s="374">
        <f>(J20-K20)</f>
        <v>28820</v>
      </c>
      <c r="M20" s="375">
        <f>ROUND(G12/1000,0)</f>
        <v>13681</v>
      </c>
      <c r="N20" s="376">
        <f>+K20</f>
        <v>6680</v>
      </c>
      <c r="O20" s="376">
        <f>M20-N20</f>
        <v>7001</v>
      </c>
      <c r="P20" s="377">
        <f>IF(L20&gt;O20,O20,L20)</f>
        <v>7001</v>
      </c>
    </row>
    <row r="21" spans="1:16">
      <c r="A21" s="336"/>
      <c r="B21" s="336"/>
      <c r="C21" s="336"/>
      <c r="D21" s="336"/>
      <c r="E21" s="337"/>
      <c r="F21" s="336"/>
      <c r="G21" s="336"/>
      <c r="H21" s="335"/>
      <c r="I21" s="335"/>
      <c r="J21" s="335"/>
      <c r="K21" s="335"/>
      <c r="L21" s="335"/>
      <c r="M21" s="337"/>
      <c r="N21" s="335"/>
      <c r="O21" s="335"/>
      <c r="P21" s="335"/>
    </row>
    <row r="22" spans="1:16" ht="14.25" thickBot="1"/>
    <row r="23" spans="1:16" ht="13.5" customHeight="1">
      <c r="A23" s="971" t="s">
        <v>434</v>
      </c>
      <c r="B23" s="972"/>
      <c r="C23" s="972"/>
      <c r="D23" s="972"/>
      <c r="E23" s="972" t="s">
        <v>435</v>
      </c>
      <c r="F23" s="972"/>
      <c r="G23" s="972"/>
      <c r="H23" s="972"/>
      <c r="I23" s="973" t="s">
        <v>727</v>
      </c>
      <c r="J23" s="361"/>
    </row>
    <row r="24" spans="1:16" ht="34.5" customHeight="1" thickBot="1">
      <c r="A24" s="358" t="s">
        <v>352</v>
      </c>
      <c r="B24" s="319" t="s">
        <v>353</v>
      </c>
      <c r="C24" s="319" t="s">
        <v>436</v>
      </c>
      <c r="D24" s="319" t="s">
        <v>425</v>
      </c>
      <c r="E24" s="319" t="s">
        <v>357</v>
      </c>
      <c r="F24" s="319" t="s">
        <v>358</v>
      </c>
      <c r="G24" s="319" t="s">
        <v>359</v>
      </c>
      <c r="H24" s="319" t="s">
        <v>426</v>
      </c>
      <c r="I24" s="974"/>
      <c r="J24" s="354"/>
    </row>
    <row r="25" spans="1:16">
      <c r="A25" s="360" t="s">
        <v>90</v>
      </c>
      <c r="B25" s="325" t="s">
        <v>90</v>
      </c>
      <c r="C25" s="325" t="s">
        <v>90</v>
      </c>
      <c r="D25" s="325" t="s">
        <v>90</v>
      </c>
      <c r="E25" s="325" t="s">
        <v>90</v>
      </c>
      <c r="F25" s="325" t="s">
        <v>90</v>
      </c>
      <c r="G25" s="325" t="s">
        <v>90</v>
      </c>
      <c r="H25" s="325" t="s">
        <v>90</v>
      </c>
      <c r="I25" s="362" t="s">
        <v>90</v>
      </c>
      <c r="J25" s="363" t="s">
        <v>433</v>
      </c>
    </row>
    <row r="26" spans="1:16" ht="14.25" thickBot="1">
      <c r="A26" s="378">
        <f>'⑫様式1-２'!D8</f>
        <v>6274409117</v>
      </c>
      <c r="B26" s="379">
        <f>'⑫様式1-２'!D9</f>
        <v>171895771</v>
      </c>
      <c r="C26" s="379">
        <f>'⑫様式1-２'!D10</f>
        <v>100101</v>
      </c>
      <c r="D26" s="380">
        <f>SUM(A26:C26)</f>
        <v>6446404989</v>
      </c>
      <c r="E26" s="379">
        <f>'⑫様式1-２'!D12</f>
        <v>6167182268</v>
      </c>
      <c r="F26" s="379">
        <f>'⑫様式1-２'!D13</f>
        <v>149071411</v>
      </c>
      <c r="G26" s="379">
        <f>'⑫様式1-２'!D14</f>
        <v>1129345</v>
      </c>
      <c r="H26" s="380">
        <f>SUM(E26:G26)</f>
        <v>6317383024</v>
      </c>
      <c r="I26" s="381">
        <f>D26-H26</f>
        <v>129021965</v>
      </c>
      <c r="J26" s="382">
        <f>ROUND(I26,-3)/1000</f>
        <v>129022</v>
      </c>
    </row>
    <row r="27" spans="1:16">
      <c r="A27" s="336"/>
      <c r="B27" s="336"/>
      <c r="C27" s="336"/>
      <c r="D27" s="337"/>
      <c r="E27" s="336"/>
      <c r="F27" s="336"/>
      <c r="G27" s="336"/>
      <c r="H27" s="335"/>
      <c r="I27" s="335"/>
    </row>
    <row r="28" spans="1:16" ht="14.25" thickBot="1"/>
    <row r="29" spans="1:16" ht="14.25" thickBot="1">
      <c r="A29" s="975" t="s">
        <v>437</v>
      </c>
      <c r="B29" s="976"/>
      <c r="C29" s="976"/>
      <c r="D29" s="976"/>
      <c r="E29" s="977"/>
      <c r="G29" s="982" t="s">
        <v>380</v>
      </c>
      <c r="H29" s="983"/>
      <c r="I29" s="347" t="s">
        <v>81</v>
      </c>
    </row>
    <row r="30" spans="1:16" ht="13.5" customHeight="1">
      <c r="A30" s="978" t="s">
        <v>711</v>
      </c>
      <c r="B30" s="990" t="s">
        <v>423</v>
      </c>
      <c r="C30" s="991" t="s">
        <v>380</v>
      </c>
      <c r="D30" s="992" t="s">
        <v>438</v>
      </c>
      <c r="E30" s="995" t="s">
        <v>81</v>
      </c>
      <c r="G30" s="980" t="s">
        <v>449</v>
      </c>
      <c r="H30" s="981"/>
      <c r="I30" s="346">
        <v>1</v>
      </c>
    </row>
    <row r="31" spans="1:16">
      <c r="A31" s="979"/>
      <c r="B31" s="990"/>
      <c r="C31" s="991"/>
      <c r="D31" s="993"/>
      <c r="E31" s="995"/>
      <c r="G31" s="984" t="s">
        <v>450</v>
      </c>
      <c r="H31" s="985"/>
      <c r="I31" s="344">
        <v>0.8</v>
      </c>
    </row>
    <row r="32" spans="1:16" ht="14.25" thickBot="1">
      <c r="A32" s="979"/>
      <c r="B32" s="990"/>
      <c r="C32" s="991"/>
      <c r="D32" s="994"/>
      <c r="E32" s="995"/>
      <c r="G32" s="986" t="s">
        <v>451</v>
      </c>
      <c r="H32" s="987"/>
      <c r="I32" s="345">
        <v>0.6</v>
      </c>
    </row>
    <row r="33" spans="1:9">
      <c r="A33" s="331" t="s">
        <v>439</v>
      </c>
      <c r="B33" s="327" t="s">
        <v>440</v>
      </c>
      <c r="C33" s="327" t="s">
        <v>441</v>
      </c>
      <c r="D33" s="580">
        <v>43922</v>
      </c>
      <c r="E33" s="332" t="s">
        <v>442</v>
      </c>
      <c r="G33" t="s">
        <v>453</v>
      </c>
    </row>
    <row r="34" spans="1:9">
      <c r="A34" s="333" t="s">
        <v>433</v>
      </c>
      <c r="B34" s="328" t="s">
        <v>433</v>
      </c>
      <c r="C34" s="329"/>
      <c r="D34" s="330"/>
      <c r="E34" s="334"/>
      <c r="G34" t="s">
        <v>454</v>
      </c>
    </row>
    <row r="35" spans="1:9" ht="14.25" thickBot="1">
      <c r="A35" s="384">
        <f>J26</f>
        <v>129022</v>
      </c>
      <c r="B35" s="385">
        <f>P20</f>
        <v>7001</v>
      </c>
      <c r="C35" s="386">
        <f>ROUNDDOWN(A35/B35,1)</f>
        <v>18.399999999999999</v>
      </c>
      <c r="D35" s="402" t="str">
        <f>IF(D41&gt;D33,"３年以内", "３年以上")</f>
        <v>３年以上</v>
      </c>
      <c r="E35" s="383" t="str">
        <f>IF(D35="３年以内","1.0",IF(C35&lt;5,"1.0",IF(C35&gt;=20,"0.6","0.8")))</f>
        <v>0.8</v>
      </c>
    </row>
    <row r="36" spans="1:9">
      <c r="D36" s="988" t="s">
        <v>458</v>
      </c>
      <c r="E36" t="s">
        <v>457</v>
      </c>
    </row>
    <row r="37" spans="1:9">
      <c r="D37" s="989"/>
    </row>
    <row r="38" spans="1:9" ht="16.5" customHeight="1">
      <c r="D38" s="348"/>
      <c r="E38" s="24"/>
      <c r="F38" s="24"/>
      <c r="G38" s="24"/>
      <c r="H38" s="24"/>
      <c r="I38" s="24"/>
    </row>
    <row r="39" spans="1:9" ht="14.25">
      <c r="D39" s="348"/>
    </row>
    <row r="40" spans="1:9">
      <c r="D40" s="24"/>
    </row>
    <row r="41" spans="1:9">
      <c r="B41" s="339"/>
      <c r="C41" s="352" t="s">
        <v>459</v>
      </c>
      <c r="D41" s="338">
        <f>'⑤様式2-1'!E8</f>
        <v>38443</v>
      </c>
      <c r="E41" t="s">
        <v>649</v>
      </c>
    </row>
    <row r="43" spans="1:9">
      <c r="D43" s="529" t="s">
        <v>663</v>
      </c>
    </row>
    <row r="52" spans="1:1">
      <c r="A52" t="s">
        <v>407</v>
      </c>
    </row>
    <row r="53" spans="1:1">
      <c r="A53" t="s">
        <v>446</v>
      </c>
    </row>
  </sheetData>
  <mergeCells count="28">
    <mergeCell ref="A17:E17"/>
    <mergeCell ref="L2:N2"/>
    <mergeCell ref="J5:P5"/>
    <mergeCell ref="J6:P6"/>
    <mergeCell ref="J12:S12"/>
    <mergeCell ref="J13:S13"/>
    <mergeCell ref="L3:N3"/>
    <mergeCell ref="F17:H17"/>
    <mergeCell ref="O2:P2"/>
    <mergeCell ref="J14:S14"/>
    <mergeCell ref="I17:I18"/>
    <mergeCell ref="J17:L17"/>
    <mergeCell ref="M17:O17"/>
    <mergeCell ref="P17:P18"/>
    <mergeCell ref="D36:D37"/>
    <mergeCell ref="B30:B32"/>
    <mergeCell ref="C30:C32"/>
    <mergeCell ref="D30:D32"/>
    <mergeCell ref="E30:E32"/>
    <mergeCell ref="A23:D23"/>
    <mergeCell ref="E23:H23"/>
    <mergeCell ref="I23:I24"/>
    <mergeCell ref="A29:E29"/>
    <mergeCell ref="A30:A32"/>
    <mergeCell ref="G30:H30"/>
    <mergeCell ref="G29:H29"/>
    <mergeCell ref="G31:H31"/>
    <mergeCell ref="G32:H32"/>
  </mergeCells>
  <phoneticPr fontId="24"/>
  <dataValidations count="3">
    <dataValidation allowBlank="1" showErrorMessage="1" sqref="B5" xr:uid="{00000000-0002-0000-1100-000000000000}"/>
    <dataValidation allowBlank="1" showInputMessage="1" showErrorMessage="1" prompt="注１）参照" sqref="E12" xr:uid="{00000000-0002-0000-1100-000001000000}"/>
    <dataValidation allowBlank="1" showInputMessage="1" showErrorMessage="1" prompt="①で求めた数" sqref="B12" xr:uid="{00000000-0002-0000-1100-000002000000}"/>
  </dataValidation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F43"/>
  <sheetViews>
    <sheetView view="pageBreakPreview" topLeftCell="F1" zoomScale="85" zoomScaleNormal="100" zoomScaleSheetLayoutView="85" workbookViewId="0">
      <selection activeCell="J26" sqref="J26"/>
    </sheetView>
  </sheetViews>
  <sheetFormatPr defaultRowHeight="13.5"/>
  <cols>
    <col min="1" max="1" width="3.75" style="66" customWidth="1"/>
    <col min="2" max="2" width="13.75" style="20" customWidth="1"/>
    <col min="3" max="3" width="13.125" style="20" customWidth="1"/>
    <col min="4" max="7" width="13.875" style="20" customWidth="1"/>
    <col min="8" max="8" width="24.875" style="20" customWidth="1"/>
    <col min="9" max="9" width="7.875" style="20" customWidth="1"/>
    <col min="10" max="10" width="9" style="20"/>
    <col min="11" max="11" width="3.75" style="66" customWidth="1"/>
    <col min="12" max="12" width="12.625" style="20" customWidth="1"/>
    <col min="13" max="13" width="13.125" style="20" customWidth="1"/>
    <col min="14" max="17" width="13.875" style="20" customWidth="1"/>
    <col min="18" max="18" width="25.875" style="20" customWidth="1"/>
    <col min="19" max="19" width="9" style="20"/>
    <col min="20" max="20" width="14" style="20" customWidth="1"/>
    <col min="21" max="21" width="3.75" style="66" customWidth="1"/>
    <col min="22" max="22" width="14.875" style="20" customWidth="1"/>
    <col min="23" max="23" width="13.125" style="20" customWidth="1"/>
    <col min="24" max="27" width="13.875" style="20" customWidth="1"/>
    <col min="28" max="28" width="25.25" style="20" customWidth="1"/>
    <col min="29" max="29" width="6.125" style="20" customWidth="1"/>
    <col min="30" max="30" width="18.125" style="20" customWidth="1"/>
    <col min="31" max="31" width="0.625" style="20" customWidth="1"/>
    <col min="32" max="16384" width="9" style="20"/>
  </cols>
  <sheetData>
    <row r="1" spans="1:32" s="349" customFormat="1" ht="17.25">
      <c r="A1" s="418"/>
      <c r="B1" s="423" t="s">
        <v>575</v>
      </c>
      <c r="E1" s="735" t="s">
        <v>572</v>
      </c>
      <c r="F1" s="735"/>
      <c r="K1" s="418"/>
      <c r="L1" s="419"/>
      <c r="O1" s="735" t="s">
        <v>683</v>
      </c>
      <c r="P1" s="735"/>
      <c r="U1" s="423" t="s">
        <v>575</v>
      </c>
      <c r="V1" s="419"/>
      <c r="Y1" s="735" t="s">
        <v>573</v>
      </c>
      <c r="Z1" s="735"/>
      <c r="AE1" s="20" t="s">
        <v>602</v>
      </c>
      <c r="AF1" s="20"/>
    </row>
    <row r="2" spans="1:32" s="349" customFormat="1">
      <c r="A2" s="418"/>
      <c r="B2" s="419"/>
      <c r="K2" s="418"/>
      <c r="L2" s="419"/>
      <c r="U2" s="418"/>
      <c r="V2" s="419"/>
      <c r="AE2" s="20" t="s">
        <v>603</v>
      </c>
      <c r="AF2" s="20"/>
    </row>
    <row r="3" spans="1:32" ht="20.25" customHeight="1">
      <c r="B3" s="20" t="s">
        <v>109</v>
      </c>
      <c r="H3" s="413" t="s">
        <v>559</v>
      </c>
      <c r="L3" s="20" t="s">
        <v>109</v>
      </c>
      <c r="R3" s="413" t="s">
        <v>559</v>
      </c>
      <c r="V3" s="20" t="s">
        <v>109</v>
      </c>
      <c r="AB3" s="413" t="s">
        <v>559</v>
      </c>
      <c r="AE3" s="20" t="s">
        <v>604</v>
      </c>
    </row>
    <row r="4" spans="1:32" ht="24.75" customHeight="1">
      <c r="B4" s="66"/>
      <c r="D4" s="720" t="s">
        <v>97</v>
      </c>
      <c r="E4" s="720"/>
      <c r="F4" s="720"/>
      <c r="G4" s="720"/>
      <c r="H4" s="433"/>
      <c r="L4" s="66"/>
      <c r="N4" s="720" t="s">
        <v>97</v>
      </c>
      <c r="O4" s="720"/>
      <c r="P4" s="720"/>
      <c r="Q4" s="720"/>
      <c r="R4" s="433"/>
      <c r="V4" s="66"/>
      <c r="X4" s="720" t="s">
        <v>97</v>
      </c>
      <c r="Y4" s="720"/>
      <c r="Z4" s="720"/>
      <c r="AA4" s="720"/>
      <c r="AB4" s="433"/>
      <c r="AE4" s="20" t="s">
        <v>605</v>
      </c>
    </row>
    <row r="5" spans="1:32" ht="21" customHeight="1">
      <c r="F5" s="78" t="s">
        <v>98</v>
      </c>
      <c r="G5" s="721" t="str">
        <f>①入力ﾏﾆｭｱﾙ!$D$10</f>
        <v>兵庫県庁病院</v>
      </c>
      <c r="H5" s="721"/>
      <c r="P5" s="78" t="s">
        <v>98</v>
      </c>
      <c r="Q5" s="721" t="str">
        <f>①入力ﾏﾆｭｱﾙ!$D$10</f>
        <v>兵庫県庁病院</v>
      </c>
      <c r="R5" s="721"/>
      <c r="Z5" s="78" t="s">
        <v>98</v>
      </c>
      <c r="AA5" s="721" t="str">
        <f>①入力ﾏﾆｭｱﾙ!$D$10</f>
        <v>兵庫県庁病院</v>
      </c>
      <c r="AB5" s="721"/>
      <c r="AE5" s="20" t="s">
        <v>606</v>
      </c>
    </row>
    <row r="6" spans="1:32" ht="21" customHeight="1" thickBot="1">
      <c r="F6" s="78" t="s">
        <v>99</v>
      </c>
      <c r="G6" s="722" t="str">
        <f>①入力ﾏﾆｭｱﾙ!$D$20</f>
        <v>なかよし保育園</v>
      </c>
      <c r="H6" s="722"/>
      <c r="P6" s="78" t="s">
        <v>99</v>
      </c>
      <c r="Q6" s="722" t="str">
        <f>①入力ﾏﾆｭｱﾙ!$D$20</f>
        <v>なかよし保育園</v>
      </c>
      <c r="R6" s="722"/>
      <c r="Z6" s="78" t="s">
        <v>99</v>
      </c>
      <c r="AA6" s="722" t="str">
        <f>①入力ﾏﾆｭｱﾙ!$D$20</f>
        <v>なかよし保育園</v>
      </c>
      <c r="AB6" s="722"/>
      <c r="AE6" s="20" t="s">
        <v>607</v>
      </c>
    </row>
    <row r="7" spans="1:32" ht="26.25" customHeight="1" thickBot="1">
      <c r="B7" s="79" t="s">
        <v>100</v>
      </c>
      <c r="C7" s="80" t="s">
        <v>101</v>
      </c>
      <c r="D7" s="80" t="s">
        <v>102</v>
      </c>
      <c r="E7" s="80" t="s">
        <v>103</v>
      </c>
      <c r="F7" s="80" t="s">
        <v>104</v>
      </c>
      <c r="G7" s="80" t="s">
        <v>82</v>
      </c>
      <c r="H7" s="81" t="s">
        <v>105</v>
      </c>
      <c r="L7" s="79" t="s">
        <v>100</v>
      </c>
      <c r="M7" s="80" t="s">
        <v>101</v>
      </c>
      <c r="N7" s="80" t="s">
        <v>102</v>
      </c>
      <c r="O7" s="80" t="s">
        <v>103</v>
      </c>
      <c r="P7" s="80" t="s">
        <v>104</v>
      </c>
      <c r="Q7" s="80" t="s">
        <v>82</v>
      </c>
      <c r="R7" s="81" t="s">
        <v>105</v>
      </c>
      <c r="V7" s="79" t="s">
        <v>100</v>
      </c>
      <c r="W7" s="80" t="s">
        <v>101</v>
      </c>
      <c r="X7" s="80" t="s">
        <v>102</v>
      </c>
      <c r="Y7" s="80" t="s">
        <v>103</v>
      </c>
      <c r="Z7" s="80" t="s">
        <v>104</v>
      </c>
      <c r="AA7" s="80" t="s">
        <v>82</v>
      </c>
      <c r="AB7" s="81" t="s">
        <v>105</v>
      </c>
    </row>
    <row r="8" spans="1:32" ht="12" customHeight="1">
      <c r="B8" s="82"/>
      <c r="C8" s="83"/>
      <c r="D8" s="84" t="s">
        <v>90</v>
      </c>
      <c r="E8" s="84" t="s">
        <v>90</v>
      </c>
      <c r="F8" s="84" t="s">
        <v>90</v>
      </c>
      <c r="G8" s="84" t="s">
        <v>90</v>
      </c>
      <c r="H8" s="85"/>
      <c r="L8" s="82"/>
      <c r="M8" s="83"/>
      <c r="N8" s="84" t="s">
        <v>90</v>
      </c>
      <c r="O8" s="84" t="s">
        <v>90</v>
      </c>
      <c r="P8" s="84" t="s">
        <v>90</v>
      </c>
      <c r="Q8" s="84" t="s">
        <v>90</v>
      </c>
      <c r="R8" s="85"/>
      <c r="V8" s="82"/>
      <c r="W8" s="83"/>
      <c r="X8" s="84" t="s">
        <v>90</v>
      </c>
      <c r="Y8" s="84" t="s">
        <v>90</v>
      </c>
      <c r="Z8" s="84" t="s">
        <v>90</v>
      </c>
      <c r="AA8" s="84" t="s">
        <v>90</v>
      </c>
      <c r="AB8" s="85"/>
    </row>
    <row r="9" spans="1:32" ht="12" customHeight="1">
      <c r="A9" s="66">
        <v>1</v>
      </c>
      <c r="B9" s="696" t="s">
        <v>602</v>
      </c>
      <c r="C9" s="704" t="s">
        <v>569</v>
      </c>
      <c r="D9" s="708">
        <v>5000000</v>
      </c>
      <c r="E9" s="708"/>
      <c r="F9" s="708"/>
      <c r="G9" s="712">
        <f>SUM(D9:F10)</f>
        <v>5000000</v>
      </c>
      <c r="H9" s="86" t="s">
        <v>748</v>
      </c>
      <c r="K9" s="66">
        <v>1</v>
      </c>
      <c r="L9" s="696" t="s">
        <v>602</v>
      </c>
      <c r="M9" s="704" t="s">
        <v>569</v>
      </c>
      <c r="N9" s="708"/>
      <c r="O9" s="708"/>
      <c r="P9" s="708">
        <v>5000000</v>
      </c>
      <c r="Q9" s="712">
        <f>SUM(N9:P10)</f>
        <v>5000000</v>
      </c>
      <c r="R9" s="86" t="s">
        <v>748</v>
      </c>
      <c r="U9" s="66">
        <v>1</v>
      </c>
      <c r="V9" s="696" t="s">
        <v>602</v>
      </c>
      <c r="W9" s="704" t="s">
        <v>569</v>
      </c>
      <c r="X9" s="708">
        <v>5000000</v>
      </c>
      <c r="Y9" s="708"/>
      <c r="Z9" s="708"/>
      <c r="AA9" s="712">
        <f>SUM(X9:Z10)</f>
        <v>5000000</v>
      </c>
      <c r="AB9" s="86" t="s">
        <v>748</v>
      </c>
    </row>
    <row r="10" spans="1:32" ht="18" customHeight="1">
      <c r="B10" s="697"/>
      <c r="C10" s="705"/>
      <c r="D10" s="709"/>
      <c r="E10" s="709"/>
      <c r="F10" s="709"/>
      <c r="G10" s="719"/>
      <c r="H10" s="87"/>
      <c r="L10" s="697"/>
      <c r="M10" s="705"/>
      <c r="N10" s="709"/>
      <c r="O10" s="709"/>
      <c r="P10" s="709"/>
      <c r="Q10" s="719"/>
      <c r="R10" s="87"/>
      <c r="V10" s="697"/>
      <c r="W10" s="705"/>
      <c r="X10" s="709"/>
      <c r="Y10" s="709"/>
      <c r="Z10" s="709"/>
      <c r="AA10" s="719"/>
      <c r="AB10" s="87"/>
    </row>
    <row r="11" spans="1:32" ht="12" customHeight="1">
      <c r="A11" s="66">
        <v>2</v>
      </c>
      <c r="B11" s="696" t="s">
        <v>602</v>
      </c>
      <c r="C11" s="704" t="s">
        <v>568</v>
      </c>
      <c r="D11" s="708">
        <v>5000000</v>
      </c>
      <c r="E11" s="708"/>
      <c r="F11" s="708"/>
      <c r="G11" s="712">
        <f>SUM(D11:F12)</f>
        <v>5000000</v>
      </c>
      <c r="H11" s="86" t="s">
        <v>748</v>
      </c>
      <c r="K11" s="66">
        <v>2</v>
      </c>
      <c r="L11" s="696" t="s">
        <v>602</v>
      </c>
      <c r="M11" s="704" t="s">
        <v>568</v>
      </c>
      <c r="N11" s="708"/>
      <c r="O11" s="708"/>
      <c r="P11" s="708">
        <v>5000000</v>
      </c>
      <c r="Q11" s="712">
        <f>SUM(N11:P12)</f>
        <v>5000000</v>
      </c>
      <c r="R11" s="86" t="s">
        <v>748</v>
      </c>
      <c r="U11" s="66">
        <v>2</v>
      </c>
      <c r="V11" s="696" t="s">
        <v>602</v>
      </c>
      <c r="W11" s="704" t="s">
        <v>568</v>
      </c>
      <c r="X11" s="708">
        <v>5000000</v>
      </c>
      <c r="Y11" s="708"/>
      <c r="Z11" s="708"/>
      <c r="AA11" s="712">
        <f>SUM(X11:Z12)</f>
        <v>5000000</v>
      </c>
      <c r="AB11" s="86" t="s">
        <v>748</v>
      </c>
    </row>
    <row r="12" spans="1:32" ht="18" customHeight="1">
      <c r="B12" s="697"/>
      <c r="C12" s="705"/>
      <c r="D12" s="709"/>
      <c r="E12" s="709"/>
      <c r="F12" s="709"/>
      <c r="G12" s="719"/>
      <c r="H12" s="87"/>
      <c r="L12" s="697"/>
      <c r="M12" s="705"/>
      <c r="N12" s="709"/>
      <c r="O12" s="709"/>
      <c r="P12" s="709"/>
      <c r="Q12" s="719"/>
      <c r="R12" s="87"/>
      <c r="V12" s="697"/>
      <c r="W12" s="705"/>
      <c r="X12" s="709"/>
      <c r="Y12" s="709"/>
      <c r="Z12" s="709"/>
      <c r="AA12" s="719"/>
      <c r="AB12" s="87"/>
    </row>
    <row r="13" spans="1:32" ht="12" customHeight="1">
      <c r="A13" s="66">
        <v>3</v>
      </c>
      <c r="B13" s="696" t="s">
        <v>602</v>
      </c>
      <c r="C13" s="704" t="s">
        <v>568</v>
      </c>
      <c r="D13" s="708">
        <v>5000000</v>
      </c>
      <c r="E13" s="708"/>
      <c r="F13" s="708"/>
      <c r="G13" s="712">
        <f>SUM(D13:F14)</f>
        <v>5000000</v>
      </c>
      <c r="H13" s="86" t="s">
        <v>748</v>
      </c>
      <c r="K13" s="66">
        <v>3</v>
      </c>
      <c r="L13" s="696" t="s">
        <v>602</v>
      </c>
      <c r="M13" s="704" t="s">
        <v>568</v>
      </c>
      <c r="N13" s="708"/>
      <c r="O13" s="708"/>
      <c r="P13" s="708">
        <v>5000000</v>
      </c>
      <c r="Q13" s="712">
        <f>SUM(N13:P14)</f>
        <v>5000000</v>
      </c>
      <c r="R13" s="86" t="s">
        <v>748</v>
      </c>
      <c r="U13" s="66">
        <v>3</v>
      </c>
      <c r="V13" s="696" t="s">
        <v>602</v>
      </c>
      <c r="W13" s="704" t="s">
        <v>568</v>
      </c>
      <c r="X13" s="708">
        <v>5000000</v>
      </c>
      <c r="Y13" s="708"/>
      <c r="Z13" s="708"/>
      <c r="AA13" s="712">
        <f>SUM(X13:Z14)</f>
        <v>5000000</v>
      </c>
      <c r="AB13" s="86" t="s">
        <v>748</v>
      </c>
    </row>
    <row r="14" spans="1:32" ht="18" customHeight="1">
      <c r="B14" s="697"/>
      <c r="C14" s="705"/>
      <c r="D14" s="709"/>
      <c r="E14" s="709"/>
      <c r="F14" s="709"/>
      <c r="G14" s="719"/>
      <c r="H14" s="603" t="s">
        <v>657</v>
      </c>
      <c r="L14" s="697"/>
      <c r="M14" s="705"/>
      <c r="N14" s="709"/>
      <c r="O14" s="709"/>
      <c r="P14" s="709"/>
      <c r="Q14" s="719"/>
      <c r="R14" s="164" t="s">
        <v>657</v>
      </c>
      <c r="V14" s="697"/>
      <c r="W14" s="705"/>
      <c r="X14" s="709"/>
      <c r="Y14" s="709"/>
      <c r="Z14" s="709"/>
      <c r="AA14" s="719"/>
      <c r="AB14" s="164" t="s">
        <v>657</v>
      </c>
    </row>
    <row r="15" spans="1:32" ht="12" customHeight="1">
      <c r="A15" s="66">
        <v>4</v>
      </c>
      <c r="B15" s="696" t="s">
        <v>604</v>
      </c>
      <c r="C15" s="704" t="s">
        <v>568</v>
      </c>
      <c r="D15" s="708">
        <v>4500000</v>
      </c>
      <c r="E15" s="708"/>
      <c r="F15" s="708"/>
      <c r="G15" s="712">
        <f>SUM(D15:F16)</f>
        <v>4500000</v>
      </c>
      <c r="H15" s="86" t="s">
        <v>749</v>
      </c>
      <c r="K15" s="66">
        <v>4</v>
      </c>
      <c r="L15" s="696" t="s">
        <v>604</v>
      </c>
      <c r="M15" s="704" t="s">
        <v>568</v>
      </c>
      <c r="N15" s="708"/>
      <c r="O15" s="708"/>
      <c r="P15" s="708">
        <v>4500000</v>
      </c>
      <c r="Q15" s="712">
        <f>SUM(N15:P16)</f>
        <v>4500000</v>
      </c>
      <c r="R15" s="86" t="s">
        <v>749</v>
      </c>
      <c r="U15" s="66">
        <v>4</v>
      </c>
      <c r="V15" s="696" t="s">
        <v>604</v>
      </c>
      <c r="W15" s="704" t="s">
        <v>568</v>
      </c>
      <c r="X15" s="708">
        <v>4500000</v>
      </c>
      <c r="Y15" s="708"/>
      <c r="Z15" s="708"/>
      <c r="AA15" s="712">
        <f>SUM(X15:Z16)</f>
        <v>4500000</v>
      </c>
      <c r="AB15" s="86" t="s">
        <v>749</v>
      </c>
    </row>
    <row r="16" spans="1:32" ht="18" customHeight="1">
      <c r="B16" s="697"/>
      <c r="C16" s="705"/>
      <c r="D16" s="709"/>
      <c r="E16" s="709"/>
      <c r="F16" s="709"/>
      <c r="G16" s="719"/>
      <c r="H16" s="87" t="s">
        <v>658</v>
      </c>
      <c r="L16" s="697"/>
      <c r="M16" s="705"/>
      <c r="N16" s="709"/>
      <c r="O16" s="709"/>
      <c r="P16" s="709"/>
      <c r="Q16" s="719"/>
      <c r="R16" s="87" t="s">
        <v>658</v>
      </c>
      <c r="V16" s="697"/>
      <c r="W16" s="705"/>
      <c r="X16" s="709"/>
      <c r="Y16" s="709"/>
      <c r="Z16" s="709"/>
      <c r="AA16" s="719"/>
      <c r="AB16" s="87" t="s">
        <v>658</v>
      </c>
    </row>
    <row r="17" spans="1:28" ht="12" customHeight="1">
      <c r="A17" s="66">
        <v>5</v>
      </c>
      <c r="B17" s="696" t="s">
        <v>604</v>
      </c>
      <c r="C17" s="704" t="s">
        <v>568</v>
      </c>
      <c r="D17" s="708">
        <v>4500000</v>
      </c>
      <c r="E17" s="708"/>
      <c r="F17" s="708"/>
      <c r="G17" s="712">
        <f>SUM(D17:F18)</f>
        <v>4500000</v>
      </c>
      <c r="H17" s="86" t="s">
        <v>750</v>
      </c>
      <c r="K17" s="66">
        <v>5</v>
      </c>
      <c r="L17" s="696" t="s">
        <v>604</v>
      </c>
      <c r="M17" s="704" t="s">
        <v>568</v>
      </c>
      <c r="N17" s="708"/>
      <c r="O17" s="708"/>
      <c r="P17" s="708">
        <v>4500000</v>
      </c>
      <c r="Q17" s="712">
        <f>SUM(N17:P18)</f>
        <v>4500000</v>
      </c>
      <c r="R17" s="86" t="s">
        <v>750</v>
      </c>
      <c r="U17" s="66">
        <v>5</v>
      </c>
      <c r="V17" s="696" t="s">
        <v>604</v>
      </c>
      <c r="W17" s="704" t="s">
        <v>568</v>
      </c>
      <c r="X17" s="708">
        <v>4500000</v>
      </c>
      <c r="Y17" s="708"/>
      <c r="Z17" s="708"/>
      <c r="AA17" s="712">
        <f>SUM(X17:Z18)</f>
        <v>4500000</v>
      </c>
      <c r="AB17" s="86" t="s">
        <v>750</v>
      </c>
    </row>
    <row r="18" spans="1:28" ht="18" customHeight="1">
      <c r="B18" s="697"/>
      <c r="C18" s="705"/>
      <c r="D18" s="709"/>
      <c r="E18" s="709"/>
      <c r="F18" s="709"/>
      <c r="G18" s="719"/>
      <c r="H18" s="87"/>
      <c r="L18" s="697"/>
      <c r="M18" s="705"/>
      <c r="N18" s="709"/>
      <c r="O18" s="709"/>
      <c r="P18" s="709"/>
      <c r="Q18" s="719"/>
      <c r="R18" s="87"/>
      <c r="V18" s="697"/>
      <c r="W18" s="705"/>
      <c r="X18" s="709"/>
      <c r="Y18" s="709"/>
      <c r="Z18" s="709"/>
      <c r="AA18" s="719"/>
      <c r="AB18" s="87"/>
    </row>
    <row r="19" spans="1:28" ht="12" customHeight="1">
      <c r="A19" s="66">
        <v>6</v>
      </c>
      <c r="B19" s="694" t="s">
        <v>603</v>
      </c>
      <c r="C19" s="706" t="s">
        <v>568</v>
      </c>
      <c r="D19" s="443"/>
      <c r="E19" s="710">
        <v>1750000</v>
      </c>
      <c r="F19" s="443"/>
      <c r="G19" s="718">
        <f>SUM(D19:F20)</f>
        <v>1750000</v>
      </c>
      <c r="H19" s="86" t="s">
        <v>751</v>
      </c>
      <c r="K19" s="66">
        <v>6</v>
      </c>
      <c r="L19" s="696" t="s">
        <v>603</v>
      </c>
      <c r="M19" s="704" t="s">
        <v>568</v>
      </c>
      <c r="N19" s="708"/>
      <c r="O19" s="708"/>
      <c r="P19" s="708">
        <v>1750000</v>
      </c>
      <c r="Q19" s="712">
        <f>SUM(N19:P20)</f>
        <v>1750000</v>
      </c>
      <c r="R19" s="86" t="s">
        <v>751</v>
      </c>
      <c r="U19" s="66">
        <v>6</v>
      </c>
      <c r="V19" s="696" t="s">
        <v>603</v>
      </c>
      <c r="W19" s="704" t="s">
        <v>568</v>
      </c>
      <c r="X19" s="708"/>
      <c r="Y19" s="708">
        <v>1750000</v>
      </c>
      <c r="Z19" s="708"/>
      <c r="AA19" s="712">
        <f>SUM(X19:Z20)</f>
        <v>1750000</v>
      </c>
      <c r="AB19" s="86" t="s">
        <v>751</v>
      </c>
    </row>
    <row r="20" spans="1:28" ht="21" customHeight="1">
      <c r="B20" s="695"/>
      <c r="C20" s="707"/>
      <c r="D20" s="444"/>
      <c r="E20" s="707"/>
      <c r="F20" s="444"/>
      <c r="G20" s="707"/>
      <c r="H20" s="87" t="s">
        <v>571</v>
      </c>
      <c r="L20" s="697"/>
      <c r="M20" s="705"/>
      <c r="N20" s="709"/>
      <c r="O20" s="709"/>
      <c r="P20" s="709"/>
      <c r="Q20" s="719"/>
      <c r="R20" s="87" t="s">
        <v>571</v>
      </c>
      <c r="V20" s="697"/>
      <c r="W20" s="705"/>
      <c r="X20" s="709"/>
      <c r="Y20" s="709"/>
      <c r="Z20" s="709"/>
      <c r="AA20" s="719"/>
      <c r="AB20" s="87" t="s">
        <v>571</v>
      </c>
    </row>
    <row r="21" spans="1:28" ht="12" customHeight="1">
      <c r="A21" s="66">
        <v>7</v>
      </c>
      <c r="B21" s="694" t="s">
        <v>603</v>
      </c>
      <c r="C21" s="706" t="s">
        <v>568</v>
      </c>
      <c r="D21" s="443"/>
      <c r="E21" s="710">
        <v>1750000</v>
      </c>
      <c r="F21" s="443"/>
      <c r="G21" s="718">
        <f>SUM(D21:F22)</f>
        <v>1750000</v>
      </c>
      <c r="H21" s="86" t="s">
        <v>748</v>
      </c>
      <c r="K21" s="66">
        <v>7</v>
      </c>
      <c r="L21" s="731" t="s">
        <v>603</v>
      </c>
      <c r="M21" s="725" t="s">
        <v>568</v>
      </c>
      <c r="N21" s="523"/>
      <c r="O21" s="523"/>
      <c r="P21" s="727">
        <v>1750000</v>
      </c>
      <c r="Q21" s="729">
        <f>SUM(N21:P22)</f>
        <v>1750000</v>
      </c>
      <c r="R21" s="86" t="s">
        <v>748</v>
      </c>
      <c r="U21" s="66">
        <v>7</v>
      </c>
      <c r="V21" s="723" t="s">
        <v>603</v>
      </c>
      <c r="W21" s="725" t="s">
        <v>568</v>
      </c>
      <c r="X21" s="708"/>
      <c r="Y21" s="708">
        <v>1750000</v>
      </c>
      <c r="Z21" s="708"/>
      <c r="AA21" s="712">
        <f>SUM(X21:Z22)</f>
        <v>1750000</v>
      </c>
      <c r="AB21" s="86" t="s">
        <v>748</v>
      </c>
    </row>
    <row r="22" spans="1:28" ht="18" customHeight="1">
      <c r="B22" s="695"/>
      <c r="C22" s="707"/>
      <c r="D22" s="444"/>
      <c r="E22" s="707"/>
      <c r="F22" s="444"/>
      <c r="G22" s="707"/>
      <c r="H22" s="87" t="s">
        <v>571</v>
      </c>
      <c r="L22" s="732"/>
      <c r="M22" s="726"/>
      <c r="N22" s="444"/>
      <c r="O22" s="444"/>
      <c r="P22" s="728"/>
      <c r="Q22" s="730"/>
      <c r="R22" s="87" t="s">
        <v>571</v>
      </c>
      <c r="V22" s="724"/>
      <c r="W22" s="726"/>
      <c r="X22" s="709"/>
      <c r="Y22" s="709"/>
      <c r="Z22" s="709"/>
      <c r="AA22" s="719"/>
      <c r="AB22" s="87" t="s">
        <v>571</v>
      </c>
    </row>
    <row r="23" spans="1:28" ht="12" customHeight="1">
      <c r="A23" s="66">
        <v>8</v>
      </c>
      <c r="B23" s="694" t="s">
        <v>605</v>
      </c>
      <c r="C23" s="706" t="s">
        <v>568</v>
      </c>
      <c r="D23" s="443"/>
      <c r="E23" s="710">
        <v>1000000</v>
      </c>
      <c r="F23" s="443"/>
      <c r="G23" s="718">
        <f>SUM(D23:F24)</f>
        <v>1000000</v>
      </c>
      <c r="H23" s="86" t="s">
        <v>752</v>
      </c>
      <c r="K23" s="66">
        <v>8</v>
      </c>
      <c r="L23" s="723" t="s">
        <v>605</v>
      </c>
      <c r="M23" s="725" t="s">
        <v>568</v>
      </c>
      <c r="N23" s="523"/>
      <c r="O23" s="523"/>
      <c r="P23" s="727">
        <v>1000000</v>
      </c>
      <c r="Q23" s="729">
        <f>SUM(N23:P24)</f>
        <v>1000000</v>
      </c>
      <c r="R23" s="86" t="s">
        <v>752</v>
      </c>
      <c r="U23" s="66">
        <v>8</v>
      </c>
      <c r="V23" s="723" t="s">
        <v>605</v>
      </c>
      <c r="W23" s="725" t="s">
        <v>568</v>
      </c>
      <c r="X23" s="708"/>
      <c r="Y23" s="708">
        <v>1000000</v>
      </c>
      <c r="Z23" s="708"/>
      <c r="AA23" s="712">
        <f>SUM(X23:Z24)</f>
        <v>1000000</v>
      </c>
      <c r="AB23" s="86" t="s">
        <v>752</v>
      </c>
    </row>
    <row r="24" spans="1:28" ht="21" customHeight="1">
      <c r="B24" s="695"/>
      <c r="C24" s="707"/>
      <c r="D24" s="444"/>
      <c r="E24" s="707"/>
      <c r="F24" s="444"/>
      <c r="G24" s="707"/>
      <c r="H24" s="87" t="s">
        <v>654</v>
      </c>
      <c r="L24" s="724"/>
      <c r="M24" s="726"/>
      <c r="N24" s="444"/>
      <c r="O24" s="444"/>
      <c r="P24" s="728"/>
      <c r="Q24" s="730"/>
      <c r="R24" s="87" t="s">
        <v>654</v>
      </c>
      <c r="V24" s="724"/>
      <c r="W24" s="726"/>
      <c r="X24" s="709"/>
      <c r="Y24" s="709"/>
      <c r="Z24" s="709"/>
      <c r="AA24" s="719"/>
      <c r="AB24" s="87" t="s">
        <v>654</v>
      </c>
    </row>
    <row r="25" spans="1:28" ht="12" customHeight="1">
      <c r="A25" s="66">
        <v>9</v>
      </c>
      <c r="B25" s="694" t="s">
        <v>607</v>
      </c>
      <c r="C25" s="706" t="s">
        <v>568</v>
      </c>
      <c r="D25" s="443"/>
      <c r="E25" s="710">
        <v>2100000</v>
      </c>
      <c r="F25" s="443"/>
      <c r="G25" s="718">
        <f>SUM(D25:F26)</f>
        <v>2100000</v>
      </c>
      <c r="H25" s="86" t="s">
        <v>748</v>
      </c>
      <c r="K25" s="66">
        <v>9</v>
      </c>
      <c r="L25" s="723" t="s">
        <v>607</v>
      </c>
      <c r="M25" s="725" t="s">
        <v>568</v>
      </c>
      <c r="N25" s="523"/>
      <c r="O25" s="523"/>
      <c r="P25" s="727">
        <v>2100000</v>
      </c>
      <c r="Q25" s="729">
        <f>SUM(N25:P26)</f>
        <v>2100000</v>
      </c>
      <c r="R25" s="86" t="s">
        <v>748</v>
      </c>
      <c r="U25" s="66">
        <v>9</v>
      </c>
      <c r="V25" s="723" t="s">
        <v>607</v>
      </c>
      <c r="W25" s="725" t="s">
        <v>568</v>
      </c>
      <c r="X25" s="708"/>
      <c r="Y25" s="708">
        <v>2100000</v>
      </c>
      <c r="Z25" s="708"/>
      <c r="AA25" s="712">
        <f>SUM(X25:Z26)</f>
        <v>2100000</v>
      </c>
      <c r="AB25" s="86" t="s">
        <v>748</v>
      </c>
    </row>
    <row r="26" spans="1:28" ht="21.75" customHeight="1">
      <c r="B26" s="695"/>
      <c r="C26" s="707"/>
      <c r="D26" s="444"/>
      <c r="E26" s="707"/>
      <c r="F26" s="444"/>
      <c r="G26" s="707"/>
      <c r="H26" s="87" t="s">
        <v>662</v>
      </c>
      <c r="L26" s="724"/>
      <c r="M26" s="726"/>
      <c r="N26" s="444"/>
      <c r="O26" s="444"/>
      <c r="P26" s="728"/>
      <c r="Q26" s="730"/>
      <c r="R26" s="87" t="s">
        <v>662</v>
      </c>
      <c r="V26" s="724"/>
      <c r="W26" s="726"/>
      <c r="X26" s="709"/>
      <c r="Y26" s="709"/>
      <c r="Z26" s="709"/>
      <c r="AA26" s="719"/>
      <c r="AB26" s="87" t="s">
        <v>662</v>
      </c>
    </row>
    <row r="27" spans="1:28" ht="12" customHeight="1">
      <c r="A27" s="66">
        <v>10</v>
      </c>
      <c r="B27" s="694" t="s">
        <v>606</v>
      </c>
      <c r="C27" s="706" t="s">
        <v>568</v>
      </c>
      <c r="D27" s="710">
        <v>4500000</v>
      </c>
      <c r="E27" s="443"/>
      <c r="F27" s="443"/>
      <c r="G27" s="718">
        <f>SUM(D27:F28)</f>
        <v>4500000</v>
      </c>
      <c r="H27" s="86" t="s">
        <v>748</v>
      </c>
      <c r="K27" s="66">
        <v>10</v>
      </c>
      <c r="L27" s="723" t="s">
        <v>606</v>
      </c>
      <c r="M27" s="725" t="s">
        <v>568</v>
      </c>
      <c r="N27" s="523"/>
      <c r="O27" s="523"/>
      <c r="P27" s="727">
        <v>4500000</v>
      </c>
      <c r="Q27" s="729">
        <f>SUM(N27:P28)</f>
        <v>4500000</v>
      </c>
      <c r="R27" s="86" t="s">
        <v>748</v>
      </c>
      <c r="U27" s="66">
        <v>10</v>
      </c>
      <c r="V27" s="723" t="s">
        <v>606</v>
      </c>
      <c r="W27" s="725" t="s">
        <v>568</v>
      </c>
      <c r="X27" s="708"/>
      <c r="Y27" s="708"/>
      <c r="Z27" s="708">
        <v>4500000</v>
      </c>
      <c r="AA27" s="712">
        <f>SUM(X27:Z28)</f>
        <v>4500000</v>
      </c>
      <c r="AB27" s="86" t="s">
        <v>748</v>
      </c>
    </row>
    <row r="28" spans="1:28" ht="21" customHeight="1">
      <c r="B28" s="695"/>
      <c r="C28" s="707"/>
      <c r="D28" s="707"/>
      <c r="E28" s="444"/>
      <c r="F28" s="444"/>
      <c r="G28" s="707"/>
      <c r="H28" s="435"/>
      <c r="L28" s="724"/>
      <c r="M28" s="726"/>
      <c r="N28" s="444"/>
      <c r="O28" s="444"/>
      <c r="P28" s="728"/>
      <c r="Q28" s="730"/>
      <c r="R28" s="435"/>
      <c r="V28" s="724"/>
      <c r="W28" s="726"/>
      <c r="X28" s="709"/>
      <c r="Y28" s="709"/>
      <c r="Z28" s="709"/>
      <c r="AA28" s="719"/>
      <c r="AB28" s="435"/>
    </row>
    <row r="29" spans="1:28" ht="12" customHeight="1">
      <c r="A29" s="66">
        <v>11</v>
      </c>
      <c r="B29" s="696"/>
      <c r="C29" s="704"/>
      <c r="D29" s="708"/>
      <c r="E29" s="710"/>
      <c r="F29" s="708"/>
      <c r="G29" s="712">
        <f>SUM(D29:F30)</f>
        <v>0</v>
      </c>
      <c r="H29" s="86"/>
      <c r="K29" s="66">
        <v>11</v>
      </c>
      <c r="L29" s="696"/>
      <c r="M29" s="704"/>
      <c r="N29" s="708"/>
      <c r="O29" s="708"/>
      <c r="P29" s="708"/>
      <c r="Q29" s="712">
        <f>SUM(N29:P30)</f>
        <v>0</v>
      </c>
      <c r="R29" s="86"/>
      <c r="U29" s="66">
        <v>11</v>
      </c>
      <c r="V29" s="696"/>
      <c r="W29" s="704"/>
      <c r="X29" s="708"/>
      <c r="Y29" s="708"/>
      <c r="Z29" s="708"/>
      <c r="AA29" s="712">
        <f>SUM(X29:Z30)</f>
        <v>0</v>
      </c>
      <c r="AB29" s="86"/>
    </row>
    <row r="30" spans="1:28" ht="21" customHeight="1">
      <c r="B30" s="697"/>
      <c r="C30" s="705"/>
      <c r="D30" s="709"/>
      <c r="E30" s="709"/>
      <c r="F30" s="709"/>
      <c r="G30" s="719"/>
      <c r="H30" s="87"/>
      <c r="L30" s="697"/>
      <c r="M30" s="705"/>
      <c r="N30" s="709"/>
      <c r="O30" s="709"/>
      <c r="P30" s="709"/>
      <c r="Q30" s="719"/>
      <c r="R30" s="87"/>
      <c r="V30" s="697"/>
      <c r="W30" s="705"/>
      <c r="X30" s="709"/>
      <c r="Y30" s="709"/>
      <c r="Z30" s="709"/>
      <c r="AA30" s="719"/>
      <c r="AB30" s="87"/>
    </row>
    <row r="31" spans="1:28" ht="12" customHeight="1">
      <c r="A31" s="66">
        <v>12</v>
      </c>
      <c r="B31" s="696"/>
      <c r="C31" s="704"/>
      <c r="D31" s="708"/>
      <c r="E31" s="710"/>
      <c r="F31" s="708"/>
      <c r="G31" s="712">
        <f>SUM(D31:F32)</f>
        <v>0</v>
      </c>
      <c r="H31" s="86"/>
      <c r="K31" s="66">
        <v>12</v>
      </c>
      <c r="L31" s="696"/>
      <c r="M31" s="704"/>
      <c r="N31" s="708"/>
      <c r="O31" s="708"/>
      <c r="P31" s="708"/>
      <c r="Q31" s="712">
        <f>SUM(N31:P32)</f>
        <v>0</v>
      </c>
      <c r="R31" s="86"/>
      <c r="U31" s="66">
        <v>12</v>
      </c>
      <c r="V31" s="696"/>
      <c r="W31" s="704"/>
      <c r="X31" s="708"/>
      <c r="Y31" s="708"/>
      <c r="Z31" s="708"/>
      <c r="AA31" s="712">
        <f>SUM(X31:Z32)</f>
        <v>0</v>
      </c>
      <c r="AB31" s="86"/>
    </row>
    <row r="32" spans="1:28" ht="21" customHeight="1" thickBot="1">
      <c r="B32" s="697"/>
      <c r="C32" s="705"/>
      <c r="D32" s="709"/>
      <c r="E32" s="714"/>
      <c r="F32" s="709"/>
      <c r="G32" s="719"/>
      <c r="H32" s="87"/>
      <c r="L32" s="697"/>
      <c r="M32" s="705"/>
      <c r="N32" s="709"/>
      <c r="O32" s="709"/>
      <c r="P32" s="709"/>
      <c r="Q32" s="719"/>
      <c r="R32" s="87"/>
      <c r="V32" s="697"/>
      <c r="W32" s="705"/>
      <c r="X32" s="709"/>
      <c r="Y32" s="709"/>
      <c r="Z32" s="709"/>
      <c r="AA32" s="719"/>
      <c r="AB32" s="87"/>
    </row>
    <row r="33" spans="2:29" ht="12" customHeight="1" thickTop="1">
      <c r="B33" s="698" t="s">
        <v>107</v>
      </c>
      <c r="C33" s="699"/>
      <c r="D33" s="711">
        <f>SUM(D9:D32)</f>
        <v>28500000</v>
      </c>
      <c r="E33" s="711">
        <f>SUM(E9:E32)</f>
        <v>6600000</v>
      </c>
      <c r="F33" s="711">
        <f>SUM(F9:F32)</f>
        <v>0</v>
      </c>
      <c r="G33" s="711">
        <f>SUM(G9:G32)</f>
        <v>35100000</v>
      </c>
      <c r="H33" s="715"/>
      <c r="L33" s="698" t="s">
        <v>107</v>
      </c>
      <c r="M33" s="699"/>
      <c r="N33" s="711">
        <f>SUM(N9:N32)</f>
        <v>0</v>
      </c>
      <c r="O33" s="711">
        <f>SUM(O9:O32)</f>
        <v>0</v>
      </c>
      <c r="P33" s="711">
        <f>SUM(P9:P32)</f>
        <v>35100000</v>
      </c>
      <c r="Q33" s="711">
        <f>SUM(Q9:Q32)</f>
        <v>35100000</v>
      </c>
      <c r="R33" s="715"/>
      <c r="V33" s="698" t="s">
        <v>107</v>
      </c>
      <c r="W33" s="699"/>
      <c r="X33" s="711">
        <f>SUM(X9:X32)</f>
        <v>24000000</v>
      </c>
      <c r="Y33" s="711">
        <f>SUM(Y9:Y32)</f>
        <v>6600000</v>
      </c>
      <c r="Z33" s="711">
        <f>SUM(Z9:Z32)</f>
        <v>4500000</v>
      </c>
      <c r="AA33" s="711">
        <f>SUM(AA9:AA32)</f>
        <v>35100000</v>
      </c>
      <c r="AB33" s="715"/>
    </row>
    <row r="34" spans="2:29" ht="12" customHeight="1">
      <c r="B34" s="700"/>
      <c r="C34" s="701"/>
      <c r="D34" s="712"/>
      <c r="E34" s="712"/>
      <c r="F34" s="712"/>
      <c r="G34" s="712"/>
      <c r="H34" s="716"/>
      <c r="L34" s="700"/>
      <c r="M34" s="701"/>
      <c r="N34" s="712"/>
      <c r="O34" s="712"/>
      <c r="P34" s="712"/>
      <c r="Q34" s="712"/>
      <c r="R34" s="716"/>
      <c r="V34" s="700"/>
      <c r="W34" s="701"/>
      <c r="X34" s="712"/>
      <c r="Y34" s="712"/>
      <c r="Z34" s="712"/>
      <c r="AA34" s="712"/>
      <c r="AB34" s="716"/>
    </row>
    <row r="35" spans="2:29" ht="12" customHeight="1" thickBot="1">
      <c r="B35" s="702"/>
      <c r="C35" s="703"/>
      <c r="D35" s="713"/>
      <c r="E35" s="713"/>
      <c r="F35" s="713"/>
      <c r="G35" s="713"/>
      <c r="H35" s="717"/>
      <c r="L35" s="702"/>
      <c r="M35" s="703"/>
      <c r="N35" s="713"/>
      <c r="O35" s="713"/>
      <c r="P35" s="713"/>
      <c r="Q35" s="713"/>
      <c r="R35" s="717"/>
      <c r="V35" s="702"/>
      <c r="W35" s="703"/>
      <c r="X35" s="713"/>
      <c r="Y35" s="713"/>
      <c r="Z35" s="713"/>
      <c r="AA35" s="713"/>
      <c r="AB35" s="717"/>
    </row>
    <row r="37" spans="2:29">
      <c r="B37" s="20" t="s">
        <v>108</v>
      </c>
      <c r="L37" s="20" t="s">
        <v>108</v>
      </c>
      <c r="V37" s="20" t="s">
        <v>108</v>
      </c>
    </row>
    <row r="38" spans="2:29">
      <c r="B38" s="20" t="s">
        <v>608</v>
      </c>
      <c r="L38" s="20" t="s">
        <v>608</v>
      </c>
      <c r="V38" s="20" t="s">
        <v>608</v>
      </c>
    </row>
    <row r="39" spans="2:29">
      <c r="B39" s="20" t="s">
        <v>609</v>
      </c>
      <c r="L39" s="20" t="s">
        <v>609</v>
      </c>
      <c r="V39" s="20" t="s">
        <v>609</v>
      </c>
    </row>
    <row r="40" spans="2:29" ht="27.75" customHeight="1">
      <c r="B40" s="733" t="s">
        <v>610</v>
      </c>
      <c r="C40" s="734"/>
      <c r="D40" s="734"/>
      <c r="E40" s="734"/>
      <c r="F40" s="734"/>
      <c r="G40" s="734"/>
      <c r="H40" s="734"/>
      <c r="I40" s="734"/>
      <c r="L40" s="733" t="s">
        <v>610</v>
      </c>
      <c r="M40" s="734"/>
      <c r="N40" s="734"/>
      <c r="O40" s="734"/>
      <c r="P40" s="734"/>
      <c r="Q40" s="734"/>
      <c r="R40" s="734"/>
      <c r="S40" s="734"/>
      <c r="V40" s="733" t="s">
        <v>610</v>
      </c>
      <c r="W40" s="734"/>
      <c r="X40" s="734"/>
      <c r="Y40" s="734"/>
      <c r="Z40" s="734"/>
      <c r="AA40" s="734"/>
      <c r="AB40" s="734"/>
      <c r="AC40" s="734"/>
    </row>
    <row r="41" spans="2:29">
      <c r="B41" s="20" t="s">
        <v>611</v>
      </c>
      <c r="L41" s="20" t="s">
        <v>611</v>
      </c>
      <c r="V41" s="20" t="s">
        <v>611</v>
      </c>
    </row>
    <row r="43" spans="2:29">
      <c r="B43" s="290"/>
      <c r="L43" s="290"/>
      <c r="V43" s="290"/>
    </row>
  </sheetData>
  <autoFilter ref="A8:AF35" xr:uid="{00000000-0009-0000-0000-000001000000}"/>
  <mergeCells count="231">
    <mergeCell ref="E1:F1"/>
    <mergeCell ref="O1:P1"/>
    <mergeCell ref="Y1:Z1"/>
    <mergeCell ref="V33:W35"/>
    <mergeCell ref="X33:X35"/>
    <mergeCell ref="Y33:Y35"/>
    <mergeCell ref="Z33:Z35"/>
    <mergeCell ref="AA33:AA35"/>
    <mergeCell ref="AB33:AB35"/>
    <mergeCell ref="V31:V32"/>
    <mergeCell ref="W31:W32"/>
    <mergeCell ref="X31:X32"/>
    <mergeCell ref="Y31:Y32"/>
    <mergeCell ref="Z31:Z32"/>
    <mergeCell ref="AA31:AA32"/>
    <mergeCell ref="V23:V24"/>
    <mergeCell ref="W23:W24"/>
    <mergeCell ref="X23:X24"/>
    <mergeCell ref="Y23:Y24"/>
    <mergeCell ref="Z23:Z24"/>
    <mergeCell ref="AA23:AA24"/>
    <mergeCell ref="V25:V26"/>
    <mergeCell ref="W25:W26"/>
    <mergeCell ref="X25:X26"/>
    <mergeCell ref="B40:I40"/>
    <mergeCell ref="L40:S40"/>
    <mergeCell ref="V40:AC40"/>
    <mergeCell ref="V27:V28"/>
    <mergeCell ref="W27:W28"/>
    <mergeCell ref="X27:X28"/>
    <mergeCell ref="Y27:Y28"/>
    <mergeCell ref="Z27:Z28"/>
    <mergeCell ref="AA27:AA28"/>
    <mergeCell ref="V29:V30"/>
    <mergeCell ref="W29:W30"/>
    <mergeCell ref="X29:X30"/>
    <mergeCell ref="Y29:Y30"/>
    <mergeCell ref="Z29:Z30"/>
    <mergeCell ref="AA29:AA30"/>
    <mergeCell ref="R33:R35"/>
    <mergeCell ref="L31:L32"/>
    <mergeCell ref="M31:M32"/>
    <mergeCell ref="N31:N32"/>
    <mergeCell ref="O31:O32"/>
    <mergeCell ref="P31:P32"/>
    <mergeCell ref="Q31:Q32"/>
    <mergeCell ref="L33:M35"/>
    <mergeCell ref="N33:N35"/>
    <mergeCell ref="Y25:Y26"/>
    <mergeCell ref="Z25:Z26"/>
    <mergeCell ref="AA25:AA26"/>
    <mergeCell ref="V19:V20"/>
    <mergeCell ref="W19:W20"/>
    <mergeCell ref="X19:X20"/>
    <mergeCell ref="Y19:Y20"/>
    <mergeCell ref="Z19:Z20"/>
    <mergeCell ref="AA19:AA20"/>
    <mergeCell ref="V21:V22"/>
    <mergeCell ref="W21:W22"/>
    <mergeCell ref="X21:X22"/>
    <mergeCell ref="Y21:Y22"/>
    <mergeCell ref="Z21:Z22"/>
    <mergeCell ref="AA21:AA22"/>
    <mergeCell ref="X15:X16"/>
    <mergeCell ref="Y15:Y16"/>
    <mergeCell ref="Z15:Z16"/>
    <mergeCell ref="AA15:AA16"/>
    <mergeCell ref="V17:V18"/>
    <mergeCell ref="W17:W18"/>
    <mergeCell ref="X17:X18"/>
    <mergeCell ref="Y17:Y18"/>
    <mergeCell ref="Z17:Z18"/>
    <mergeCell ref="AA17:AA18"/>
    <mergeCell ref="V15:V16"/>
    <mergeCell ref="W15:W16"/>
    <mergeCell ref="X4:AA4"/>
    <mergeCell ref="AA5:AB5"/>
    <mergeCell ref="AA6:AB6"/>
    <mergeCell ref="V9:V10"/>
    <mergeCell ref="W9:W10"/>
    <mergeCell ref="X9:X10"/>
    <mergeCell ref="Y9:Y10"/>
    <mergeCell ref="Z9:Z10"/>
    <mergeCell ref="AA9:AA10"/>
    <mergeCell ref="V11:V12"/>
    <mergeCell ref="W11:W12"/>
    <mergeCell ref="X11:X12"/>
    <mergeCell ref="Y11:Y12"/>
    <mergeCell ref="Z11:Z12"/>
    <mergeCell ref="AA11:AA12"/>
    <mergeCell ref="V13:V14"/>
    <mergeCell ref="W13:W14"/>
    <mergeCell ref="X13:X14"/>
    <mergeCell ref="Y13:Y14"/>
    <mergeCell ref="Z13:Z14"/>
    <mergeCell ref="AA13:AA14"/>
    <mergeCell ref="O33:O35"/>
    <mergeCell ref="P33:P35"/>
    <mergeCell ref="Q33:Q35"/>
    <mergeCell ref="L27:L28"/>
    <mergeCell ref="M27:M28"/>
    <mergeCell ref="P27:P28"/>
    <mergeCell ref="Q27:Q28"/>
    <mergeCell ref="L25:L26"/>
    <mergeCell ref="M25:M26"/>
    <mergeCell ref="P25:P26"/>
    <mergeCell ref="Q25:Q26"/>
    <mergeCell ref="L29:L30"/>
    <mergeCell ref="M29:M30"/>
    <mergeCell ref="N29:N30"/>
    <mergeCell ref="O29:O30"/>
    <mergeCell ref="P29:P30"/>
    <mergeCell ref="Q29:Q30"/>
    <mergeCell ref="L19:L20"/>
    <mergeCell ref="M19:M20"/>
    <mergeCell ref="N19:N20"/>
    <mergeCell ref="O19:O20"/>
    <mergeCell ref="P19:P20"/>
    <mergeCell ref="Q19:Q20"/>
    <mergeCell ref="L23:L24"/>
    <mergeCell ref="M23:M24"/>
    <mergeCell ref="P23:P24"/>
    <mergeCell ref="Q23:Q24"/>
    <mergeCell ref="L21:L22"/>
    <mergeCell ref="M21:M22"/>
    <mergeCell ref="P21:P22"/>
    <mergeCell ref="Q21:Q22"/>
    <mergeCell ref="L15:L16"/>
    <mergeCell ref="M15:M16"/>
    <mergeCell ref="N15:N16"/>
    <mergeCell ref="O15:O16"/>
    <mergeCell ref="P15:P16"/>
    <mergeCell ref="Q15:Q16"/>
    <mergeCell ref="L17:L18"/>
    <mergeCell ref="M17:M18"/>
    <mergeCell ref="N17:N18"/>
    <mergeCell ref="O17:O18"/>
    <mergeCell ref="P17:P18"/>
    <mergeCell ref="Q17:Q18"/>
    <mergeCell ref="L11:L12"/>
    <mergeCell ref="M11:M12"/>
    <mergeCell ref="N11:N12"/>
    <mergeCell ref="O11:O12"/>
    <mergeCell ref="P11:P12"/>
    <mergeCell ref="Q11:Q12"/>
    <mergeCell ref="L13:L14"/>
    <mergeCell ref="M13:M14"/>
    <mergeCell ref="N13:N14"/>
    <mergeCell ref="O13:O14"/>
    <mergeCell ref="P13:P14"/>
    <mergeCell ref="Q13:Q14"/>
    <mergeCell ref="N4:Q4"/>
    <mergeCell ref="Q5:R5"/>
    <mergeCell ref="Q6:R6"/>
    <mergeCell ref="L9:L10"/>
    <mergeCell ref="M9:M10"/>
    <mergeCell ref="N9:N10"/>
    <mergeCell ref="O9:O10"/>
    <mergeCell ref="P9:P10"/>
    <mergeCell ref="Q9:Q10"/>
    <mergeCell ref="D4:G4"/>
    <mergeCell ref="G5:H5"/>
    <mergeCell ref="G6:H6"/>
    <mergeCell ref="G31:G32"/>
    <mergeCell ref="G25:G26"/>
    <mergeCell ref="F9:F10"/>
    <mergeCell ref="G17:G18"/>
    <mergeCell ref="F13:F14"/>
    <mergeCell ref="G9:G10"/>
    <mergeCell ref="G27:G28"/>
    <mergeCell ref="F11:F12"/>
    <mergeCell ref="G11:G12"/>
    <mergeCell ref="F15:F16"/>
    <mergeCell ref="G15:G16"/>
    <mergeCell ref="G19:G20"/>
    <mergeCell ref="G13:G14"/>
    <mergeCell ref="F17:F18"/>
    <mergeCell ref="E19:E20"/>
    <mergeCell ref="E17:E18"/>
    <mergeCell ref="E9:E10"/>
    <mergeCell ref="F33:F35"/>
    <mergeCell ref="D31:D32"/>
    <mergeCell ref="E31:E32"/>
    <mergeCell ref="F31:F32"/>
    <mergeCell ref="H33:H35"/>
    <mergeCell ref="E21:E22"/>
    <mergeCell ref="G33:G35"/>
    <mergeCell ref="D33:D35"/>
    <mergeCell ref="G21:G22"/>
    <mergeCell ref="G23:G24"/>
    <mergeCell ref="E25:E26"/>
    <mergeCell ref="E23:E24"/>
    <mergeCell ref="F29:F30"/>
    <mergeCell ref="G29:G30"/>
    <mergeCell ref="D29:D30"/>
    <mergeCell ref="E29:E30"/>
    <mergeCell ref="E33:E35"/>
    <mergeCell ref="B9:B10"/>
    <mergeCell ref="B11:B12"/>
    <mergeCell ref="C9:C10"/>
    <mergeCell ref="D9:D10"/>
    <mergeCell ref="B27:B28"/>
    <mergeCell ref="C11:C12"/>
    <mergeCell ref="D11:D12"/>
    <mergeCell ref="E11:E12"/>
    <mergeCell ref="B13:B14"/>
    <mergeCell ref="B17:B18"/>
    <mergeCell ref="B15:B16"/>
    <mergeCell ref="C13:C14"/>
    <mergeCell ref="D13:D14"/>
    <mergeCell ref="C17:C18"/>
    <mergeCell ref="B19:B20"/>
    <mergeCell ref="C19:C20"/>
    <mergeCell ref="D17:D18"/>
    <mergeCell ref="E13:E14"/>
    <mergeCell ref="C15:C16"/>
    <mergeCell ref="D15:D16"/>
    <mergeCell ref="E15:E16"/>
    <mergeCell ref="D27:D28"/>
    <mergeCell ref="C21:C22"/>
    <mergeCell ref="B21:B22"/>
    <mergeCell ref="B23:B24"/>
    <mergeCell ref="B31:B32"/>
    <mergeCell ref="B33:C35"/>
    <mergeCell ref="B25:B26"/>
    <mergeCell ref="C31:C32"/>
    <mergeCell ref="B29:B30"/>
    <mergeCell ref="C27:C28"/>
    <mergeCell ref="C25:C26"/>
    <mergeCell ref="C23:C24"/>
    <mergeCell ref="C29:C30"/>
  </mergeCells>
  <phoneticPr fontId="24"/>
  <dataValidations count="2">
    <dataValidation allowBlank="1" showInputMessage="1" showErrorMessage="1" errorTitle="半角数字で入力" error="&quot;200X/X/X&quot;と半角数字で入力して下さい。" promptTitle="日付を入力して下さい" prompt="&quot;201X/X/X&quot;と半角で入力して下さい。_x000a_自動的に&quot;平成X年X月X日&quot;になります。_x000a_以下のセルも同様です。" sqref="AB31 AB29 R31 R29" xr:uid="{00000000-0002-0000-0100-000000000000}"/>
    <dataValidation type="list" allowBlank="1" showInputMessage="1" showErrorMessage="1" sqref="L29:L32 B29:B32 B9:B19 B23 B21 B25 B27 L9:L21 L23 L25 L27 V9:V21 V29:V32 V27 V25 V23" xr:uid="{00000000-0002-0000-0100-000001000000}">
      <formula1>$AE$1:$AE$6</formula1>
    </dataValidation>
  </dataValidations>
  <printOptions verticalCentered="1"/>
  <pageMargins left="0.23622047244094491" right="0.23622047244094491" top="0.74803149606299213" bottom="0.74803149606299213" header="0.31496062992125984" footer="0.31496062992125984"/>
  <pageSetup paperSize="9" scale="55" fitToHeight="2" orientation="landscape" blackAndWhite="1" r:id="rId1"/>
  <headerFooter alignWithMargins="0"/>
  <colBreaks count="1" manualBreakCount="1">
    <brk id="20" max="42"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theme="0"/>
  </sheetPr>
  <dimension ref="A1:Q133"/>
  <sheetViews>
    <sheetView view="pageBreakPreview" topLeftCell="A7" zoomScale="85" zoomScaleNormal="90" zoomScaleSheetLayoutView="85" workbookViewId="0">
      <selection activeCell="S9" sqref="S9"/>
    </sheetView>
  </sheetViews>
  <sheetFormatPr defaultColWidth="12.25" defaultRowHeight="14.25" outlineLevelRow="2"/>
  <cols>
    <col min="1" max="1" width="6" style="129" customWidth="1"/>
    <col min="2" max="2" width="20.25" style="129" customWidth="1"/>
    <col min="3" max="3" width="13" style="129" customWidth="1"/>
    <col min="4" max="4" width="10.125" style="129" customWidth="1"/>
    <col min="5" max="16" width="4.875" style="129" customWidth="1"/>
    <col min="17" max="17" width="7" style="129" customWidth="1"/>
    <col min="18" max="16384" width="12.25" style="129"/>
  </cols>
  <sheetData>
    <row r="1" spans="1:17" s="416" customFormat="1" ht="24" customHeight="1">
      <c r="A1" s="423" t="s">
        <v>576</v>
      </c>
      <c r="B1" s="415"/>
      <c r="C1" s="414"/>
      <c r="D1" s="414"/>
      <c r="E1" s="414"/>
      <c r="F1" s="421"/>
      <c r="G1" s="130"/>
      <c r="H1" s="130"/>
      <c r="I1" s="130"/>
      <c r="J1" s="130"/>
      <c r="K1" s="130"/>
      <c r="L1" s="130"/>
      <c r="M1" s="130"/>
      <c r="N1" s="130"/>
      <c r="O1" s="130"/>
      <c r="P1" s="421" t="s">
        <v>559</v>
      </c>
      <c r="Q1" s="130"/>
    </row>
    <row r="2" spans="1:17" ht="20.100000000000001" customHeight="1">
      <c r="A2" s="130" t="s">
        <v>628</v>
      </c>
      <c r="B2" s="130"/>
      <c r="C2" s="130"/>
      <c r="D2" s="130"/>
      <c r="E2" s="130"/>
      <c r="F2" s="130"/>
      <c r="G2" s="130"/>
      <c r="H2" s="130"/>
      <c r="I2" s="130"/>
      <c r="J2" s="130"/>
      <c r="K2" s="130"/>
      <c r="L2" s="130"/>
      <c r="M2" s="130"/>
      <c r="N2" s="130"/>
      <c r="O2" s="130"/>
      <c r="P2" s="130"/>
      <c r="Q2" s="449"/>
    </row>
    <row r="3" spans="1:17" ht="20.100000000000001" customHeight="1">
      <c r="A3" s="450"/>
      <c r="B3" s="130"/>
      <c r="C3" s="738" t="s">
        <v>221</v>
      </c>
      <c r="D3" s="739"/>
      <c r="E3" s="734"/>
      <c r="F3" s="734"/>
      <c r="G3" s="734"/>
      <c r="H3" s="734"/>
      <c r="I3" s="734"/>
      <c r="J3" s="130"/>
      <c r="K3" s="130"/>
      <c r="L3" s="130"/>
      <c r="M3" s="130"/>
      <c r="N3" s="130"/>
      <c r="O3" s="130"/>
      <c r="P3" s="130"/>
      <c r="Q3" s="449" t="s">
        <v>629</v>
      </c>
    </row>
    <row r="4" spans="1:17" ht="11.25" customHeight="1">
      <c r="A4" s="451"/>
      <c r="B4" s="452"/>
      <c r="C4" s="452"/>
      <c r="D4" s="452"/>
      <c r="E4" s="130"/>
      <c r="F4" s="130"/>
      <c r="G4" s="130"/>
      <c r="H4" s="130"/>
      <c r="I4" s="130"/>
      <c r="J4" s="130"/>
      <c r="K4" s="130"/>
      <c r="L4" s="130"/>
      <c r="M4" s="130"/>
      <c r="N4" s="130"/>
      <c r="O4" s="130"/>
      <c r="P4" s="130"/>
      <c r="Q4" s="130"/>
    </row>
    <row r="5" spans="1:17" ht="23.25" customHeight="1" thickBot="1">
      <c r="A5" s="130"/>
      <c r="B5" s="130"/>
      <c r="C5" s="130"/>
      <c r="D5" s="453"/>
      <c r="E5" s="130"/>
      <c r="F5" s="130"/>
      <c r="G5" s="130"/>
      <c r="H5" s="130"/>
      <c r="I5" s="130"/>
      <c r="J5" s="130"/>
      <c r="K5" s="454" t="s">
        <v>222</v>
      </c>
      <c r="L5" s="455"/>
      <c r="M5" s="456"/>
      <c r="N5" s="457"/>
      <c r="O5" s="736" t="str">
        <f>①入力ﾏﾆｭｱﾙ!$D$10</f>
        <v>兵庫県庁病院</v>
      </c>
      <c r="P5" s="736"/>
      <c r="Q5" s="130"/>
    </row>
    <row r="6" spans="1:17" ht="21" customHeight="1" thickBot="1">
      <c r="A6" s="130"/>
      <c r="B6" s="130"/>
      <c r="C6" s="130"/>
      <c r="D6" s="453"/>
      <c r="E6" s="130"/>
      <c r="F6" s="130"/>
      <c r="G6" s="130"/>
      <c r="H6" s="130"/>
      <c r="I6" s="130"/>
      <c r="J6" s="130"/>
      <c r="K6" s="458" t="s">
        <v>223</v>
      </c>
      <c r="L6" s="459"/>
      <c r="M6" s="460"/>
      <c r="N6" s="461"/>
      <c r="O6" s="737" t="str">
        <f>①入力ﾏﾆｭｱﾙ!$D$20</f>
        <v>なかよし保育園</v>
      </c>
      <c r="P6" s="737"/>
      <c r="Q6" s="130"/>
    </row>
    <row r="7" spans="1:17" ht="12.75" customHeight="1" thickBot="1">
      <c r="A7" s="130"/>
      <c r="B7" s="130"/>
      <c r="C7" s="130"/>
      <c r="D7" s="130"/>
      <c r="E7" s="130"/>
      <c r="F7" s="130"/>
      <c r="G7" s="130"/>
      <c r="H7" s="130"/>
      <c r="I7" s="130"/>
      <c r="J7" s="130"/>
      <c r="K7" s="130"/>
      <c r="L7" s="130"/>
      <c r="M7" s="130"/>
      <c r="N7" s="130"/>
      <c r="O7" s="130"/>
      <c r="P7" s="130"/>
      <c r="Q7" s="130"/>
    </row>
    <row r="8" spans="1:17" ht="16.5" customHeight="1">
      <c r="A8" s="131"/>
      <c r="B8" s="754" t="s">
        <v>339</v>
      </c>
      <c r="C8" s="756" t="s">
        <v>224</v>
      </c>
      <c r="D8" s="756" t="s">
        <v>225</v>
      </c>
      <c r="E8" s="758" t="s">
        <v>226</v>
      </c>
      <c r="F8" s="759"/>
      <c r="G8" s="759"/>
      <c r="H8" s="759"/>
      <c r="I8" s="759"/>
      <c r="J8" s="759"/>
      <c r="K8" s="759"/>
      <c r="L8" s="759"/>
      <c r="M8" s="759"/>
      <c r="N8" s="759"/>
      <c r="O8" s="759"/>
      <c r="P8" s="760"/>
      <c r="Q8" s="130"/>
    </row>
    <row r="9" spans="1:17" ht="16.5" customHeight="1" thickBot="1">
      <c r="A9" s="132"/>
      <c r="B9" s="755"/>
      <c r="C9" s="757"/>
      <c r="D9" s="757"/>
      <c r="E9" s="740" t="s">
        <v>227</v>
      </c>
      <c r="F9" s="741"/>
      <c r="G9" s="742"/>
      <c r="H9" s="742"/>
      <c r="I9" s="742"/>
      <c r="J9" s="742"/>
      <c r="K9" s="742"/>
      <c r="L9" s="742"/>
      <c r="M9" s="742"/>
      <c r="N9" s="742"/>
      <c r="O9" s="742"/>
      <c r="P9" s="743"/>
      <c r="Q9" s="130"/>
    </row>
    <row r="10" spans="1:17" ht="17.25" customHeight="1">
      <c r="A10" s="133"/>
      <c r="B10" s="134"/>
      <c r="C10" s="462"/>
      <c r="D10" s="463" t="s">
        <v>228</v>
      </c>
      <c r="E10" s="464" t="s">
        <v>612</v>
      </c>
      <c r="F10" s="465" t="s">
        <v>613</v>
      </c>
      <c r="G10" s="465" t="s">
        <v>166</v>
      </c>
      <c r="H10" s="465" t="s">
        <v>167</v>
      </c>
      <c r="I10" s="465" t="s">
        <v>168</v>
      </c>
      <c r="J10" s="465" t="s">
        <v>169</v>
      </c>
      <c r="K10" s="465" t="s">
        <v>170</v>
      </c>
      <c r="L10" s="465" t="s">
        <v>171</v>
      </c>
      <c r="M10" s="465" t="s">
        <v>172</v>
      </c>
      <c r="N10" s="465" t="s">
        <v>173</v>
      </c>
      <c r="O10" s="465" t="s">
        <v>174</v>
      </c>
      <c r="P10" s="466" t="s">
        <v>175</v>
      </c>
      <c r="Q10" s="130"/>
    </row>
    <row r="11" spans="1:17" ht="27" customHeight="1">
      <c r="A11" s="135">
        <v>1</v>
      </c>
      <c r="B11" s="136" t="s">
        <v>568</v>
      </c>
      <c r="C11" s="492" t="s">
        <v>465</v>
      </c>
      <c r="D11" s="467">
        <f>COUNTIF(E11:P11,"○")</f>
        <v>12</v>
      </c>
      <c r="E11" s="494" t="s">
        <v>541</v>
      </c>
      <c r="F11" s="495" t="s">
        <v>541</v>
      </c>
      <c r="G11" s="495" t="s">
        <v>541</v>
      </c>
      <c r="H11" s="495" t="s">
        <v>541</v>
      </c>
      <c r="I11" s="495" t="s">
        <v>541</v>
      </c>
      <c r="J11" s="495" t="s">
        <v>541</v>
      </c>
      <c r="K11" s="495" t="s">
        <v>541</v>
      </c>
      <c r="L11" s="495" t="s">
        <v>541</v>
      </c>
      <c r="M11" s="495" t="s">
        <v>541</v>
      </c>
      <c r="N11" s="495" t="s">
        <v>541</v>
      </c>
      <c r="O11" s="495" t="s">
        <v>541</v>
      </c>
      <c r="P11" s="496" t="s">
        <v>541</v>
      </c>
      <c r="Q11" s="130"/>
    </row>
    <row r="12" spans="1:17" ht="27" customHeight="1">
      <c r="A12" s="137">
        <v>2</v>
      </c>
      <c r="B12" s="138" t="s">
        <v>560</v>
      </c>
      <c r="C12" s="493" t="s">
        <v>465</v>
      </c>
      <c r="D12" s="468">
        <f t="shared" ref="D12:D75" si="0">COUNTIF(E12:P12,"○")</f>
        <v>12</v>
      </c>
      <c r="E12" s="497" t="s">
        <v>541</v>
      </c>
      <c r="F12" s="498" t="s">
        <v>541</v>
      </c>
      <c r="G12" s="498" t="s">
        <v>541</v>
      </c>
      <c r="H12" s="498" t="s">
        <v>541</v>
      </c>
      <c r="I12" s="498" t="s">
        <v>541</v>
      </c>
      <c r="J12" s="498" t="s">
        <v>541</v>
      </c>
      <c r="K12" s="498" t="s">
        <v>541</v>
      </c>
      <c r="L12" s="498" t="s">
        <v>541</v>
      </c>
      <c r="M12" s="498" t="s">
        <v>541</v>
      </c>
      <c r="N12" s="498" t="s">
        <v>541</v>
      </c>
      <c r="O12" s="498" t="s">
        <v>541</v>
      </c>
      <c r="P12" s="499" t="s">
        <v>541</v>
      </c>
      <c r="Q12" s="130"/>
    </row>
    <row r="13" spans="1:17" ht="27" customHeight="1">
      <c r="A13" s="137">
        <v>3</v>
      </c>
      <c r="B13" s="138" t="s">
        <v>561</v>
      </c>
      <c r="C13" s="493" t="s">
        <v>465</v>
      </c>
      <c r="D13" s="468">
        <f t="shared" si="0"/>
        <v>12</v>
      </c>
      <c r="E13" s="497" t="s">
        <v>541</v>
      </c>
      <c r="F13" s="498" t="s">
        <v>541</v>
      </c>
      <c r="G13" s="498" t="s">
        <v>541</v>
      </c>
      <c r="H13" s="498" t="s">
        <v>541</v>
      </c>
      <c r="I13" s="498" t="s">
        <v>541</v>
      </c>
      <c r="J13" s="498" t="s">
        <v>541</v>
      </c>
      <c r="K13" s="498" t="s">
        <v>541</v>
      </c>
      <c r="L13" s="498" t="s">
        <v>541</v>
      </c>
      <c r="M13" s="498" t="s">
        <v>541</v>
      </c>
      <c r="N13" s="498" t="s">
        <v>541</v>
      </c>
      <c r="O13" s="498" t="s">
        <v>541</v>
      </c>
      <c r="P13" s="499" t="s">
        <v>541</v>
      </c>
      <c r="Q13" s="130"/>
    </row>
    <row r="14" spans="1:17" ht="27" customHeight="1">
      <c r="A14" s="137">
        <v>4</v>
      </c>
      <c r="B14" s="138" t="s">
        <v>562</v>
      </c>
      <c r="C14" s="493" t="s">
        <v>465</v>
      </c>
      <c r="D14" s="468">
        <f t="shared" si="0"/>
        <v>12</v>
      </c>
      <c r="E14" s="497" t="s">
        <v>541</v>
      </c>
      <c r="F14" s="498" t="s">
        <v>541</v>
      </c>
      <c r="G14" s="498" t="s">
        <v>541</v>
      </c>
      <c r="H14" s="498" t="s">
        <v>541</v>
      </c>
      <c r="I14" s="498" t="s">
        <v>541</v>
      </c>
      <c r="J14" s="498" t="s">
        <v>541</v>
      </c>
      <c r="K14" s="498" t="s">
        <v>541</v>
      </c>
      <c r="L14" s="498" t="s">
        <v>541</v>
      </c>
      <c r="M14" s="498" t="s">
        <v>541</v>
      </c>
      <c r="N14" s="498" t="s">
        <v>541</v>
      </c>
      <c r="O14" s="498" t="s">
        <v>541</v>
      </c>
      <c r="P14" s="499" t="s">
        <v>541</v>
      </c>
      <c r="Q14" s="130"/>
    </row>
    <row r="15" spans="1:17" ht="27" customHeight="1">
      <c r="A15" s="137">
        <v>5</v>
      </c>
      <c r="B15" s="138" t="s">
        <v>563</v>
      </c>
      <c r="C15" s="493" t="s">
        <v>465</v>
      </c>
      <c r="D15" s="468">
        <f t="shared" si="0"/>
        <v>12</v>
      </c>
      <c r="E15" s="497" t="s">
        <v>541</v>
      </c>
      <c r="F15" s="498" t="s">
        <v>541</v>
      </c>
      <c r="G15" s="498" t="s">
        <v>541</v>
      </c>
      <c r="H15" s="498" t="s">
        <v>541</v>
      </c>
      <c r="I15" s="498" t="s">
        <v>541</v>
      </c>
      <c r="J15" s="498" t="s">
        <v>541</v>
      </c>
      <c r="K15" s="498" t="s">
        <v>541</v>
      </c>
      <c r="L15" s="498" t="s">
        <v>541</v>
      </c>
      <c r="M15" s="498" t="s">
        <v>541</v>
      </c>
      <c r="N15" s="498" t="s">
        <v>541</v>
      </c>
      <c r="O15" s="498" t="s">
        <v>541</v>
      </c>
      <c r="P15" s="499" t="s">
        <v>541</v>
      </c>
      <c r="Q15" s="130"/>
    </row>
    <row r="16" spans="1:17" ht="27" customHeight="1">
      <c r="A16" s="137">
        <v>6</v>
      </c>
      <c r="B16" s="138" t="s">
        <v>564</v>
      </c>
      <c r="C16" s="493" t="s">
        <v>538</v>
      </c>
      <c r="D16" s="468">
        <f t="shared" si="0"/>
        <v>12</v>
      </c>
      <c r="E16" s="497" t="s">
        <v>541</v>
      </c>
      <c r="F16" s="498" t="s">
        <v>541</v>
      </c>
      <c r="G16" s="498" t="s">
        <v>541</v>
      </c>
      <c r="H16" s="498" t="s">
        <v>541</v>
      </c>
      <c r="I16" s="498" t="s">
        <v>541</v>
      </c>
      <c r="J16" s="498" t="s">
        <v>541</v>
      </c>
      <c r="K16" s="498" t="s">
        <v>541</v>
      </c>
      <c r="L16" s="498" t="s">
        <v>541</v>
      </c>
      <c r="M16" s="498" t="s">
        <v>541</v>
      </c>
      <c r="N16" s="498" t="s">
        <v>541</v>
      </c>
      <c r="O16" s="498" t="s">
        <v>541</v>
      </c>
      <c r="P16" s="499" t="s">
        <v>541</v>
      </c>
      <c r="Q16" s="130"/>
    </row>
    <row r="17" spans="1:17" ht="27" customHeight="1">
      <c r="A17" s="137">
        <v>7</v>
      </c>
      <c r="B17" s="138" t="s">
        <v>565</v>
      </c>
      <c r="C17" s="493" t="s">
        <v>462</v>
      </c>
      <c r="D17" s="468">
        <f t="shared" si="0"/>
        <v>12</v>
      </c>
      <c r="E17" s="497" t="s">
        <v>541</v>
      </c>
      <c r="F17" s="498" t="s">
        <v>541</v>
      </c>
      <c r="G17" s="498" t="s">
        <v>541</v>
      </c>
      <c r="H17" s="498" t="s">
        <v>541</v>
      </c>
      <c r="I17" s="498" t="s">
        <v>541</v>
      </c>
      <c r="J17" s="498" t="s">
        <v>541</v>
      </c>
      <c r="K17" s="498" t="s">
        <v>541</v>
      </c>
      <c r="L17" s="498" t="s">
        <v>541</v>
      </c>
      <c r="M17" s="498" t="s">
        <v>541</v>
      </c>
      <c r="N17" s="498" t="s">
        <v>541</v>
      </c>
      <c r="O17" s="498" t="s">
        <v>541</v>
      </c>
      <c r="P17" s="499" t="s">
        <v>541</v>
      </c>
      <c r="Q17" s="130"/>
    </row>
    <row r="18" spans="1:17" ht="27" customHeight="1">
      <c r="A18" s="137">
        <v>8</v>
      </c>
      <c r="B18" s="138" t="s">
        <v>566</v>
      </c>
      <c r="C18" s="493" t="s">
        <v>462</v>
      </c>
      <c r="D18" s="468">
        <f t="shared" si="0"/>
        <v>12</v>
      </c>
      <c r="E18" s="497" t="s">
        <v>541</v>
      </c>
      <c r="F18" s="498" t="s">
        <v>541</v>
      </c>
      <c r="G18" s="498" t="s">
        <v>541</v>
      </c>
      <c r="H18" s="498" t="s">
        <v>541</v>
      </c>
      <c r="I18" s="498" t="s">
        <v>541</v>
      </c>
      <c r="J18" s="498" t="s">
        <v>541</v>
      </c>
      <c r="K18" s="498" t="s">
        <v>541</v>
      </c>
      <c r="L18" s="498" t="s">
        <v>541</v>
      </c>
      <c r="M18" s="498" t="s">
        <v>541</v>
      </c>
      <c r="N18" s="498" t="s">
        <v>541</v>
      </c>
      <c r="O18" s="498" t="s">
        <v>541</v>
      </c>
      <c r="P18" s="499" t="s">
        <v>541</v>
      </c>
      <c r="Q18" s="130"/>
    </row>
    <row r="19" spans="1:17" ht="27" customHeight="1">
      <c r="A19" s="137">
        <v>9</v>
      </c>
      <c r="B19" s="138" t="s">
        <v>561</v>
      </c>
      <c r="C19" s="493" t="s">
        <v>461</v>
      </c>
      <c r="D19" s="468">
        <f t="shared" si="0"/>
        <v>12</v>
      </c>
      <c r="E19" s="497" t="s">
        <v>541</v>
      </c>
      <c r="F19" s="498" t="s">
        <v>541</v>
      </c>
      <c r="G19" s="498" t="s">
        <v>541</v>
      </c>
      <c r="H19" s="498" t="s">
        <v>541</v>
      </c>
      <c r="I19" s="498" t="s">
        <v>541</v>
      </c>
      <c r="J19" s="498" t="s">
        <v>541</v>
      </c>
      <c r="K19" s="498" t="s">
        <v>541</v>
      </c>
      <c r="L19" s="498" t="s">
        <v>541</v>
      </c>
      <c r="M19" s="498" t="s">
        <v>541</v>
      </c>
      <c r="N19" s="498" t="s">
        <v>541</v>
      </c>
      <c r="O19" s="498" t="s">
        <v>541</v>
      </c>
      <c r="P19" s="499" t="s">
        <v>541</v>
      </c>
      <c r="Q19" s="130"/>
    </row>
    <row r="20" spans="1:17" ht="27" customHeight="1">
      <c r="A20" s="137">
        <v>10</v>
      </c>
      <c r="B20" s="138" t="s">
        <v>562</v>
      </c>
      <c r="C20" s="493" t="s">
        <v>461</v>
      </c>
      <c r="D20" s="468">
        <f t="shared" si="0"/>
        <v>12</v>
      </c>
      <c r="E20" s="497" t="s">
        <v>541</v>
      </c>
      <c r="F20" s="498" t="s">
        <v>541</v>
      </c>
      <c r="G20" s="498" t="s">
        <v>541</v>
      </c>
      <c r="H20" s="498" t="s">
        <v>541</v>
      </c>
      <c r="I20" s="498" t="s">
        <v>541</v>
      </c>
      <c r="J20" s="498" t="s">
        <v>541</v>
      </c>
      <c r="K20" s="498" t="s">
        <v>541</v>
      </c>
      <c r="L20" s="498" t="s">
        <v>541</v>
      </c>
      <c r="M20" s="498" t="s">
        <v>541</v>
      </c>
      <c r="N20" s="498" t="s">
        <v>541</v>
      </c>
      <c r="O20" s="498" t="s">
        <v>541</v>
      </c>
      <c r="P20" s="499" t="s">
        <v>541</v>
      </c>
      <c r="Q20" s="130"/>
    </row>
    <row r="21" spans="1:17" ht="27" customHeight="1">
      <c r="A21" s="137">
        <v>11</v>
      </c>
      <c r="B21" s="138" t="s">
        <v>563</v>
      </c>
      <c r="C21" s="493" t="s">
        <v>465</v>
      </c>
      <c r="D21" s="468">
        <f t="shared" si="0"/>
        <v>6</v>
      </c>
      <c r="E21" s="497" t="s">
        <v>541</v>
      </c>
      <c r="F21" s="498" t="s">
        <v>541</v>
      </c>
      <c r="G21" s="498" t="s">
        <v>541</v>
      </c>
      <c r="H21" s="498" t="s">
        <v>541</v>
      </c>
      <c r="I21" s="498" t="s">
        <v>541</v>
      </c>
      <c r="J21" s="498" t="s">
        <v>541</v>
      </c>
      <c r="K21" s="498"/>
      <c r="L21" s="498"/>
      <c r="M21" s="498"/>
      <c r="N21" s="498"/>
      <c r="O21" s="498"/>
      <c r="P21" s="499"/>
      <c r="Q21" s="130"/>
    </row>
    <row r="22" spans="1:17" ht="27" customHeight="1">
      <c r="A22" s="137">
        <v>12</v>
      </c>
      <c r="B22" s="138" t="s">
        <v>564</v>
      </c>
      <c r="C22" s="493" t="s">
        <v>461</v>
      </c>
      <c r="D22" s="468">
        <f t="shared" si="0"/>
        <v>6</v>
      </c>
      <c r="E22" s="497"/>
      <c r="F22" s="498"/>
      <c r="G22" s="498"/>
      <c r="H22" s="498"/>
      <c r="I22" s="498"/>
      <c r="J22" s="498"/>
      <c r="K22" s="498" t="s">
        <v>541</v>
      </c>
      <c r="L22" s="498" t="s">
        <v>541</v>
      </c>
      <c r="M22" s="498" t="s">
        <v>541</v>
      </c>
      <c r="N22" s="498" t="s">
        <v>541</v>
      </c>
      <c r="O22" s="498" t="s">
        <v>541</v>
      </c>
      <c r="P22" s="499" t="s">
        <v>541</v>
      </c>
      <c r="Q22" s="130"/>
    </row>
    <row r="23" spans="1:17" ht="27" customHeight="1">
      <c r="A23" s="137">
        <v>13</v>
      </c>
      <c r="B23" s="138"/>
      <c r="C23" s="493"/>
      <c r="D23" s="468">
        <f t="shared" si="0"/>
        <v>0</v>
      </c>
      <c r="E23" s="497"/>
      <c r="F23" s="498"/>
      <c r="G23" s="498"/>
      <c r="H23" s="498"/>
      <c r="I23" s="498"/>
      <c r="J23" s="498"/>
      <c r="K23" s="498"/>
      <c r="L23" s="498"/>
      <c r="M23" s="498"/>
      <c r="N23" s="498"/>
      <c r="O23" s="498"/>
      <c r="P23" s="499"/>
      <c r="Q23" s="130"/>
    </row>
    <row r="24" spans="1:17" ht="27" customHeight="1">
      <c r="A24" s="137">
        <v>14</v>
      </c>
      <c r="B24" s="138"/>
      <c r="C24" s="493"/>
      <c r="D24" s="468">
        <f t="shared" si="0"/>
        <v>0</v>
      </c>
      <c r="E24" s="497"/>
      <c r="F24" s="498"/>
      <c r="G24" s="498"/>
      <c r="H24" s="498"/>
      <c r="I24" s="498"/>
      <c r="J24" s="498"/>
      <c r="K24" s="498"/>
      <c r="L24" s="498"/>
      <c r="M24" s="498"/>
      <c r="N24" s="498"/>
      <c r="O24" s="498"/>
      <c r="P24" s="499"/>
      <c r="Q24" s="130"/>
    </row>
    <row r="25" spans="1:17" ht="27" customHeight="1">
      <c r="A25" s="137">
        <v>15</v>
      </c>
      <c r="B25" s="138"/>
      <c r="C25" s="493"/>
      <c r="D25" s="468">
        <f t="shared" si="0"/>
        <v>0</v>
      </c>
      <c r="E25" s="497"/>
      <c r="F25" s="498"/>
      <c r="G25" s="498"/>
      <c r="H25" s="498"/>
      <c r="I25" s="498"/>
      <c r="J25" s="498"/>
      <c r="K25" s="498"/>
      <c r="L25" s="498"/>
      <c r="M25" s="498"/>
      <c r="N25" s="498"/>
      <c r="O25" s="498"/>
      <c r="P25" s="499"/>
      <c r="Q25" s="130"/>
    </row>
    <row r="26" spans="1:17" ht="27" customHeight="1">
      <c r="A26" s="137">
        <v>16</v>
      </c>
      <c r="B26" s="138"/>
      <c r="C26" s="493"/>
      <c r="D26" s="468">
        <f t="shared" si="0"/>
        <v>0</v>
      </c>
      <c r="E26" s="497"/>
      <c r="F26" s="498"/>
      <c r="G26" s="498"/>
      <c r="H26" s="498"/>
      <c r="I26" s="498"/>
      <c r="J26" s="498"/>
      <c r="K26" s="498"/>
      <c r="L26" s="498"/>
      <c r="M26" s="498"/>
      <c r="N26" s="498"/>
      <c r="O26" s="498"/>
      <c r="P26" s="499"/>
      <c r="Q26" s="130"/>
    </row>
    <row r="27" spans="1:17" ht="27" customHeight="1">
      <c r="A27" s="137">
        <v>17</v>
      </c>
      <c r="B27" s="138"/>
      <c r="C27" s="493"/>
      <c r="D27" s="468">
        <f t="shared" si="0"/>
        <v>0</v>
      </c>
      <c r="E27" s="497"/>
      <c r="F27" s="498"/>
      <c r="G27" s="498"/>
      <c r="H27" s="498"/>
      <c r="I27" s="498"/>
      <c r="J27" s="498"/>
      <c r="K27" s="498"/>
      <c r="L27" s="498"/>
      <c r="M27" s="498"/>
      <c r="N27" s="498"/>
      <c r="O27" s="498"/>
      <c r="P27" s="499"/>
      <c r="Q27" s="130"/>
    </row>
    <row r="28" spans="1:17" ht="27" customHeight="1">
      <c r="A28" s="137">
        <v>18</v>
      </c>
      <c r="B28" s="138"/>
      <c r="C28" s="493"/>
      <c r="D28" s="468">
        <f t="shared" si="0"/>
        <v>0</v>
      </c>
      <c r="E28" s="497"/>
      <c r="F28" s="498"/>
      <c r="G28" s="498"/>
      <c r="H28" s="498"/>
      <c r="I28" s="498"/>
      <c r="J28" s="498"/>
      <c r="K28" s="498"/>
      <c r="L28" s="498"/>
      <c r="M28" s="498"/>
      <c r="N28" s="498"/>
      <c r="O28" s="498"/>
      <c r="P28" s="499"/>
      <c r="Q28" s="130"/>
    </row>
    <row r="29" spans="1:17" ht="27" customHeight="1">
      <c r="A29" s="137">
        <v>19</v>
      </c>
      <c r="B29" s="138"/>
      <c r="C29" s="493"/>
      <c r="D29" s="468">
        <f t="shared" si="0"/>
        <v>0</v>
      </c>
      <c r="E29" s="500"/>
      <c r="F29" s="501"/>
      <c r="G29" s="501"/>
      <c r="H29" s="498"/>
      <c r="I29" s="498"/>
      <c r="J29" s="498"/>
      <c r="K29" s="498"/>
      <c r="L29" s="498"/>
      <c r="M29" s="498"/>
      <c r="N29" s="498"/>
      <c r="O29" s="498"/>
      <c r="P29" s="499"/>
      <c r="Q29" s="130"/>
    </row>
    <row r="30" spans="1:17" ht="27" customHeight="1" thickBot="1">
      <c r="A30" s="137">
        <v>20</v>
      </c>
      <c r="B30" s="138"/>
      <c r="C30" s="493"/>
      <c r="D30" s="468">
        <f t="shared" si="0"/>
        <v>0</v>
      </c>
      <c r="E30" s="500"/>
      <c r="F30" s="501"/>
      <c r="G30" s="501"/>
      <c r="H30" s="498"/>
      <c r="I30" s="498"/>
      <c r="J30" s="498"/>
      <c r="K30" s="498"/>
      <c r="L30" s="498"/>
      <c r="M30" s="498"/>
      <c r="N30" s="498"/>
      <c r="O30" s="498"/>
      <c r="P30" s="499"/>
      <c r="Q30" s="130"/>
    </row>
    <row r="31" spans="1:17" ht="27" hidden="1" customHeight="1" outlineLevel="1">
      <c r="A31" s="137">
        <v>21</v>
      </c>
      <c r="B31" s="138"/>
      <c r="C31" s="493"/>
      <c r="D31" s="468">
        <f t="shared" si="0"/>
        <v>0</v>
      </c>
      <c r="E31" s="500"/>
      <c r="F31" s="501"/>
      <c r="G31" s="501"/>
      <c r="H31" s="498"/>
      <c r="I31" s="498"/>
      <c r="J31" s="498"/>
      <c r="K31" s="498"/>
      <c r="L31" s="498"/>
      <c r="M31" s="498"/>
      <c r="N31" s="498"/>
      <c r="O31" s="498"/>
      <c r="P31" s="499"/>
      <c r="Q31" s="130"/>
    </row>
    <row r="32" spans="1:17" ht="27" hidden="1" customHeight="1" outlineLevel="1">
      <c r="A32" s="137">
        <v>22</v>
      </c>
      <c r="B32" s="138"/>
      <c r="C32" s="493"/>
      <c r="D32" s="468">
        <f t="shared" si="0"/>
        <v>0</v>
      </c>
      <c r="E32" s="500"/>
      <c r="F32" s="501"/>
      <c r="G32" s="501"/>
      <c r="H32" s="498"/>
      <c r="I32" s="498"/>
      <c r="J32" s="498"/>
      <c r="K32" s="498"/>
      <c r="L32" s="498"/>
      <c r="M32" s="498"/>
      <c r="N32" s="498"/>
      <c r="O32" s="498"/>
      <c r="P32" s="499"/>
      <c r="Q32" s="130"/>
    </row>
    <row r="33" spans="1:17" ht="27" hidden="1" customHeight="1" outlineLevel="1">
      <c r="A33" s="137">
        <v>23</v>
      </c>
      <c r="B33" s="138"/>
      <c r="C33" s="493"/>
      <c r="D33" s="468">
        <f t="shared" si="0"/>
        <v>0</v>
      </c>
      <c r="E33" s="500"/>
      <c r="F33" s="501"/>
      <c r="G33" s="501"/>
      <c r="H33" s="498"/>
      <c r="I33" s="498"/>
      <c r="J33" s="498"/>
      <c r="K33" s="498"/>
      <c r="L33" s="498"/>
      <c r="M33" s="498"/>
      <c r="N33" s="498"/>
      <c r="O33" s="498"/>
      <c r="P33" s="499"/>
      <c r="Q33" s="130"/>
    </row>
    <row r="34" spans="1:17" ht="27" hidden="1" customHeight="1" outlineLevel="1">
      <c r="A34" s="137">
        <v>24</v>
      </c>
      <c r="B34" s="138"/>
      <c r="C34" s="493"/>
      <c r="D34" s="468">
        <f t="shared" si="0"/>
        <v>0</v>
      </c>
      <c r="E34" s="500"/>
      <c r="F34" s="501"/>
      <c r="G34" s="501"/>
      <c r="H34" s="498"/>
      <c r="I34" s="498"/>
      <c r="J34" s="498"/>
      <c r="K34" s="498"/>
      <c r="L34" s="498"/>
      <c r="M34" s="498"/>
      <c r="N34" s="498"/>
      <c r="O34" s="498"/>
      <c r="P34" s="499"/>
      <c r="Q34" s="130"/>
    </row>
    <row r="35" spans="1:17" ht="27" hidden="1" customHeight="1" outlineLevel="1">
      <c r="A35" s="137">
        <v>25</v>
      </c>
      <c r="B35" s="138"/>
      <c r="C35" s="493"/>
      <c r="D35" s="468">
        <f t="shared" si="0"/>
        <v>0</v>
      </c>
      <c r="E35" s="500"/>
      <c r="F35" s="501"/>
      <c r="G35" s="501"/>
      <c r="H35" s="498"/>
      <c r="I35" s="498"/>
      <c r="J35" s="498"/>
      <c r="K35" s="498"/>
      <c r="L35" s="498"/>
      <c r="M35" s="498"/>
      <c r="N35" s="498"/>
      <c r="O35" s="498"/>
      <c r="P35" s="499"/>
      <c r="Q35" s="130"/>
    </row>
    <row r="36" spans="1:17" ht="27" hidden="1" customHeight="1" outlineLevel="1">
      <c r="A36" s="137">
        <v>26</v>
      </c>
      <c r="B36" s="138"/>
      <c r="C36" s="493"/>
      <c r="D36" s="468">
        <f t="shared" si="0"/>
        <v>0</v>
      </c>
      <c r="E36" s="500"/>
      <c r="F36" s="501"/>
      <c r="G36" s="501"/>
      <c r="H36" s="498"/>
      <c r="I36" s="498"/>
      <c r="J36" s="498"/>
      <c r="K36" s="498"/>
      <c r="L36" s="498"/>
      <c r="M36" s="498"/>
      <c r="N36" s="498"/>
      <c r="O36" s="498"/>
      <c r="P36" s="499"/>
      <c r="Q36" s="130"/>
    </row>
    <row r="37" spans="1:17" ht="27" hidden="1" customHeight="1" outlineLevel="1">
      <c r="A37" s="137">
        <v>27</v>
      </c>
      <c r="B37" s="138"/>
      <c r="C37" s="493"/>
      <c r="D37" s="468">
        <f t="shared" si="0"/>
        <v>0</v>
      </c>
      <c r="E37" s="500"/>
      <c r="F37" s="501"/>
      <c r="G37" s="501"/>
      <c r="H37" s="498"/>
      <c r="I37" s="498"/>
      <c r="J37" s="498"/>
      <c r="K37" s="498"/>
      <c r="L37" s="498"/>
      <c r="M37" s="498"/>
      <c r="N37" s="498"/>
      <c r="O37" s="498"/>
      <c r="P37" s="499"/>
      <c r="Q37" s="130"/>
    </row>
    <row r="38" spans="1:17" ht="27" hidden="1" customHeight="1" outlineLevel="1">
      <c r="A38" s="137">
        <v>28</v>
      </c>
      <c r="B38" s="138"/>
      <c r="C38" s="493"/>
      <c r="D38" s="468">
        <f t="shared" si="0"/>
        <v>0</v>
      </c>
      <c r="E38" s="500"/>
      <c r="F38" s="501"/>
      <c r="G38" s="501"/>
      <c r="H38" s="498"/>
      <c r="I38" s="498"/>
      <c r="J38" s="498"/>
      <c r="K38" s="498"/>
      <c r="L38" s="498"/>
      <c r="M38" s="498"/>
      <c r="N38" s="498"/>
      <c r="O38" s="498"/>
      <c r="P38" s="499"/>
      <c r="Q38" s="130"/>
    </row>
    <row r="39" spans="1:17" ht="27" hidden="1" customHeight="1" outlineLevel="1">
      <c r="A39" s="137">
        <v>29</v>
      </c>
      <c r="B39" s="138"/>
      <c r="C39" s="493"/>
      <c r="D39" s="468">
        <f t="shared" si="0"/>
        <v>0</v>
      </c>
      <c r="E39" s="500"/>
      <c r="F39" s="501"/>
      <c r="G39" s="501"/>
      <c r="H39" s="498"/>
      <c r="I39" s="498"/>
      <c r="J39" s="498"/>
      <c r="K39" s="498"/>
      <c r="L39" s="498"/>
      <c r="M39" s="498"/>
      <c r="N39" s="498"/>
      <c r="O39" s="498"/>
      <c r="P39" s="499"/>
      <c r="Q39" s="130"/>
    </row>
    <row r="40" spans="1:17" ht="27" hidden="1" customHeight="1" outlineLevel="1">
      <c r="A40" s="137">
        <v>30</v>
      </c>
      <c r="B40" s="138"/>
      <c r="C40" s="493"/>
      <c r="D40" s="468">
        <f t="shared" si="0"/>
        <v>0</v>
      </c>
      <c r="E40" s="500"/>
      <c r="F40" s="501"/>
      <c r="G40" s="501"/>
      <c r="H40" s="498"/>
      <c r="I40" s="498"/>
      <c r="J40" s="498"/>
      <c r="K40" s="498"/>
      <c r="L40" s="498"/>
      <c r="M40" s="498"/>
      <c r="N40" s="498"/>
      <c r="O40" s="498"/>
      <c r="P40" s="499"/>
      <c r="Q40" s="130"/>
    </row>
    <row r="41" spans="1:17" ht="27" hidden="1" customHeight="1" outlineLevel="1">
      <c r="A41" s="137">
        <v>31</v>
      </c>
      <c r="B41" s="138"/>
      <c r="C41" s="493"/>
      <c r="D41" s="468">
        <f t="shared" si="0"/>
        <v>0</v>
      </c>
      <c r="E41" s="500"/>
      <c r="F41" s="501"/>
      <c r="G41" s="501"/>
      <c r="H41" s="498"/>
      <c r="I41" s="498"/>
      <c r="J41" s="498"/>
      <c r="K41" s="498"/>
      <c r="L41" s="498"/>
      <c r="M41" s="498"/>
      <c r="N41" s="498"/>
      <c r="O41" s="498"/>
      <c r="P41" s="499"/>
      <c r="Q41" s="130"/>
    </row>
    <row r="42" spans="1:17" ht="27" hidden="1" customHeight="1" outlineLevel="1">
      <c r="A42" s="137">
        <v>32</v>
      </c>
      <c r="B42" s="138"/>
      <c r="C42" s="493"/>
      <c r="D42" s="468">
        <f t="shared" si="0"/>
        <v>0</v>
      </c>
      <c r="E42" s="500"/>
      <c r="F42" s="501"/>
      <c r="G42" s="501"/>
      <c r="H42" s="498"/>
      <c r="I42" s="498"/>
      <c r="J42" s="498"/>
      <c r="K42" s="498"/>
      <c r="L42" s="498"/>
      <c r="M42" s="498"/>
      <c r="N42" s="498"/>
      <c r="O42" s="498"/>
      <c r="P42" s="499"/>
      <c r="Q42" s="130"/>
    </row>
    <row r="43" spans="1:17" ht="27" hidden="1" customHeight="1" outlineLevel="1">
      <c r="A43" s="137">
        <v>33</v>
      </c>
      <c r="B43" s="138"/>
      <c r="C43" s="493"/>
      <c r="D43" s="468">
        <f t="shared" si="0"/>
        <v>0</v>
      </c>
      <c r="E43" s="500"/>
      <c r="F43" s="501"/>
      <c r="G43" s="501"/>
      <c r="H43" s="498"/>
      <c r="I43" s="498"/>
      <c r="J43" s="498"/>
      <c r="K43" s="498"/>
      <c r="L43" s="498"/>
      <c r="M43" s="498"/>
      <c r="N43" s="498"/>
      <c r="O43" s="498"/>
      <c r="P43" s="499"/>
      <c r="Q43" s="130"/>
    </row>
    <row r="44" spans="1:17" ht="27" hidden="1" customHeight="1" outlineLevel="1">
      <c r="A44" s="137">
        <v>34</v>
      </c>
      <c r="B44" s="138"/>
      <c r="C44" s="493"/>
      <c r="D44" s="468">
        <f t="shared" si="0"/>
        <v>0</v>
      </c>
      <c r="E44" s="500"/>
      <c r="F44" s="501"/>
      <c r="G44" s="501"/>
      <c r="H44" s="498"/>
      <c r="I44" s="498"/>
      <c r="J44" s="498"/>
      <c r="K44" s="498"/>
      <c r="L44" s="498"/>
      <c r="M44" s="498"/>
      <c r="N44" s="498"/>
      <c r="O44" s="498"/>
      <c r="P44" s="499"/>
      <c r="Q44" s="130"/>
    </row>
    <row r="45" spans="1:17" ht="27" hidden="1" customHeight="1" outlineLevel="1">
      <c r="A45" s="137">
        <v>35</v>
      </c>
      <c r="B45" s="138"/>
      <c r="C45" s="493"/>
      <c r="D45" s="468">
        <f t="shared" si="0"/>
        <v>0</v>
      </c>
      <c r="E45" s="500"/>
      <c r="F45" s="501"/>
      <c r="G45" s="501"/>
      <c r="H45" s="498"/>
      <c r="I45" s="498"/>
      <c r="J45" s="498"/>
      <c r="K45" s="498"/>
      <c r="L45" s="498"/>
      <c r="M45" s="498"/>
      <c r="N45" s="498"/>
      <c r="O45" s="498"/>
      <c r="P45" s="499"/>
      <c r="Q45" s="130"/>
    </row>
    <row r="46" spans="1:17" ht="27" hidden="1" customHeight="1" outlineLevel="1">
      <c r="A46" s="137">
        <v>36</v>
      </c>
      <c r="B46" s="138"/>
      <c r="C46" s="493"/>
      <c r="D46" s="468">
        <f t="shared" si="0"/>
        <v>0</v>
      </c>
      <c r="E46" s="500"/>
      <c r="F46" s="501"/>
      <c r="G46" s="501"/>
      <c r="H46" s="498"/>
      <c r="I46" s="498"/>
      <c r="J46" s="498"/>
      <c r="K46" s="498"/>
      <c r="L46" s="498"/>
      <c r="M46" s="498"/>
      <c r="N46" s="498"/>
      <c r="O46" s="498"/>
      <c r="P46" s="499"/>
      <c r="Q46" s="130"/>
    </row>
    <row r="47" spans="1:17" ht="27" hidden="1" customHeight="1" outlineLevel="1">
      <c r="A47" s="137">
        <v>37</v>
      </c>
      <c r="B47" s="138"/>
      <c r="C47" s="493"/>
      <c r="D47" s="468">
        <f t="shared" si="0"/>
        <v>0</v>
      </c>
      <c r="E47" s="500"/>
      <c r="F47" s="501"/>
      <c r="G47" s="501"/>
      <c r="H47" s="498"/>
      <c r="I47" s="498"/>
      <c r="J47" s="498"/>
      <c r="K47" s="498"/>
      <c r="L47" s="498"/>
      <c r="M47" s="498"/>
      <c r="N47" s="498"/>
      <c r="O47" s="498"/>
      <c r="P47" s="499"/>
      <c r="Q47" s="130"/>
    </row>
    <row r="48" spans="1:17" ht="27" hidden="1" customHeight="1" outlineLevel="1">
      <c r="A48" s="137">
        <v>38</v>
      </c>
      <c r="B48" s="138"/>
      <c r="C48" s="493"/>
      <c r="D48" s="468">
        <f t="shared" si="0"/>
        <v>0</v>
      </c>
      <c r="E48" s="500"/>
      <c r="F48" s="501"/>
      <c r="G48" s="501"/>
      <c r="H48" s="498"/>
      <c r="I48" s="498"/>
      <c r="J48" s="498"/>
      <c r="K48" s="498"/>
      <c r="L48" s="498"/>
      <c r="M48" s="498"/>
      <c r="N48" s="498"/>
      <c r="O48" s="498"/>
      <c r="P48" s="499"/>
      <c r="Q48" s="130"/>
    </row>
    <row r="49" spans="1:17" ht="27" hidden="1" customHeight="1" outlineLevel="1">
      <c r="A49" s="137">
        <v>39</v>
      </c>
      <c r="B49" s="138"/>
      <c r="C49" s="493"/>
      <c r="D49" s="468">
        <f t="shared" si="0"/>
        <v>0</v>
      </c>
      <c r="E49" s="500"/>
      <c r="F49" s="501"/>
      <c r="G49" s="501"/>
      <c r="H49" s="498"/>
      <c r="I49" s="498"/>
      <c r="J49" s="498"/>
      <c r="K49" s="498"/>
      <c r="L49" s="498"/>
      <c r="M49" s="498"/>
      <c r="N49" s="498"/>
      <c r="O49" s="498"/>
      <c r="P49" s="499"/>
      <c r="Q49" s="130"/>
    </row>
    <row r="50" spans="1:17" ht="27" hidden="1" customHeight="1" outlineLevel="1">
      <c r="A50" s="137">
        <v>40</v>
      </c>
      <c r="B50" s="138"/>
      <c r="C50" s="493"/>
      <c r="D50" s="468">
        <f t="shared" si="0"/>
        <v>0</v>
      </c>
      <c r="E50" s="500"/>
      <c r="F50" s="501"/>
      <c r="G50" s="501"/>
      <c r="H50" s="498"/>
      <c r="I50" s="498"/>
      <c r="J50" s="498"/>
      <c r="K50" s="498"/>
      <c r="L50" s="498"/>
      <c r="M50" s="498"/>
      <c r="N50" s="498"/>
      <c r="O50" s="498"/>
      <c r="P50" s="499"/>
      <c r="Q50" s="130"/>
    </row>
    <row r="51" spans="1:17" ht="27" hidden="1" customHeight="1" outlineLevel="2">
      <c r="A51" s="137">
        <v>41</v>
      </c>
      <c r="B51" s="138"/>
      <c r="C51" s="493"/>
      <c r="D51" s="468">
        <f t="shared" si="0"/>
        <v>0</v>
      </c>
      <c r="E51" s="500"/>
      <c r="F51" s="501"/>
      <c r="G51" s="501"/>
      <c r="H51" s="498"/>
      <c r="I51" s="498"/>
      <c r="J51" s="498"/>
      <c r="K51" s="498"/>
      <c r="L51" s="498"/>
      <c r="M51" s="498"/>
      <c r="N51" s="498"/>
      <c r="O51" s="498"/>
      <c r="P51" s="499"/>
      <c r="Q51" s="130"/>
    </row>
    <row r="52" spans="1:17" ht="27" hidden="1" customHeight="1" outlineLevel="2">
      <c r="A52" s="137">
        <v>42</v>
      </c>
      <c r="B52" s="138"/>
      <c r="C52" s="493"/>
      <c r="D52" s="468">
        <f t="shared" si="0"/>
        <v>0</v>
      </c>
      <c r="E52" s="500"/>
      <c r="F52" s="501"/>
      <c r="G52" s="501"/>
      <c r="H52" s="498"/>
      <c r="I52" s="498"/>
      <c r="J52" s="498"/>
      <c r="K52" s="498"/>
      <c r="L52" s="498"/>
      <c r="M52" s="498"/>
      <c r="N52" s="498"/>
      <c r="O52" s="498"/>
      <c r="P52" s="499"/>
      <c r="Q52" s="130"/>
    </row>
    <row r="53" spans="1:17" ht="27" hidden="1" customHeight="1" outlineLevel="2">
      <c r="A53" s="137">
        <v>43</v>
      </c>
      <c r="B53" s="138"/>
      <c r="C53" s="493"/>
      <c r="D53" s="468">
        <f t="shared" si="0"/>
        <v>0</v>
      </c>
      <c r="E53" s="500"/>
      <c r="F53" s="501"/>
      <c r="G53" s="501"/>
      <c r="H53" s="498"/>
      <c r="I53" s="498"/>
      <c r="J53" s="498"/>
      <c r="K53" s="498"/>
      <c r="L53" s="498"/>
      <c r="M53" s="498"/>
      <c r="N53" s="498"/>
      <c r="O53" s="498"/>
      <c r="P53" s="499"/>
      <c r="Q53" s="130"/>
    </row>
    <row r="54" spans="1:17" ht="27" hidden="1" customHeight="1" outlineLevel="2">
      <c r="A54" s="137">
        <v>44</v>
      </c>
      <c r="B54" s="138"/>
      <c r="C54" s="493"/>
      <c r="D54" s="468">
        <f t="shared" si="0"/>
        <v>0</v>
      </c>
      <c r="E54" s="500"/>
      <c r="F54" s="501"/>
      <c r="G54" s="501"/>
      <c r="H54" s="498"/>
      <c r="I54" s="498"/>
      <c r="J54" s="498"/>
      <c r="K54" s="498"/>
      <c r="L54" s="498"/>
      <c r="M54" s="498"/>
      <c r="N54" s="498"/>
      <c r="O54" s="498"/>
      <c r="P54" s="499"/>
      <c r="Q54" s="130"/>
    </row>
    <row r="55" spans="1:17" ht="27" hidden="1" customHeight="1" outlineLevel="2">
      <c r="A55" s="137">
        <v>45</v>
      </c>
      <c r="B55" s="138"/>
      <c r="C55" s="493"/>
      <c r="D55" s="468">
        <f t="shared" si="0"/>
        <v>0</v>
      </c>
      <c r="E55" s="500"/>
      <c r="F55" s="501"/>
      <c r="G55" s="501"/>
      <c r="H55" s="498"/>
      <c r="I55" s="498"/>
      <c r="J55" s="498"/>
      <c r="K55" s="498"/>
      <c r="L55" s="498"/>
      <c r="M55" s="498"/>
      <c r="N55" s="498"/>
      <c r="O55" s="498"/>
      <c r="P55" s="499"/>
      <c r="Q55" s="130"/>
    </row>
    <row r="56" spans="1:17" ht="27" hidden="1" customHeight="1" outlineLevel="2">
      <c r="A56" s="137">
        <v>46</v>
      </c>
      <c r="B56" s="138"/>
      <c r="C56" s="493"/>
      <c r="D56" s="468">
        <f t="shared" si="0"/>
        <v>0</v>
      </c>
      <c r="E56" s="500"/>
      <c r="F56" s="501"/>
      <c r="G56" s="501"/>
      <c r="H56" s="498"/>
      <c r="I56" s="498"/>
      <c r="J56" s="498"/>
      <c r="K56" s="498"/>
      <c r="L56" s="498"/>
      <c r="M56" s="498"/>
      <c r="N56" s="498"/>
      <c r="O56" s="498"/>
      <c r="P56" s="499"/>
      <c r="Q56" s="130"/>
    </row>
    <row r="57" spans="1:17" ht="27" hidden="1" customHeight="1" outlineLevel="2">
      <c r="A57" s="137">
        <v>47</v>
      </c>
      <c r="B57" s="138"/>
      <c r="C57" s="493"/>
      <c r="D57" s="468">
        <f t="shared" si="0"/>
        <v>0</v>
      </c>
      <c r="E57" s="500"/>
      <c r="F57" s="501"/>
      <c r="G57" s="501"/>
      <c r="H57" s="498"/>
      <c r="I57" s="498"/>
      <c r="J57" s="498"/>
      <c r="K57" s="498"/>
      <c r="L57" s="498"/>
      <c r="M57" s="498"/>
      <c r="N57" s="498"/>
      <c r="O57" s="498"/>
      <c r="P57" s="499"/>
      <c r="Q57" s="130"/>
    </row>
    <row r="58" spans="1:17" ht="27" hidden="1" customHeight="1" outlineLevel="2">
      <c r="A58" s="137">
        <v>48</v>
      </c>
      <c r="B58" s="138"/>
      <c r="C58" s="493"/>
      <c r="D58" s="468">
        <f t="shared" si="0"/>
        <v>0</v>
      </c>
      <c r="E58" s="500"/>
      <c r="F58" s="501"/>
      <c r="G58" s="501"/>
      <c r="H58" s="498"/>
      <c r="I58" s="498"/>
      <c r="J58" s="498"/>
      <c r="K58" s="498"/>
      <c r="L58" s="498"/>
      <c r="M58" s="498"/>
      <c r="N58" s="498"/>
      <c r="O58" s="498"/>
      <c r="P58" s="499"/>
      <c r="Q58" s="130"/>
    </row>
    <row r="59" spans="1:17" ht="27" hidden="1" customHeight="1" outlineLevel="2">
      <c r="A59" s="137">
        <v>49</v>
      </c>
      <c r="B59" s="138"/>
      <c r="C59" s="493"/>
      <c r="D59" s="468">
        <f t="shared" si="0"/>
        <v>0</v>
      </c>
      <c r="E59" s="500"/>
      <c r="F59" s="501"/>
      <c r="G59" s="501"/>
      <c r="H59" s="498"/>
      <c r="I59" s="498"/>
      <c r="J59" s="498"/>
      <c r="K59" s="498"/>
      <c r="L59" s="498"/>
      <c r="M59" s="498"/>
      <c r="N59" s="498"/>
      <c r="O59" s="498"/>
      <c r="P59" s="499"/>
      <c r="Q59" s="130"/>
    </row>
    <row r="60" spans="1:17" ht="27" hidden="1" customHeight="1" outlineLevel="2">
      <c r="A60" s="137">
        <v>50</v>
      </c>
      <c r="B60" s="138"/>
      <c r="C60" s="493"/>
      <c r="D60" s="468">
        <f t="shared" si="0"/>
        <v>0</v>
      </c>
      <c r="E60" s="500"/>
      <c r="F60" s="501"/>
      <c r="G60" s="501"/>
      <c r="H60" s="498"/>
      <c r="I60" s="498"/>
      <c r="J60" s="498"/>
      <c r="K60" s="498"/>
      <c r="L60" s="498"/>
      <c r="M60" s="498"/>
      <c r="N60" s="498"/>
      <c r="O60" s="498"/>
      <c r="P60" s="499"/>
      <c r="Q60" s="130"/>
    </row>
    <row r="61" spans="1:17" ht="27" hidden="1" customHeight="1" outlineLevel="2">
      <c r="A61" s="137">
        <v>51</v>
      </c>
      <c r="B61" s="138"/>
      <c r="C61" s="493"/>
      <c r="D61" s="468">
        <f t="shared" si="0"/>
        <v>0</v>
      </c>
      <c r="E61" s="500"/>
      <c r="F61" s="501"/>
      <c r="G61" s="501"/>
      <c r="H61" s="498"/>
      <c r="I61" s="498"/>
      <c r="J61" s="498"/>
      <c r="K61" s="498"/>
      <c r="L61" s="498"/>
      <c r="M61" s="498"/>
      <c r="N61" s="498"/>
      <c r="O61" s="498"/>
      <c r="P61" s="499"/>
      <c r="Q61" s="130"/>
    </row>
    <row r="62" spans="1:17" ht="27" hidden="1" customHeight="1" outlineLevel="2">
      <c r="A62" s="137">
        <v>52</v>
      </c>
      <c r="B62" s="138"/>
      <c r="C62" s="493"/>
      <c r="D62" s="468">
        <f t="shared" si="0"/>
        <v>0</v>
      </c>
      <c r="E62" s="500"/>
      <c r="F62" s="501"/>
      <c r="G62" s="501"/>
      <c r="H62" s="498"/>
      <c r="I62" s="498"/>
      <c r="J62" s="498"/>
      <c r="K62" s="498"/>
      <c r="L62" s="498"/>
      <c r="M62" s="498"/>
      <c r="N62" s="498"/>
      <c r="O62" s="498"/>
      <c r="P62" s="499"/>
      <c r="Q62" s="130"/>
    </row>
    <row r="63" spans="1:17" ht="27" hidden="1" customHeight="1" outlineLevel="2">
      <c r="A63" s="137">
        <v>53</v>
      </c>
      <c r="B63" s="138"/>
      <c r="C63" s="493"/>
      <c r="D63" s="468">
        <f t="shared" si="0"/>
        <v>0</v>
      </c>
      <c r="E63" s="500"/>
      <c r="F63" s="501"/>
      <c r="G63" s="501"/>
      <c r="H63" s="498"/>
      <c r="I63" s="498"/>
      <c r="J63" s="498"/>
      <c r="K63" s="498"/>
      <c r="L63" s="498"/>
      <c r="M63" s="498"/>
      <c r="N63" s="498"/>
      <c r="O63" s="498"/>
      <c r="P63" s="499"/>
      <c r="Q63" s="130"/>
    </row>
    <row r="64" spans="1:17" ht="27" hidden="1" customHeight="1" outlineLevel="2">
      <c r="A64" s="137">
        <v>54</v>
      </c>
      <c r="B64" s="138"/>
      <c r="C64" s="493"/>
      <c r="D64" s="468">
        <f t="shared" si="0"/>
        <v>0</v>
      </c>
      <c r="E64" s="500"/>
      <c r="F64" s="501"/>
      <c r="G64" s="501"/>
      <c r="H64" s="498"/>
      <c r="I64" s="498"/>
      <c r="J64" s="498"/>
      <c r="K64" s="498"/>
      <c r="L64" s="498"/>
      <c r="M64" s="498"/>
      <c r="N64" s="498"/>
      <c r="O64" s="498"/>
      <c r="P64" s="499"/>
      <c r="Q64" s="130"/>
    </row>
    <row r="65" spans="1:17" ht="27" hidden="1" customHeight="1" outlineLevel="2">
      <c r="A65" s="137">
        <v>55</v>
      </c>
      <c r="B65" s="138"/>
      <c r="C65" s="493"/>
      <c r="D65" s="468">
        <f t="shared" si="0"/>
        <v>0</v>
      </c>
      <c r="E65" s="500"/>
      <c r="F65" s="501"/>
      <c r="G65" s="501"/>
      <c r="H65" s="498"/>
      <c r="I65" s="498"/>
      <c r="J65" s="498"/>
      <c r="K65" s="498"/>
      <c r="L65" s="498"/>
      <c r="M65" s="498"/>
      <c r="N65" s="498"/>
      <c r="O65" s="498"/>
      <c r="P65" s="499"/>
      <c r="Q65" s="130"/>
    </row>
    <row r="66" spans="1:17" ht="27" hidden="1" customHeight="1" outlineLevel="2">
      <c r="A66" s="137">
        <v>56</v>
      </c>
      <c r="B66" s="138"/>
      <c r="C66" s="493"/>
      <c r="D66" s="468">
        <f t="shared" si="0"/>
        <v>0</v>
      </c>
      <c r="E66" s="500"/>
      <c r="F66" s="501"/>
      <c r="G66" s="501"/>
      <c r="H66" s="498"/>
      <c r="I66" s="498"/>
      <c r="J66" s="498"/>
      <c r="K66" s="498"/>
      <c r="L66" s="498"/>
      <c r="M66" s="498"/>
      <c r="N66" s="498"/>
      <c r="O66" s="498"/>
      <c r="P66" s="499"/>
      <c r="Q66" s="130"/>
    </row>
    <row r="67" spans="1:17" ht="27" hidden="1" customHeight="1" outlineLevel="2">
      <c r="A67" s="137">
        <v>57</v>
      </c>
      <c r="B67" s="138"/>
      <c r="C67" s="493"/>
      <c r="D67" s="468">
        <f t="shared" si="0"/>
        <v>0</v>
      </c>
      <c r="E67" s="500"/>
      <c r="F67" s="501"/>
      <c r="G67" s="501"/>
      <c r="H67" s="498"/>
      <c r="I67" s="498"/>
      <c r="J67" s="498"/>
      <c r="K67" s="498"/>
      <c r="L67" s="498"/>
      <c r="M67" s="498"/>
      <c r="N67" s="498"/>
      <c r="O67" s="498"/>
      <c r="P67" s="499"/>
      <c r="Q67" s="130"/>
    </row>
    <row r="68" spans="1:17" ht="27" hidden="1" customHeight="1" outlineLevel="2">
      <c r="A68" s="137">
        <v>58</v>
      </c>
      <c r="B68" s="138"/>
      <c r="C68" s="493"/>
      <c r="D68" s="468">
        <f t="shared" si="0"/>
        <v>0</v>
      </c>
      <c r="E68" s="500"/>
      <c r="F68" s="501"/>
      <c r="G68" s="501"/>
      <c r="H68" s="498"/>
      <c r="I68" s="498"/>
      <c r="J68" s="498"/>
      <c r="K68" s="498"/>
      <c r="L68" s="498"/>
      <c r="M68" s="498"/>
      <c r="N68" s="498"/>
      <c r="O68" s="498"/>
      <c r="P68" s="499"/>
      <c r="Q68" s="130"/>
    </row>
    <row r="69" spans="1:17" ht="27" hidden="1" customHeight="1" outlineLevel="2">
      <c r="A69" s="137">
        <v>59</v>
      </c>
      <c r="B69" s="138"/>
      <c r="C69" s="493"/>
      <c r="D69" s="468">
        <f t="shared" si="0"/>
        <v>0</v>
      </c>
      <c r="E69" s="500"/>
      <c r="F69" s="501"/>
      <c r="G69" s="501"/>
      <c r="H69" s="498"/>
      <c r="I69" s="498"/>
      <c r="J69" s="498"/>
      <c r="K69" s="498"/>
      <c r="L69" s="498"/>
      <c r="M69" s="498"/>
      <c r="N69" s="498"/>
      <c r="O69" s="498"/>
      <c r="P69" s="499"/>
      <c r="Q69" s="130"/>
    </row>
    <row r="70" spans="1:17" ht="27" hidden="1" customHeight="1" outlineLevel="2">
      <c r="A70" s="137">
        <v>60</v>
      </c>
      <c r="B70" s="138"/>
      <c r="C70" s="493"/>
      <c r="D70" s="468">
        <f t="shared" si="0"/>
        <v>0</v>
      </c>
      <c r="E70" s="500"/>
      <c r="F70" s="501"/>
      <c r="G70" s="501"/>
      <c r="H70" s="498"/>
      <c r="I70" s="498"/>
      <c r="J70" s="498"/>
      <c r="K70" s="498"/>
      <c r="L70" s="498"/>
      <c r="M70" s="498"/>
      <c r="N70" s="498"/>
      <c r="O70" s="498"/>
      <c r="P70" s="499"/>
      <c r="Q70" s="130"/>
    </row>
    <row r="71" spans="1:17" ht="27" hidden="1" customHeight="1" outlineLevel="2">
      <c r="A71" s="137">
        <v>61</v>
      </c>
      <c r="B71" s="138"/>
      <c r="C71" s="493"/>
      <c r="D71" s="468">
        <f t="shared" si="0"/>
        <v>0</v>
      </c>
      <c r="E71" s="500"/>
      <c r="F71" s="501"/>
      <c r="G71" s="501"/>
      <c r="H71" s="498"/>
      <c r="I71" s="498"/>
      <c r="J71" s="498"/>
      <c r="K71" s="498"/>
      <c r="L71" s="498"/>
      <c r="M71" s="498"/>
      <c r="N71" s="498"/>
      <c r="O71" s="498"/>
      <c r="P71" s="499"/>
      <c r="Q71" s="130"/>
    </row>
    <row r="72" spans="1:17" ht="27" hidden="1" customHeight="1" outlineLevel="2">
      <c r="A72" s="137">
        <v>62</v>
      </c>
      <c r="B72" s="138"/>
      <c r="C72" s="493"/>
      <c r="D72" s="468">
        <f t="shared" si="0"/>
        <v>0</v>
      </c>
      <c r="E72" s="500"/>
      <c r="F72" s="501"/>
      <c r="G72" s="501"/>
      <c r="H72" s="498"/>
      <c r="I72" s="498"/>
      <c r="J72" s="498"/>
      <c r="K72" s="498"/>
      <c r="L72" s="498"/>
      <c r="M72" s="498"/>
      <c r="N72" s="498"/>
      <c r="O72" s="498"/>
      <c r="P72" s="499"/>
      <c r="Q72" s="130"/>
    </row>
    <row r="73" spans="1:17" ht="27" hidden="1" customHeight="1" outlineLevel="2">
      <c r="A73" s="137">
        <v>63</v>
      </c>
      <c r="B73" s="138"/>
      <c r="C73" s="493"/>
      <c r="D73" s="468">
        <f t="shared" si="0"/>
        <v>0</v>
      </c>
      <c r="E73" s="500"/>
      <c r="F73" s="501"/>
      <c r="G73" s="501"/>
      <c r="H73" s="498"/>
      <c r="I73" s="498"/>
      <c r="J73" s="498"/>
      <c r="K73" s="498"/>
      <c r="L73" s="498"/>
      <c r="M73" s="498"/>
      <c r="N73" s="498"/>
      <c r="O73" s="498"/>
      <c r="P73" s="499"/>
      <c r="Q73" s="130"/>
    </row>
    <row r="74" spans="1:17" ht="27" hidden="1" customHeight="1" outlineLevel="2">
      <c r="A74" s="137">
        <v>64</v>
      </c>
      <c r="B74" s="138"/>
      <c r="C74" s="493"/>
      <c r="D74" s="468">
        <f t="shared" si="0"/>
        <v>0</v>
      </c>
      <c r="E74" s="500"/>
      <c r="F74" s="501"/>
      <c r="G74" s="501"/>
      <c r="H74" s="498"/>
      <c r="I74" s="498"/>
      <c r="J74" s="498"/>
      <c r="K74" s="498"/>
      <c r="L74" s="498"/>
      <c r="M74" s="498"/>
      <c r="N74" s="498"/>
      <c r="O74" s="498"/>
      <c r="P74" s="499"/>
      <c r="Q74" s="130"/>
    </row>
    <row r="75" spans="1:17" ht="27" hidden="1" customHeight="1" outlineLevel="2">
      <c r="A75" s="137">
        <v>65</v>
      </c>
      <c r="B75" s="138"/>
      <c r="C75" s="493"/>
      <c r="D75" s="468">
        <f t="shared" si="0"/>
        <v>0</v>
      </c>
      <c r="E75" s="500"/>
      <c r="F75" s="501"/>
      <c r="G75" s="501"/>
      <c r="H75" s="498"/>
      <c r="I75" s="498"/>
      <c r="J75" s="498"/>
      <c r="K75" s="498"/>
      <c r="L75" s="498"/>
      <c r="M75" s="498"/>
      <c r="N75" s="498"/>
      <c r="O75" s="498"/>
      <c r="P75" s="499"/>
      <c r="Q75" s="130"/>
    </row>
    <row r="76" spans="1:17" ht="27" hidden="1" customHeight="1" outlineLevel="2">
      <c r="A76" s="137">
        <v>66</v>
      </c>
      <c r="B76" s="138"/>
      <c r="C76" s="493"/>
      <c r="D76" s="468">
        <f t="shared" ref="D76:D110" si="1">COUNTIF(E76:P76,"○")</f>
        <v>0</v>
      </c>
      <c r="E76" s="500"/>
      <c r="F76" s="501"/>
      <c r="G76" s="501"/>
      <c r="H76" s="498"/>
      <c r="I76" s="498"/>
      <c r="J76" s="498"/>
      <c r="K76" s="498"/>
      <c r="L76" s="498"/>
      <c r="M76" s="498"/>
      <c r="N76" s="498"/>
      <c r="O76" s="498"/>
      <c r="P76" s="499"/>
      <c r="Q76" s="130"/>
    </row>
    <row r="77" spans="1:17" ht="27" hidden="1" customHeight="1" outlineLevel="2">
      <c r="A77" s="137">
        <v>67</v>
      </c>
      <c r="B77" s="138"/>
      <c r="C77" s="493"/>
      <c r="D77" s="468">
        <f t="shared" si="1"/>
        <v>0</v>
      </c>
      <c r="E77" s="500"/>
      <c r="F77" s="501"/>
      <c r="G77" s="501"/>
      <c r="H77" s="498"/>
      <c r="I77" s="498"/>
      <c r="J77" s="498"/>
      <c r="K77" s="498"/>
      <c r="L77" s="498"/>
      <c r="M77" s="498"/>
      <c r="N77" s="498"/>
      <c r="O77" s="498"/>
      <c r="P77" s="499"/>
      <c r="Q77" s="130"/>
    </row>
    <row r="78" spans="1:17" ht="27" hidden="1" customHeight="1" outlineLevel="2">
      <c r="A78" s="137">
        <v>68</v>
      </c>
      <c r="B78" s="138"/>
      <c r="C78" s="493"/>
      <c r="D78" s="468">
        <f t="shared" si="1"/>
        <v>0</v>
      </c>
      <c r="E78" s="500"/>
      <c r="F78" s="501"/>
      <c r="G78" s="501"/>
      <c r="H78" s="498"/>
      <c r="I78" s="498"/>
      <c r="J78" s="498"/>
      <c r="K78" s="498"/>
      <c r="L78" s="498"/>
      <c r="M78" s="498"/>
      <c r="N78" s="498"/>
      <c r="O78" s="498"/>
      <c r="P78" s="499"/>
      <c r="Q78" s="130"/>
    </row>
    <row r="79" spans="1:17" ht="27" hidden="1" customHeight="1" outlineLevel="2">
      <c r="A79" s="137">
        <v>69</v>
      </c>
      <c r="B79" s="138"/>
      <c r="C79" s="493"/>
      <c r="D79" s="468">
        <f t="shared" si="1"/>
        <v>0</v>
      </c>
      <c r="E79" s="500"/>
      <c r="F79" s="501"/>
      <c r="G79" s="501"/>
      <c r="H79" s="498"/>
      <c r="I79" s="498"/>
      <c r="J79" s="498"/>
      <c r="K79" s="498"/>
      <c r="L79" s="498"/>
      <c r="M79" s="498"/>
      <c r="N79" s="498"/>
      <c r="O79" s="498"/>
      <c r="P79" s="499"/>
      <c r="Q79" s="130"/>
    </row>
    <row r="80" spans="1:17" ht="27" hidden="1" customHeight="1" outlineLevel="2">
      <c r="A80" s="137">
        <v>70</v>
      </c>
      <c r="B80" s="138"/>
      <c r="C80" s="493"/>
      <c r="D80" s="468">
        <f t="shared" si="1"/>
        <v>0</v>
      </c>
      <c r="E80" s="500"/>
      <c r="F80" s="501"/>
      <c r="G80" s="501"/>
      <c r="H80" s="498"/>
      <c r="I80" s="498"/>
      <c r="J80" s="498"/>
      <c r="K80" s="498"/>
      <c r="L80" s="498"/>
      <c r="M80" s="498"/>
      <c r="N80" s="498"/>
      <c r="O80" s="498"/>
      <c r="P80" s="499"/>
      <c r="Q80" s="130"/>
    </row>
    <row r="81" spans="1:17" ht="27" hidden="1" customHeight="1" outlineLevel="2">
      <c r="A81" s="137">
        <v>71</v>
      </c>
      <c r="B81" s="138"/>
      <c r="C81" s="493"/>
      <c r="D81" s="468">
        <f t="shared" si="1"/>
        <v>0</v>
      </c>
      <c r="E81" s="500"/>
      <c r="F81" s="501"/>
      <c r="G81" s="501"/>
      <c r="H81" s="498"/>
      <c r="I81" s="498"/>
      <c r="J81" s="498"/>
      <c r="K81" s="498"/>
      <c r="L81" s="498"/>
      <c r="M81" s="498"/>
      <c r="N81" s="498"/>
      <c r="O81" s="498"/>
      <c r="P81" s="499"/>
      <c r="Q81" s="130"/>
    </row>
    <row r="82" spans="1:17" ht="27" hidden="1" customHeight="1" outlineLevel="2">
      <c r="A82" s="137">
        <v>72</v>
      </c>
      <c r="B82" s="138"/>
      <c r="C82" s="493"/>
      <c r="D82" s="468">
        <f t="shared" si="1"/>
        <v>0</v>
      </c>
      <c r="E82" s="500"/>
      <c r="F82" s="501"/>
      <c r="G82" s="501"/>
      <c r="H82" s="498"/>
      <c r="I82" s="498"/>
      <c r="J82" s="498"/>
      <c r="K82" s="498"/>
      <c r="L82" s="498"/>
      <c r="M82" s="498"/>
      <c r="N82" s="498"/>
      <c r="O82" s="498"/>
      <c r="P82" s="499"/>
      <c r="Q82" s="130"/>
    </row>
    <row r="83" spans="1:17" ht="27" hidden="1" customHeight="1" outlineLevel="2">
      <c r="A83" s="137">
        <v>73</v>
      </c>
      <c r="B83" s="138"/>
      <c r="C83" s="493"/>
      <c r="D83" s="468">
        <f t="shared" si="1"/>
        <v>0</v>
      </c>
      <c r="E83" s="500"/>
      <c r="F83" s="501"/>
      <c r="G83" s="501"/>
      <c r="H83" s="498"/>
      <c r="I83" s="498"/>
      <c r="J83" s="498"/>
      <c r="K83" s="498"/>
      <c r="L83" s="498"/>
      <c r="M83" s="498"/>
      <c r="N83" s="498"/>
      <c r="O83" s="498"/>
      <c r="P83" s="499"/>
      <c r="Q83" s="130"/>
    </row>
    <row r="84" spans="1:17" ht="27" hidden="1" customHeight="1" outlineLevel="2">
      <c r="A84" s="137">
        <v>74</v>
      </c>
      <c r="B84" s="138"/>
      <c r="C84" s="493"/>
      <c r="D84" s="468">
        <f t="shared" si="1"/>
        <v>0</v>
      </c>
      <c r="E84" s="500"/>
      <c r="F84" s="501"/>
      <c r="G84" s="501"/>
      <c r="H84" s="498"/>
      <c r="I84" s="498"/>
      <c r="J84" s="498"/>
      <c r="K84" s="498"/>
      <c r="L84" s="498"/>
      <c r="M84" s="498"/>
      <c r="N84" s="498"/>
      <c r="O84" s="498"/>
      <c r="P84" s="499"/>
      <c r="Q84" s="130"/>
    </row>
    <row r="85" spans="1:17" ht="27" hidden="1" customHeight="1" outlineLevel="2">
      <c r="A85" s="137">
        <v>75</v>
      </c>
      <c r="B85" s="138"/>
      <c r="C85" s="493"/>
      <c r="D85" s="468">
        <f t="shared" si="1"/>
        <v>0</v>
      </c>
      <c r="E85" s="500"/>
      <c r="F85" s="501"/>
      <c r="G85" s="501"/>
      <c r="H85" s="498"/>
      <c r="I85" s="498"/>
      <c r="J85" s="498"/>
      <c r="K85" s="498"/>
      <c r="L85" s="498"/>
      <c r="M85" s="498"/>
      <c r="N85" s="498"/>
      <c r="O85" s="498"/>
      <c r="P85" s="499"/>
      <c r="Q85" s="130"/>
    </row>
    <row r="86" spans="1:17" ht="27" hidden="1" customHeight="1" outlineLevel="2">
      <c r="A86" s="137">
        <v>76</v>
      </c>
      <c r="B86" s="138"/>
      <c r="C86" s="493"/>
      <c r="D86" s="468">
        <f t="shared" si="1"/>
        <v>0</v>
      </c>
      <c r="E86" s="500"/>
      <c r="F86" s="501"/>
      <c r="G86" s="501"/>
      <c r="H86" s="498"/>
      <c r="I86" s="498"/>
      <c r="J86" s="498"/>
      <c r="K86" s="498"/>
      <c r="L86" s="498"/>
      <c r="M86" s="498"/>
      <c r="N86" s="498"/>
      <c r="O86" s="498"/>
      <c r="P86" s="499"/>
      <c r="Q86" s="130"/>
    </row>
    <row r="87" spans="1:17" ht="27" hidden="1" customHeight="1" outlineLevel="2">
      <c r="A87" s="137">
        <v>77</v>
      </c>
      <c r="B87" s="138"/>
      <c r="C87" s="493"/>
      <c r="D87" s="468">
        <f t="shared" si="1"/>
        <v>0</v>
      </c>
      <c r="E87" s="500"/>
      <c r="F87" s="501"/>
      <c r="G87" s="501"/>
      <c r="H87" s="498"/>
      <c r="I87" s="498"/>
      <c r="J87" s="498"/>
      <c r="K87" s="498"/>
      <c r="L87" s="498"/>
      <c r="M87" s="498"/>
      <c r="N87" s="498"/>
      <c r="O87" s="498"/>
      <c r="P87" s="499"/>
      <c r="Q87" s="130"/>
    </row>
    <row r="88" spans="1:17" ht="27" hidden="1" customHeight="1" outlineLevel="2">
      <c r="A88" s="137">
        <v>78</v>
      </c>
      <c r="B88" s="138"/>
      <c r="C88" s="493"/>
      <c r="D88" s="468">
        <f t="shared" si="1"/>
        <v>0</v>
      </c>
      <c r="E88" s="500"/>
      <c r="F88" s="501"/>
      <c r="G88" s="501"/>
      <c r="H88" s="498"/>
      <c r="I88" s="498"/>
      <c r="J88" s="498"/>
      <c r="K88" s="498"/>
      <c r="L88" s="498"/>
      <c r="M88" s="498"/>
      <c r="N88" s="498"/>
      <c r="O88" s="498"/>
      <c r="P88" s="499"/>
      <c r="Q88" s="130"/>
    </row>
    <row r="89" spans="1:17" ht="27" hidden="1" customHeight="1" outlineLevel="2">
      <c r="A89" s="137">
        <v>79</v>
      </c>
      <c r="B89" s="138"/>
      <c r="C89" s="493"/>
      <c r="D89" s="468">
        <f t="shared" si="1"/>
        <v>0</v>
      </c>
      <c r="E89" s="500"/>
      <c r="F89" s="501"/>
      <c r="G89" s="501"/>
      <c r="H89" s="498"/>
      <c r="I89" s="498"/>
      <c r="J89" s="498"/>
      <c r="K89" s="498"/>
      <c r="L89" s="498"/>
      <c r="M89" s="498"/>
      <c r="N89" s="498"/>
      <c r="O89" s="498"/>
      <c r="P89" s="499"/>
      <c r="Q89" s="130"/>
    </row>
    <row r="90" spans="1:17" ht="27" hidden="1" customHeight="1" outlineLevel="2">
      <c r="A90" s="137">
        <v>80</v>
      </c>
      <c r="B90" s="138"/>
      <c r="C90" s="493"/>
      <c r="D90" s="468">
        <f t="shared" si="1"/>
        <v>0</v>
      </c>
      <c r="E90" s="500"/>
      <c r="F90" s="501"/>
      <c r="G90" s="501"/>
      <c r="H90" s="498"/>
      <c r="I90" s="498"/>
      <c r="J90" s="498"/>
      <c r="K90" s="498"/>
      <c r="L90" s="498"/>
      <c r="M90" s="498"/>
      <c r="N90" s="498"/>
      <c r="O90" s="498"/>
      <c r="P90" s="499"/>
      <c r="Q90" s="130"/>
    </row>
    <row r="91" spans="1:17" ht="27" hidden="1" customHeight="1" outlineLevel="2">
      <c r="A91" s="137">
        <v>81</v>
      </c>
      <c r="B91" s="138"/>
      <c r="C91" s="493"/>
      <c r="D91" s="468">
        <f t="shared" si="1"/>
        <v>0</v>
      </c>
      <c r="E91" s="500"/>
      <c r="F91" s="501"/>
      <c r="G91" s="501"/>
      <c r="H91" s="498"/>
      <c r="I91" s="498"/>
      <c r="J91" s="498"/>
      <c r="K91" s="498"/>
      <c r="L91" s="498"/>
      <c r="M91" s="498"/>
      <c r="N91" s="498"/>
      <c r="O91" s="498"/>
      <c r="P91" s="499"/>
      <c r="Q91" s="130"/>
    </row>
    <row r="92" spans="1:17" ht="27" hidden="1" customHeight="1" outlineLevel="2">
      <c r="A92" s="137">
        <v>82</v>
      </c>
      <c r="B92" s="138"/>
      <c r="C92" s="493"/>
      <c r="D92" s="468">
        <f t="shared" si="1"/>
        <v>0</v>
      </c>
      <c r="E92" s="500"/>
      <c r="F92" s="501"/>
      <c r="G92" s="501"/>
      <c r="H92" s="498"/>
      <c r="I92" s="498"/>
      <c r="J92" s="498"/>
      <c r="K92" s="498"/>
      <c r="L92" s="498"/>
      <c r="M92" s="498"/>
      <c r="N92" s="498"/>
      <c r="O92" s="498"/>
      <c r="P92" s="499"/>
      <c r="Q92" s="130"/>
    </row>
    <row r="93" spans="1:17" ht="27" hidden="1" customHeight="1" outlineLevel="2">
      <c r="A93" s="137">
        <v>83</v>
      </c>
      <c r="B93" s="138"/>
      <c r="C93" s="493"/>
      <c r="D93" s="468">
        <f t="shared" si="1"/>
        <v>0</v>
      </c>
      <c r="E93" s="500"/>
      <c r="F93" s="501"/>
      <c r="G93" s="501"/>
      <c r="H93" s="498"/>
      <c r="I93" s="498"/>
      <c r="J93" s="498"/>
      <c r="K93" s="498"/>
      <c r="L93" s="498"/>
      <c r="M93" s="498"/>
      <c r="N93" s="498"/>
      <c r="O93" s="498"/>
      <c r="P93" s="499"/>
      <c r="Q93" s="130"/>
    </row>
    <row r="94" spans="1:17" ht="27" hidden="1" customHeight="1" outlineLevel="2">
      <c r="A94" s="137">
        <v>84</v>
      </c>
      <c r="B94" s="138"/>
      <c r="C94" s="493"/>
      <c r="D94" s="468">
        <f t="shared" si="1"/>
        <v>0</v>
      </c>
      <c r="E94" s="500"/>
      <c r="F94" s="501"/>
      <c r="G94" s="501"/>
      <c r="H94" s="498"/>
      <c r="I94" s="498"/>
      <c r="J94" s="498"/>
      <c r="K94" s="498"/>
      <c r="L94" s="498"/>
      <c r="M94" s="498"/>
      <c r="N94" s="498"/>
      <c r="O94" s="498"/>
      <c r="P94" s="499"/>
      <c r="Q94" s="130"/>
    </row>
    <row r="95" spans="1:17" ht="27" hidden="1" customHeight="1" outlineLevel="2">
      <c r="A95" s="137">
        <v>85</v>
      </c>
      <c r="B95" s="138"/>
      <c r="C95" s="493"/>
      <c r="D95" s="468">
        <f t="shared" si="1"/>
        <v>0</v>
      </c>
      <c r="E95" s="500"/>
      <c r="F95" s="501"/>
      <c r="G95" s="501"/>
      <c r="H95" s="498"/>
      <c r="I95" s="498"/>
      <c r="J95" s="498"/>
      <c r="K95" s="498"/>
      <c r="L95" s="498"/>
      <c r="M95" s="498"/>
      <c r="N95" s="498"/>
      <c r="O95" s="498"/>
      <c r="P95" s="499"/>
      <c r="Q95" s="130"/>
    </row>
    <row r="96" spans="1:17" ht="27" hidden="1" customHeight="1" outlineLevel="2">
      <c r="A96" s="137">
        <v>86</v>
      </c>
      <c r="B96" s="138"/>
      <c r="C96" s="493"/>
      <c r="D96" s="468">
        <f t="shared" si="1"/>
        <v>0</v>
      </c>
      <c r="E96" s="500"/>
      <c r="F96" s="501"/>
      <c r="G96" s="501"/>
      <c r="H96" s="498"/>
      <c r="I96" s="498"/>
      <c r="J96" s="498"/>
      <c r="K96" s="498"/>
      <c r="L96" s="498"/>
      <c r="M96" s="498"/>
      <c r="N96" s="498"/>
      <c r="O96" s="498"/>
      <c r="P96" s="499"/>
      <c r="Q96" s="130"/>
    </row>
    <row r="97" spans="1:17" ht="27" hidden="1" customHeight="1" outlineLevel="2">
      <c r="A97" s="137">
        <v>87</v>
      </c>
      <c r="B97" s="138"/>
      <c r="C97" s="493"/>
      <c r="D97" s="468">
        <f t="shared" si="1"/>
        <v>0</v>
      </c>
      <c r="E97" s="500"/>
      <c r="F97" s="501"/>
      <c r="G97" s="501"/>
      <c r="H97" s="498"/>
      <c r="I97" s="498"/>
      <c r="J97" s="498"/>
      <c r="K97" s="498"/>
      <c r="L97" s="498"/>
      <c r="M97" s="498"/>
      <c r="N97" s="498"/>
      <c r="O97" s="498"/>
      <c r="P97" s="499"/>
      <c r="Q97" s="130"/>
    </row>
    <row r="98" spans="1:17" ht="27" hidden="1" customHeight="1" outlineLevel="2">
      <c r="A98" s="137">
        <v>88</v>
      </c>
      <c r="B98" s="138"/>
      <c r="C98" s="493"/>
      <c r="D98" s="468">
        <f t="shared" si="1"/>
        <v>0</v>
      </c>
      <c r="E98" s="500"/>
      <c r="F98" s="501"/>
      <c r="G98" s="501"/>
      <c r="H98" s="498"/>
      <c r="I98" s="498"/>
      <c r="J98" s="498"/>
      <c r="K98" s="498"/>
      <c r="L98" s="498"/>
      <c r="M98" s="498"/>
      <c r="N98" s="498"/>
      <c r="O98" s="498"/>
      <c r="P98" s="499"/>
      <c r="Q98" s="130"/>
    </row>
    <row r="99" spans="1:17" ht="27" hidden="1" customHeight="1" outlineLevel="2">
      <c r="A99" s="137">
        <v>89</v>
      </c>
      <c r="B99" s="138"/>
      <c r="C99" s="493"/>
      <c r="D99" s="468">
        <f t="shared" si="1"/>
        <v>0</v>
      </c>
      <c r="E99" s="500"/>
      <c r="F99" s="501"/>
      <c r="G99" s="501"/>
      <c r="H99" s="498"/>
      <c r="I99" s="498"/>
      <c r="J99" s="498"/>
      <c r="K99" s="498"/>
      <c r="L99" s="498"/>
      <c r="M99" s="498"/>
      <c r="N99" s="498"/>
      <c r="O99" s="498"/>
      <c r="P99" s="499"/>
      <c r="Q99" s="130"/>
    </row>
    <row r="100" spans="1:17" ht="27" hidden="1" customHeight="1" outlineLevel="2">
      <c r="A100" s="137">
        <v>90</v>
      </c>
      <c r="B100" s="138"/>
      <c r="C100" s="493"/>
      <c r="D100" s="468">
        <f t="shared" si="1"/>
        <v>0</v>
      </c>
      <c r="E100" s="500"/>
      <c r="F100" s="501"/>
      <c r="G100" s="501"/>
      <c r="H100" s="498"/>
      <c r="I100" s="498"/>
      <c r="J100" s="498"/>
      <c r="K100" s="498"/>
      <c r="L100" s="498"/>
      <c r="M100" s="498"/>
      <c r="N100" s="498"/>
      <c r="O100" s="498"/>
      <c r="P100" s="499"/>
      <c r="Q100" s="130"/>
    </row>
    <row r="101" spans="1:17" ht="27" hidden="1" customHeight="1" outlineLevel="2">
      <c r="A101" s="137">
        <v>91</v>
      </c>
      <c r="B101" s="138"/>
      <c r="C101" s="493"/>
      <c r="D101" s="468">
        <f t="shared" si="1"/>
        <v>0</v>
      </c>
      <c r="E101" s="500"/>
      <c r="F101" s="501"/>
      <c r="G101" s="501"/>
      <c r="H101" s="498"/>
      <c r="I101" s="498"/>
      <c r="J101" s="498"/>
      <c r="K101" s="498"/>
      <c r="L101" s="498"/>
      <c r="M101" s="498"/>
      <c r="N101" s="498"/>
      <c r="O101" s="498"/>
      <c r="P101" s="499"/>
      <c r="Q101" s="130"/>
    </row>
    <row r="102" spans="1:17" ht="27" hidden="1" customHeight="1" outlineLevel="2">
      <c r="A102" s="137">
        <v>92</v>
      </c>
      <c r="B102" s="138"/>
      <c r="C102" s="493"/>
      <c r="D102" s="468">
        <f t="shared" si="1"/>
        <v>0</v>
      </c>
      <c r="E102" s="500"/>
      <c r="F102" s="501"/>
      <c r="G102" s="501"/>
      <c r="H102" s="498"/>
      <c r="I102" s="498"/>
      <c r="J102" s="498"/>
      <c r="K102" s="498"/>
      <c r="L102" s="498"/>
      <c r="M102" s="498"/>
      <c r="N102" s="498"/>
      <c r="O102" s="498"/>
      <c r="P102" s="499"/>
      <c r="Q102" s="130"/>
    </row>
    <row r="103" spans="1:17" ht="27" hidden="1" customHeight="1" outlineLevel="2">
      <c r="A103" s="137">
        <v>93</v>
      </c>
      <c r="B103" s="138"/>
      <c r="C103" s="493"/>
      <c r="D103" s="468">
        <f t="shared" si="1"/>
        <v>0</v>
      </c>
      <c r="E103" s="500"/>
      <c r="F103" s="501"/>
      <c r="G103" s="501"/>
      <c r="H103" s="498"/>
      <c r="I103" s="498"/>
      <c r="J103" s="498"/>
      <c r="K103" s="498"/>
      <c r="L103" s="498"/>
      <c r="M103" s="498"/>
      <c r="N103" s="498"/>
      <c r="O103" s="498"/>
      <c r="P103" s="499"/>
      <c r="Q103" s="130"/>
    </row>
    <row r="104" spans="1:17" ht="27" hidden="1" customHeight="1" outlineLevel="2">
      <c r="A104" s="137">
        <v>94</v>
      </c>
      <c r="B104" s="138"/>
      <c r="C104" s="493"/>
      <c r="D104" s="468">
        <f t="shared" si="1"/>
        <v>0</v>
      </c>
      <c r="E104" s="500"/>
      <c r="F104" s="501"/>
      <c r="G104" s="501"/>
      <c r="H104" s="498"/>
      <c r="I104" s="498"/>
      <c r="J104" s="498"/>
      <c r="K104" s="498"/>
      <c r="L104" s="498"/>
      <c r="M104" s="498"/>
      <c r="N104" s="498"/>
      <c r="O104" s="498"/>
      <c r="P104" s="499"/>
      <c r="Q104" s="130"/>
    </row>
    <row r="105" spans="1:17" ht="27" hidden="1" customHeight="1" outlineLevel="2">
      <c r="A105" s="137">
        <v>95</v>
      </c>
      <c r="B105" s="138"/>
      <c r="C105" s="493"/>
      <c r="D105" s="468">
        <f t="shared" si="1"/>
        <v>0</v>
      </c>
      <c r="E105" s="500"/>
      <c r="F105" s="501"/>
      <c r="G105" s="501"/>
      <c r="H105" s="498"/>
      <c r="I105" s="498"/>
      <c r="J105" s="498"/>
      <c r="K105" s="498"/>
      <c r="L105" s="498"/>
      <c r="M105" s="498"/>
      <c r="N105" s="498"/>
      <c r="O105" s="498"/>
      <c r="P105" s="499"/>
      <c r="Q105" s="130"/>
    </row>
    <row r="106" spans="1:17" ht="27" hidden="1" customHeight="1" outlineLevel="2">
      <c r="A106" s="137">
        <v>96</v>
      </c>
      <c r="B106" s="138"/>
      <c r="C106" s="493"/>
      <c r="D106" s="468">
        <f t="shared" si="1"/>
        <v>0</v>
      </c>
      <c r="E106" s="500"/>
      <c r="F106" s="501"/>
      <c r="G106" s="501"/>
      <c r="H106" s="498"/>
      <c r="I106" s="498"/>
      <c r="J106" s="498"/>
      <c r="K106" s="498"/>
      <c r="L106" s="498"/>
      <c r="M106" s="498"/>
      <c r="N106" s="498"/>
      <c r="O106" s="498"/>
      <c r="P106" s="499"/>
      <c r="Q106" s="130"/>
    </row>
    <row r="107" spans="1:17" ht="27" hidden="1" customHeight="1" outlineLevel="2">
      <c r="A107" s="137">
        <v>97</v>
      </c>
      <c r="B107" s="138"/>
      <c r="C107" s="493"/>
      <c r="D107" s="468">
        <f t="shared" si="1"/>
        <v>0</v>
      </c>
      <c r="E107" s="500"/>
      <c r="F107" s="501"/>
      <c r="G107" s="501"/>
      <c r="H107" s="498"/>
      <c r="I107" s="498"/>
      <c r="J107" s="498"/>
      <c r="K107" s="498"/>
      <c r="L107" s="498"/>
      <c r="M107" s="498"/>
      <c r="N107" s="498"/>
      <c r="O107" s="498"/>
      <c r="P107" s="499"/>
      <c r="Q107" s="130"/>
    </row>
    <row r="108" spans="1:17" ht="27" hidden="1" customHeight="1" outlineLevel="2">
      <c r="A108" s="137">
        <v>98</v>
      </c>
      <c r="B108" s="138"/>
      <c r="C108" s="493"/>
      <c r="D108" s="468">
        <f t="shared" si="1"/>
        <v>0</v>
      </c>
      <c r="E108" s="500"/>
      <c r="F108" s="501"/>
      <c r="G108" s="501"/>
      <c r="H108" s="498"/>
      <c r="I108" s="498"/>
      <c r="J108" s="498"/>
      <c r="K108" s="498"/>
      <c r="L108" s="498"/>
      <c r="M108" s="498"/>
      <c r="N108" s="498"/>
      <c r="O108" s="498"/>
      <c r="P108" s="499"/>
      <c r="Q108" s="130"/>
    </row>
    <row r="109" spans="1:17" ht="27" hidden="1" customHeight="1" outlineLevel="2">
      <c r="A109" s="137">
        <v>99</v>
      </c>
      <c r="B109" s="138"/>
      <c r="C109" s="493"/>
      <c r="D109" s="468">
        <f t="shared" si="1"/>
        <v>0</v>
      </c>
      <c r="E109" s="500"/>
      <c r="F109" s="501"/>
      <c r="G109" s="501"/>
      <c r="H109" s="498"/>
      <c r="I109" s="498"/>
      <c r="J109" s="498"/>
      <c r="K109" s="498"/>
      <c r="L109" s="498"/>
      <c r="M109" s="498"/>
      <c r="N109" s="498"/>
      <c r="O109" s="498"/>
      <c r="P109" s="499"/>
      <c r="Q109" s="130"/>
    </row>
    <row r="110" spans="1:17" ht="27" hidden="1" customHeight="1" outlineLevel="2" thickBot="1">
      <c r="A110" s="137">
        <v>100</v>
      </c>
      <c r="B110" s="136"/>
      <c r="C110" s="502"/>
      <c r="D110" s="467">
        <f t="shared" si="1"/>
        <v>0</v>
      </c>
      <c r="E110" s="503"/>
      <c r="F110" s="504"/>
      <c r="G110" s="504"/>
      <c r="H110" s="505"/>
      <c r="I110" s="505"/>
      <c r="J110" s="505"/>
      <c r="K110" s="505"/>
      <c r="L110" s="505"/>
      <c r="M110" s="505"/>
      <c r="N110" s="505"/>
      <c r="O110" s="505"/>
      <c r="P110" s="506"/>
      <c r="Q110" s="130"/>
    </row>
    <row r="111" spans="1:17" ht="27" customHeight="1" collapsed="1" thickBot="1">
      <c r="A111" s="744" t="s">
        <v>229</v>
      </c>
      <c r="B111" s="745"/>
      <c r="C111" s="469"/>
      <c r="D111" s="470">
        <f>SUM(D11:D110)</f>
        <v>132</v>
      </c>
      <c r="E111" s="471">
        <f>COUNTIF(E11:E110,"○")</f>
        <v>11</v>
      </c>
      <c r="F111" s="472">
        <f t="shared" ref="F111:P111" si="2">COUNTIF(F11:F110,"○")</f>
        <v>11</v>
      </c>
      <c r="G111" s="472">
        <f t="shared" si="2"/>
        <v>11</v>
      </c>
      <c r="H111" s="472">
        <f t="shared" si="2"/>
        <v>11</v>
      </c>
      <c r="I111" s="472">
        <f t="shared" si="2"/>
        <v>11</v>
      </c>
      <c r="J111" s="472">
        <f t="shared" si="2"/>
        <v>11</v>
      </c>
      <c r="K111" s="472">
        <f t="shared" si="2"/>
        <v>11</v>
      </c>
      <c r="L111" s="472">
        <f t="shared" si="2"/>
        <v>11</v>
      </c>
      <c r="M111" s="472">
        <f t="shared" si="2"/>
        <v>11</v>
      </c>
      <c r="N111" s="472">
        <f t="shared" si="2"/>
        <v>11</v>
      </c>
      <c r="O111" s="472">
        <f t="shared" si="2"/>
        <v>11</v>
      </c>
      <c r="P111" s="473">
        <f t="shared" si="2"/>
        <v>11</v>
      </c>
      <c r="Q111" s="474">
        <f>SUM(E111:P111)-D111</f>
        <v>0</v>
      </c>
    </row>
    <row r="112" spans="1:17" ht="27" customHeight="1" thickBot="1">
      <c r="A112" s="746" t="s">
        <v>230</v>
      </c>
      <c r="B112" s="747"/>
      <c r="C112" s="748"/>
      <c r="D112" s="475">
        <f>ROUNDDOWN(SUM(D11:D110)/12,0)</f>
        <v>11</v>
      </c>
      <c r="E112" s="130"/>
      <c r="F112" s="130"/>
      <c r="G112" s="130"/>
      <c r="H112" s="130"/>
      <c r="I112" s="130"/>
      <c r="J112" s="130"/>
      <c r="K112" s="130"/>
      <c r="L112" s="130"/>
      <c r="M112" s="130"/>
      <c r="N112" s="130"/>
      <c r="O112" s="130"/>
      <c r="P112" s="130"/>
      <c r="Q112" s="130"/>
    </row>
    <row r="113" spans="1:17">
      <c r="A113" s="476" t="s">
        <v>614</v>
      </c>
      <c r="B113" s="477"/>
      <c r="C113" s="477"/>
      <c r="D113" s="477"/>
      <c r="E113" s="477"/>
      <c r="F113" s="477"/>
      <c r="G113" s="477"/>
      <c r="H113" s="477"/>
      <c r="I113" s="477"/>
      <c r="J113" s="477"/>
      <c r="K113" s="477"/>
      <c r="L113" s="477"/>
      <c r="M113" s="477"/>
      <c r="N113" s="477"/>
      <c r="O113" s="477"/>
      <c r="P113" s="477"/>
      <c r="Q113" s="130"/>
    </row>
    <row r="114" spans="1:17">
      <c r="A114" s="477" t="s">
        <v>615</v>
      </c>
      <c r="B114" s="477"/>
      <c r="C114" s="477"/>
      <c r="D114" s="477"/>
      <c r="E114" s="477"/>
      <c r="F114" s="477"/>
      <c r="G114" s="477"/>
      <c r="H114" s="477"/>
      <c r="I114" s="477"/>
      <c r="J114" s="477"/>
      <c r="K114" s="477"/>
      <c r="L114" s="477"/>
      <c r="M114" s="477"/>
      <c r="N114" s="477"/>
      <c r="O114" s="477"/>
      <c r="P114" s="477"/>
      <c r="Q114" s="130"/>
    </row>
    <row r="115" spans="1:17">
      <c r="A115" s="749" t="s">
        <v>616</v>
      </c>
      <c r="B115" s="750"/>
      <c r="C115" s="750"/>
      <c r="D115" s="750"/>
      <c r="E115" s="750"/>
      <c r="F115" s="750"/>
      <c r="G115" s="750"/>
      <c r="H115" s="750"/>
      <c r="I115" s="750"/>
      <c r="J115" s="750"/>
      <c r="K115" s="750"/>
      <c r="L115" s="750"/>
      <c r="M115" s="750"/>
      <c r="N115" s="750"/>
      <c r="O115" s="750"/>
      <c r="P115" s="750"/>
      <c r="Q115" s="130"/>
    </row>
    <row r="116" spans="1:17" ht="14.25" customHeight="1">
      <c r="A116" s="477" t="s">
        <v>617</v>
      </c>
      <c r="B116" s="477"/>
      <c r="C116" s="477"/>
      <c r="D116" s="477"/>
      <c r="E116" s="477"/>
      <c r="F116" s="477"/>
      <c r="G116" s="477"/>
      <c r="H116" s="477"/>
      <c r="I116" s="477"/>
      <c r="J116" s="477"/>
      <c r="K116" s="477"/>
      <c r="L116" s="477"/>
      <c r="M116" s="477"/>
      <c r="N116" s="477"/>
      <c r="O116" s="477"/>
      <c r="P116" s="477"/>
      <c r="Q116" s="130"/>
    </row>
    <row r="117" spans="1:17">
      <c r="A117" s="477" t="s">
        <v>618</v>
      </c>
      <c r="B117" s="477"/>
      <c r="C117" s="477"/>
      <c r="D117" s="477"/>
      <c r="E117" s="477"/>
      <c r="F117" s="477"/>
      <c r="G117" s="477"/>
      <c r="H117" s="477"/>
      <c r="I117" s="477"/>
      <c r="J117" s="477"/>
      <c r="K117" s="477"/>
      <c r="L117" s="477"/>
      <c r="M117" s="477"/>
      <c r="N117" s="477"/>
      <c r="O117" s="477"/>
      <c r="P117" s="477"/>
      <c r="Q117" s="130"/>
    </row>
    <row r="118" spans="1:17" ht="27.75" customHeight="1">
      <c r="A118" s="477"/>
      <c r="B118" s="751" t="s">
        <v>619</v>
      </c>
      <c r="C118" s="734"/>
      <c r="D118" s="734"/>
      <c r="E118" s="734"/>
      <c r="F118" s="734"/>
      <c r="G118" s="734"/>
      <c r="H118" s="734"/>
      <c r="I118" s="734"/>
      <c r="J118" s="734"/>
      <c r="K118" s="734"/>
      <c r="L118" s="734"/>
      <c r="M118" s="734"/>
      <c r="N118" s="734"/>
      <c r="O118" s="734"/>
      <c r="P118" s="734"/>
      <c r="Q118" s="130"/>
    </row>
    <row r="119" spans="1:17" ht="14.25" customHeight="1">
      <c r="A119" s="477"/>
      <c r="B119" s="478" t="s">
        <v>620</v>
      </c>
      <c r="C119" s="477"/>
      <c r="D119" s="477"/>
      <c r="E119" s="477"/>
      <c r="F119" s="477"/>
      <c r="G119" s="477"/>
      <c r="H119" s="477"/>
      <c r="I119" s="477"/>
      <c r="J119" s="477"/>
      <c r="K119" s="477"/>
      <c r="L119" s="477"/>
      <c r="M119" s="477"/>
      <c r="N119" s="477"/>
      <c r="O119" s="477"/>
      <c r="P119" s="477"/>
      <c r="Q119" s="130"/>
    </row>
    <row r="120" spans="1:17">
      <c r="A120" s="477" t="s">
        <v>621</v>
      </c>
      <c r="B120" s="477"/>
      <c r="C120" s="477"/>
      <c r="D120" s="477"/>
      <c r="E120" s="477"/>
      <c r="F120" s="477"/>
      <c r="G120" s="477"/>
      <c r="H120" s="477"/>
      <c r="I120" s="477"/>
      <c r="J120" s="477"/>
      <c r="K120" s="477"/>
      <c r="L120" s="477"/>
      <c r="M120" s="477"/>
      <c r="N120" s="477"/>
      <c r="O120" s="477"/>
      <c r="P120" s="477"/>
      <c r="Q120" s="130"/>
    </row>
    <row r="121" spans="1:17">
      <c r="A121" s="477"/>
      <c r="B121" s="752" t="s">
        <v>694</v>
      </c>
      <c r="C121" s="753"/>
      <c r="D121" s="753"/>
      <c r="E121" s="753"/>
      <c r="F121" s="753"/>
      <c r="G121" s="753"/>
      <c r="H121" s="753"/>
      <c r="I121" s="753"/>
      <c r="J121" s="753"/>
      <c r="K121" s="753"/>
      <c r="L121" s="753"/>
      <c r="M121" s="753"/>
      <c r="N121" s="753"/>
      <c r="O121" s="753"/>
      <c r="P121" s="753"/>
      <c r="Q121" s="130"/>
    </row>
    <row r="122" spans="1:17" ht="14.25" customHeight="1">
      <c r="A122" s="477"/>
      <c r="B122" s="125" t="s">
        <v>695</v>
      </c>
      <c r="C122" s="477"/>
      <c r="D122" s="477"/>
      <c r="E122" s="477"/>
      <c r="F122" s="477"/>
      <c r="G122" s="477"/>
      <c r="H122" s="477"/>
      <c r="I122" s="477"/>
      <c r="J122" s="477"/>
      <c r="K122" s="477"/>
      <c r="L122" s="477"/>
      <c r="M122" s="477"/>
      <c r="N122" s="477"/>
      <c r="O122" s="477"/>
      <c r="P122" s="477"/>
      <c r="Q122" s="130"/>
    </row>
    <row r="123" spans="1:17">
      <c r="A123" s="477" t="s">
        <v>622</v>
      </c>
      <c r="B123" s="477"/>
      <c r="C123" s="477"/>
      <c r="D123" s="477"/>
      <c r="E123" s="477"/>
      <c r="F123" s="477"/>
      <c r="G123" s="477"/>
      <c r="H123" s="477"/>
      <c r="I123" s="477"/>
      <c r="J123" s="477"/>
      <c r="K123" s="477"/>
      <c r="L123" s="477"/>
      <c r="M123" s="477"/>
      <c r="N123" s="477"/>
      <c r="O123" s="477"/>
      <c r="P123" s="477"/>
      <c r="Q123" s="130"/>
    </row>
    <row r="124" spans="1:17">
      <c r="A124" s="477"/>
      <c r="B124" s="477" t="s">
        <v>646</v>
      </c>
      <c r="C124" s="477"/>
      <c r="D124" s="477"/>
      <c r="E124" s="477"/>
      <c r="F124" s="477"/>
      <c r="G124" s="477"/>
      <c r="H124" s="477"/>
      <c r="I124" s="477"/>
      <c r="J124" s="477"/>
      <c r="K124" s="477"/>
      <c r="L124" s="477"/>
      <c r="M124" s="477"/>
      <c r="N124" s="477"/>
      <c r="O124" s="477"/>
      <c r="P124" s="477"/>
      <c r="Q124" s="130"/>
    </row>
    <row r="125" spans="1:17">
      <c r="A125" s="477"/>
      <c r="B125" s="125" t="s">
        <v>623</v>
      </c>
      <c r="C125" s="477"/>
      <c r="D125" s="477"/>
      <c r="E125" s="477"/>
      <c r="F125" s="477"/>
      <c r="G125" s="477"/>
      <c r="H125" s="477"/>
      <c r="I125" s="477"/>
      <c r="J125" s="477"/>
      <c r="K125" s="477"/>
      <c r="L125" s="477"/>
      <c r="M125" s="477"/>
      <c r="N125" s="477"/>
      <c r="O125" s="477"/>
      <c r="P125" s="477"/>
      <c r="Q125" s="130"/>
    </row>
    <row r="126" spans="1:17">
      <c r="A126" s="130"/>
      <c r="B126" s="125"/>
      <c r="C126" s="130"/>
      <c r="D126" s="130"/>
      <c r="E126" s="130"/>
      <c r="F126" s="130"/>
      <c r="G126" s="130"/>
      <c r="H126" s="130"/>
      <c r="I126" s="130"/>
      <c r="J126" s="130"/>
      <c r="K126" s="130"/>
      <c r="L126" s="130"/>
      <c r="M126" s="130"/>
      <c r="N126" s="130"/>
      <c r="O126" s="130"/>
      <c r="P126" s="130"/>
      <c r="Q126" s="130"/>
    </row>
    <row r="127" spans="1:17">
      <c r="A127" s="130"/>
      <c r="B127" s="130"/>
      <c r="C127" s="130"/>
      <c r="D127" s="479" t="s">
        <v>624</v>
      </c>
      <c r="E127" s="480">
        <f>COUNTIFS($C$11:$C$110,"看護職員",$E$11:$E$110,"○")</f>
        <v>6</v>
      </c>
      <c r="F127" s="480">
        <f>COUNTIFS($C$11:$C$110,"看護職員",$F$11:$F$110,"○")</f>
        <v>6</v>
      </c>
      <c r="G127" s="480">
        <f>COUNTIFS($C$11:$C$110,"看護職員",$G$11:$G$110,"○")</f>
        <v>6</v>
      </c>
      <c r="H127" s="480">
        <f>COUNTIFS($C$11:$C$110,"看護職員",$H$11:$H$110,"○")</f>
        <v>6</v>
      </c>
      <c r="I127" s="480">
        <f>COUNTIFS($C$11:$C$110,"看護職員",$I$11:$I$110,"○")</f>
        <v>6</v>
      </c>
      <c r="J127" s="480">
        <f>COUNTIFS($C$11:$C$110,"看護職員",$J$11:$J$110,"○")</f>
        <v>6</v>
      </c>
      <c r="K127" s="480">
        <f>COUNTIFS($C$11:$C$110,"看護職員",$K$11:$K$110,"○")</f>
        <v>5</v>
      </c>
      <c r="L127" s="480">
        <f>COUNTIFS($C$11:$C$110,"看護職員",$L$11:$L$110,"○")</f>
        <v>5</v>
      </c>
      <c r="M127" s="480">
        <f>COUNTIFS($C$11:$C$110,"看護職員",$M$11:$M$110,"○")</f>
        <v>5</v>
      </c>
      <c r="N127" s="480">
        <f>COUNTIFS($C$11:$C$110,"看護職員",$N$11:$N$110,"○")</f>
        <v>5</v>
      </c>
      <c r="O127" s="480">
        <f>COUNTIFS($C$11:$C$110,"看護職員",$O$11:$O$110,"○")</f>
        <v>5</v>
      </c>
      <c r="P127" s="480">
        <f>COUNTIFS($C$11:$C$110,"看護職員",$P$11:$P$110,"○")</f>
        <v>5</v>
      </c>
      <c r="Q127" s="130"/>
    </row>
    <row r="128" spans="1:17">
      <c r="A128" s="130"/>
      <c r="B128" s="130"/>
      <c r="C128" s="130"/>
      <c r="D128" s="479" t="s">
        <v>625</v>
      </c>
      <c r="E128" s="480">
        <f>COUNTIFS($C$11:$C$110,"医師（男性）",$E$11:$E$110,"○")</f>
        <v>1</v>
      </c>
      <c r="F128" s="480">
        <f>COUNTIFS($C$11:$C$110,"医師（男性）",$F$11:$F$110,"○")</f>
        <v>1</v>
      </c>
      <c r="G128" s="480">
        <f>COUNTIFS($C$11:$C$110,"医師（男性）",$G$11:$G$110,"○")</f>
        <v>1</v>
      </c>
      <c r="H128" s="480">
        <f>COUNTIFS($C$11:$C$110,"医師（男性）",$H$11:$H$110,"○")</f>
        <v>1</v>
      </c>
      <c r="I128" s="480">
        <f>COUNTIFS($C$11:$C$110,"医師（男性）",$I$11:$I$110,"○")</f>
        <v>1</v>
      </c>
      <c r="J128" s="480">
        <f>COUNTIFS($C$11:$C$110,"医師（男性）",$J$11:$J$110,"○")</f>
        <v>1</v>
      </c>
      <c r="K128" s="480">
        <f>COUNTIFS($C$11:$C$110,"医師（男性）",$K$11:$K$110,"○")</f>
        <v>1</v>
      </c>
      <c r="L128" s="480">
        <f>COUNTIFS($C$11:$C$110,"医師（男性）",$L$11:$L$110,"○")</f>
        <v>1</v>
      </c>
      <c r="M128" s="480">
        <f>COUNTIFS($C$11:$C$110,"医師（男性）",$M$11:$M$110,"○")</f>
        <v>1</v>
      </c>
      <c r="N128" s="480">
        <f>COUNTIFS($C$11:$C$110,"医師（男性）",$N$11:$N$110,"○")</f>
        <v>1</v>
      </c>
      <c r="O128" s="480">
        <f>COUNTIFS($C$11:$C$110,"医師（男性）",$O$11:$O$110,"○")</f>
        <v>1</v>
      </c>
      <c r="P128" s="480">
        <f>COUNTIFS($C$11:$C$110,"医師（男性）",$P$11:$P$110,"○")</f>
        <v>1</v>
      </c>
      <c r="Q128" s="130"/>
    </row>
    <row r="129" spans="1:17">
      <c r="A129" s="130"/>
      <c r="B129" s="130"/>
      <c r="C129" s="130"/>
      <c r="D129" s="479" t="s">
        <v>626</v>
      </c>
      <c r="E129" s="480">
        <f>COUNTIFS($C$11:$C$110,"医師（女性）",$E$11:$E$110,"○")</f>
        <v>2</v>
      </c>
      <c r="F129" s="480">
        <f>COUNTIFS($C$11:$C$110,"医師（女性）",$F$11:$F$110,"○")</f>
        <v>2</v>
      </c>
      <c r="G129" s="480">
        <f>COUNTIFS($C$11:$C$110,"医師（女性）",$G$11:$G$110,"○")</f>
        <v>2</v>
      </c>
      <c r="H129" s="480">
        <f>COUNTIFS($C$11:$C$110,"医師（女性）",$H$11:$H$110,"○")</f>
        <v>2</v>
      </c>
      <c r="I129" s="480">
        <f>COUNTIFS($C$11:$C$110,"医師（女性）",$I$11:$I$110,"○")</f>
        <v>2</v>
      </c>
      <c r="J129" s="480">
        <f>COUNTIFS($C$11:$C$110,"医師（女性）",$J$11:$J$110,"○")</f>
        <v>2</v>
      </c>
      <c r="K129" s="480">
        <f>COUNTIFS($C$11:$C$110,"医師（女性）",$K$11:$K$110,"○")</f>
        <v>2</v>
      </c>
      <c r="L129" s="480">
        <f>COUNTIFS($C$11:$C$110,"医師（女性）",$L$11:$L$110,"○")</f>
        <v>2</v>
      </c>
      <c r="M129" s="480">
        <f>COUNTIFS($C$11:$C$110,"医師（女性）",$M$11:$M$110,"○")</f>
        <v>2</v>
      </c>
      <c r="N129" s="480">
        <f>COUNTIFS($C$11:$C$110,"医師（女性）",$N$11:$N$110,"○")</f>
        <v>2</v>
      </c>
      <c r="O129" s="480">
        <f>COUNTIFS($C$11:$C$110,"医師（女性）",$O$11:$O$110,"○")</f>
        <v>2</v>
      </c>
      <c r="P129" s="480">
        <f>COUNTIFS($C$11:$C$110,"医師（女性）",$P$11:$P$110,"○")</f>
        <v>2</v>
      </c>
      <c r="Q129" s="130"/>
    </row>
    <row r="130" spans="1:17">
      <c r="A130" s="130"/>
      <c r="B130" s="130"/>
      <c r="C130" s="130"/>
      <c r="D130" s="479" t="s">
        <v>627</v>
      </c>
      <c r="E130" s="480">
        <f>COUNTIFS($C$11:$C$110,"その他の職員",$E$11:$E$110,"○")</f>
        <v>2</v>
      </c>
      <c r="F130" s="480">
        <f>COUNTIFS($C$11:$C$110,"その他の職員",$F$11:$F$110,"○")</f>
        <v>2</v>
      </c>
      <c r="G130" s="480">
        <f>COUNTIFS($C$11:$C$110,"その他の職員",$G$11:$G$110,"○")</f>
        <v>2</v>
      </c>
      <c r="H130" s="480">
        <f>COUNTIFS($C$11:$C$110,"その他の職員",$H$11:$H$110,"○")</f>
        <v>2</v>
      </c>
      <c r="I130" s="480">
        <f>COUNTIFS($C$11:$C$110,"その他の職員",$I$11:$I$110,"○")</f>
        <v>2</v>
      </c>
      <c r="J130" s="480">
        <f>COUNTIFS($C$11:$C$110,"その他の職員",$J$11:$J$110,"○")</f>
        <v>2</v>
      </c>
      <c r="K130" s="480">
        <f>COUNTIFS($C$11:$C$110,"その他の職員",$K$11:$K$110,"○")</f>
        <v>3</v>
      </c>
      <c r="L130" s="480">
        <f>COUNTIFS($C$11:$C$110,"その他の職員",$L$11:$L$110,"○")</f>
        <v>3</v>
      </c>
      <c r="M130" s="480">
        <f>COUNTIFS($C$11:$C$110,"その他の職員",$M$11:$M$110,"○")</f>
        <v>3</v>
      </c>
      <c r="N130" s="480">
        <f>COUNTIFS($C$11:$C$110,"その他の職員",$N$11:$N$110,"○")</f>
        <v>3</v>
      </c>
      <c r="O130" s="480">
        <f>COUNTIFS($C$11:$C$110,"その他の職員",$O$11:$O$110,"○")</f>
        <v>3</v>
      </c>
      <c r="P130" s="480">
        <f>COUNTIFS($C$11:$C$110,"その他の職員",$P$11:$P$110,"○")</f>
        <v>3</v>
      </c>
      <c r="Q130" s="130"/>
    </row>
    <row r="131" spans="1:17">
      <c r="A131" s="130"/>
      <c r="B131" s="130"/>
      <c r="C131" s="130"/>
      <c r="D131" s="479" t="s">
        <v>229</v>
      </c>
      <c r="E131" s="480">
        <f>SUM(E127:E130)</f>
        <v>11</v>
      </c>
      <c r="F131" s="480">
        <f t="shared" ref="F131:P131" si="3">SUM(F127:F130)</f>
        <v>11</v>
      </c>
      <c r="G131" s="480">
        <f t="shared" si="3"/>
        <v>11</v>
      </c>
      <c r="H131" s="480">
        <f t="shared" si="3"/>
        <v>11</v>
      </c>
      <c r="I131" s="480">
        <f t="shared" si="3"/>
        <v>11</v>
      </c>
      <c r="J131" s="480">
        <f t="shared" si="3"/>
        <v>11</v>
      </c>
      <c r="K131" s="480">
        <f t="shared" si="3"/>
        <v>11</v>
      </c>
      <c r="L131" s="480">
        <f t="shared" si="3"/>
        <v>11</v>
      </c>
      <c r="M131" s="480">
        <f t="shared" si="3"/>
        <v>11</v>
      </c>
      <c r="N131" s="480">
        <f t="shared" si="3"/>
        <v>11</v>
      </c>
      <c r="O131" s="480">
        <f t="shared" si="3"/>
        <v>11</v>
      </c>
      <c r="P131" s="480">
        <f t="shared" si="3"/>
        <v>11</v>
      </c>
      <c r="Q131" s="481">
        <f>SUM(E131:P131)</f>
        <v>132</v>
      </c>
    </row>
    <row r="132" spans="1:17">
      <c r="A132" s="130"/>
      <c r="B132" s="130"/>
      <c r="C132" s="130"/>
      <c r="D132" s="130"/>
      <c r="E132" s="130">
        <f>E131-④様式3!$H10</f>
        <v>0</v>
      </c>
      <c r="F132" s="130">
        <f>F131-④様式3!$H11</f>
        <v>0</v>
      </c>
      <c r="G132" s="130">
        <f>G131-④様式3!$H12</f>
        <v>0</v>
      </c>
      <c r="H132" s="130">
        <f>H131-④様式3!$H13</f>
        <v>0</v>
      </c>
      <c r="I132" s="130">
        <f>I131-④様式3!$H14</f>
        <v>0</v>
      </c>
      <c r="J132" s="130">
        <f>J131-④様式3!$H15</f>
        <v>0</v>
      </c>
      <c r="K132" s="130">
        <f>K131-④様式3!$H16</f>
        <v>0</v>
      </c>
      <c r="L132" s="130">
        <f>L131-④様式3!$H17</f>
        <v>0</v>
      </c>
      <c r="M132" s="130">
        <f>M131-④様式3!$H18</f>
        <v>0</v>
      </c>
      <c r="N132" s="130">
        <f>N131-④様式3!$H19</f>
        <v>0</v>
      </c>
      <c r="O132" s="130">
        <f>O131-④様式3!$H20</f>
        <v>0</v>
      </c>
      <c r="P132" s="130">
        <f>P131-④様式3!$H21</f>
        <v>0</v>
      </c>
      <c r="Q132" s="130"/>
    </row>
    <row r="133" spans="1:17">
      <c r="A133" s="130"/>
      <c r="B133" s="130"/>
      <c r="C133" s="130"/>
      <c r="D133" s="130"/>
      <c r="E133" s="130"/>
      <c r="F133" s="130"/>
      <c r="G133" s="130"/>
      <c r="H133" s="130"/>
      <c r="I133" s="130"/>
      <c r="J133" s="130"/>
      <c r="K133" s="130"/>
      <c r="L133" s="130"/>
      <c r="M133" s="130"/>
      <c r="N133" s="130"/>
      <c r="O133" s="130"/>
      <c r="P133" s="130"/>
      <c r="Q133" s="130"/>
    </row>
  </sheetData>
  <mergeCells count="13">
    <mergeCell ref="A112:C112"/>
    <mergeCell ref="A115:P115"/>
    <mergeCell ref="B118:P118"/>
    <mergeCell ref="B121:P121"/>
    <mergeCell ref="B8:B9"/>
    <mergeCell ref="C8:C9"/>
    <mergeCell ref="D8:D9"/>
    <mergeCell ref="E8:P8"/>
    <mergeCell ref="O5:P5"/>
    <mergeCell ref="O6:P6"/>
    <mergeCell ref="C3:I3"/>
    <mergeCell ref="E9:P9"/>
    <mergeCell ref="A111:B111"/>
  </mergeCells>
  <phoneticPr fontId="24"/>
  <dataValidations count="3">
    <dataValidation type="list" allowBlank="1" showInputMessage="1" showErrorMessage="1" promptTitle="▼をクリック" prompt="保育施設利用者の職種を選択ください。_x000a_" sqref="C11:C110" xr:uid="{00000000-0002-0000-0200-000000000000}">
      <formula1>"看護職員,医師（男性）,医師（女性）,その他の職員"</formula1>
    </dataValidation>
    <dataValidation type="list" allowBlank="1" showInputMessage="1" showErrorMessage="1" sqref="E31:P110" xr:uid="{00000000-0002-0000-0200-000001000000}">
      <formula1>$J$2:$J$3</formula1>
    </dataValidation>
    <dataValidation type="list" allowBlank="1" showInputMessage="1" showErrorMessage="1" sqref="E11:P30" xr:uid="{00000000-0002-0000-0200-000002000000}">
      <formula1>$Q$2:$Q$3</formula1>
    </dataValidation>
  </dataValidations>
  <printOptions horizontalCentered="1"/>
  <pageMargins left="0.98425196850393704" right="0.59055118110236227" top="0.59055118110236227" bottom="0.39370078740157483" header="0.51181102362204722" footer="0.51181102362204722"/>
  <pageSetup paperSize="9" scale="72" fitToHeight="2" orientation="portrait" blackAndWhite="1" verticalDpi="300" r:id="rId1"/>
  <headerFooter alignWithMargins="0"/>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W42"/>
  <sheetViews>
    <sheetView view="pageBreakPreview" zoomScale="80" zoomScaleNormal="70" zoomScaleSheetLayoutView="80" workbookViewId="0">
      <selection activeCell="I17" sqref="I17"/>
    </sheetView>
  </sheetViews>
  <sheetFormatPr defaultRowHeight="13.5"/>
  <cols>
    <col min="1" max="1" width="3.875" style="20" customWidth="1"/>
    <col min="2" max="2" width="6.5" style="20" customWidth="1"/>
    <col min="3" max="20" width="9.625" style="20" customWidth="1"/>
    <col min="21" max="21" width="13" style="20" customWidth="1"/>
    <col min="22" max="22" width="2.5" style="20" customWidth="1"/>
    <col min="23" max="16384" width="9" style="20"/>
  </cols>
  <sheetData>
    <row r="1" spans="1:23" ht="28.5" customHeight="1">
      <c r="A1" s="423" t="s">
        <v>577</v>
      </c>
    </row>
    <row r="2" spans="1:23" ht="21" customHeight="1">
      <c r="A2" s="27" t="s">
        <v>231</v>
      </c>
      <c r="B2" s="27"/>
      <c r="U2" s="420" t="s">
        <v>567</v>
      </c>
    </row>
    <row r="3" spans="1:23" ht="21" customHeight="1">
      <c r="C3" s="781" t="s">
        <v>232</v>
      </c>
      <c r="D3" s="782"/>
      <c r="E3" s="782"/>
      <c r="F3" s="782"/>
      <c r="G3" s="782"/>
      <c r="H3" s="782"/>
      <c r="I3" s="782"/>
      <c r="J3" s="782"/>
      <c r="K3" s="782"/>
      <c r="L3" s="782"/>
      <c r="M3" s="782"/>
      <c r="N3" s="139"/>
      <c r="O3" s="139"/>
      <c r="Q3" s="139"/>
      <c r="R3" s="139"/>
      <c r="S3" s="139"/>
      <c r="T3" s="139"/>
    </row>
    <row r="4" spans="1:23" ht="33.75" customHeight="1">
      <c r="A4" s="794" t="s">
        <v>233</v>
      </c>
      <c r="B4" s="795"/>
      <c r="C4" s="795"/>
      <c r="D4" s="796"/>
      <c r="E4" s="797" t="str">
        <f>①入力ﾏﾆｭｱﾙ!D10</f>
        <v>兵庫県庁病院</v>
      </c>
      <c r="F4" s="798"/>
      <c r="G4" s="799"/>
      <c r="H4" s="140"/>
      <c r="I4" s="74"/>
    </row>
    <row r="5" spans="1:23" ht="27.95" customHeight="1">
      <c r="A5" s="774" t="s">
        <v>234</v>
      </c>
      <c r="B5" s="774"/>
      <c r="C5" s="788" t="s">
        <v>640</v>
      </c>
      <c r="D5" s="788"/>
      <c r="E5" s="788"/>
      <c r="F5" s="788"/>
      <c r="G5" s="788"/>
      <c r="H5" s="789"/>
      <c r="I5" s="767" t="s">
        <v>639</v>
      </c>
      <c r="J5" s="783" t="s">
        <v>641</v>
      </c>
      <c r="K5" s="784"/>
      <c r="L5" s="784"/>
      <c r="M5" s="784"/>
      <c r="N5" s="784"/>
      <c r="O5" s="784"/>
      <c r="P5" s="784"/>
      <c r="Q5" s="784"/>
      <c r="R5" s="784"/>
      <c r="S5" s="784"/>
      <c r="T5" s="141"/>
      <c r="U5" s="774" t="s">
        <v>235</v>
      </c>
    </row>
    <row r="6" spans="1:23" ht="53.25" customHeight="1">
      <c r="A6" s="775"/>
      <c r="B6" s="775"/>
      <c r="C6" s="767" t="s">
        <v>319</v>
      </c>
      <c r="D6" s="790" t="s">
        <v>321</v>
      </c>
      <c r="E6" s="791"/>
      <c r="F6" s="791"/>
      <c r="G6" s="791"/>
      <c r="H6" s="792"/>
      <c r="I6" s="768"/>
      <c r="J6" s="765" t="s">
        <v>236</v>
      </c>
      <c r="K6" s="766"/>
      <c r="L6" s="766"/>
      <c r="M6" s="765" t="s">
        <v>237</v>
      </c>
      <c r="N6" s="766"/>
      <c r="O6" s="766"/>
      <c r="P6" s="765" t="s">
        <v>82</v>
      </c>
      <c r="Q6" s="766"/>
      <c r="R6" s="766"/>
      <c r="S6" s="144" t="s">
        <v>238</v>
      </c>
      <c r="T6" s="145" t="s">
        <v>239</v>
      </c>
      <c r="U6" s="775"/>
    </row>
    <row r="7" spans="1:23" ht="21" customHeight="1">
      <c r="A7" s="775"/>
      <c r="B7" s="775"/>
      <c r="C7" s="768"/>
      <c r="D7" s="767" t="s">
        <v>242</v>
      </c>
      <c r="E7" s="765" t="s">
        <v>240</v>
      </c>
      <c r="F7" s="785"/>
      <c r="G7" s="786" t="s">
        <v>241</v>
      </c>
      <c r="H7" s="767" t="s">
        <v>243</v>
      </c>
      <c r="I7" s="768"/>
      <c r="J7" s="767" t="s">
        <v>244</v>
      </c>
      <c r="K7" s="783" t="s">
        <v>245</v>
      </c>
      <c r="L7" s="793"/>
      <c r="M7" s="767" t="s">
        <v>244</v>
      </c>
      <c r="N7" s="783" t="s">
        <v>245</v>
      </c>
      <c r="O7" s="793"/>
      <c r="P7" s="767" t="s">
        <v>244</v>
      </c>
      <c r="Q7" s="783" t="s">
        <v>245</v>
      </c>
      <c r="R7" s="793"/>
      <c r="S7" s="767" t="s">
        <v>246</v>
      </c>
      <c r="T7" s="767" t="s">
        <v>410</v>
      </c>
      <c r="U7" s="775"/>
    </row>
    <row r="8" spans="1:23" ht="21.75" customHeight="1">
      <c r="A8" s="776"/>
      <c r="B8" s="776"/>
      <c r="C8" s="769"/>
      <c r="D8" s="769"/>
      <c r="E8" s="146" t="s">
        <v>247</v>
      </c>
      <c r="F8" s="146" t="s">
        <v>248</v>
      </c>
      <c r="G8" s="787"/>
      <c r="H8" s="769"/>
      <c r="I8" s="769"/>
      <c r="J8" s="776"/>
      <c r="K8" s="147"/>
      <c r="L8" s="148" t="s">
        <v>249</v>
      </c>
      <c r="M8" s="776"/>
      <c r="N8" s="147"/>
      <c r="O8" s="148" t="s">
        <v>249</v>
      </c>
      <c r="P8" s="776"/>
      <c r="Q8" s="147"/>
      <c r="R8" s="148" t="s">
        <v>249</v>
      </c>
      <c r="S8" s="801"/>
      <c r="T8" s="801"/>
      <c r="U8" s="776"/>
    </row>
    <row r="9" spans="1:23" ht="12.75" customHeight="1">
      <c r="A9" s="142"/>
      <c r="B9" s="142"/>
      <c r="C9" s="151" t="s">
        <v>93</v>
      </c>
      <c r="D9" s="149" t="s">
        <v>130</v>
      </c>
      <c r="E9" s="149" t="s">
        <v>130</v>
      </c>
      <c r="F9" s="149" t="s">
        <v>130</v>
      </c>
      <c r="G9" s="150" t="s">
        <v>130</v>
      </c>
      <c r="H9" s="149" t="s">
        <v>130</v>
      </c>
      <c r="I9" s="149" t="s">
        <v>93</v>
      </c>
      <c r="J9" s="149" t="s">
        <v>130</v>
      </c>
      <c r="K9" s="218"/>
      <c r="L9" s="220" t="s">
        <v>130</v>
      </c>
      <c r="M9" s="152" t="s">
        <v>130</v>
      </c>
      <c r="N9" s="221"/>
      <c r="O9" s="219" t="s">
        <v>130</v>
      </c>
      <c r="P9" s="149" t="s">
        <v>130</v>
      </c>
      <c r="Q9" s="218"/>
      <c r="R9" s="222" t="s">
        <v>130</v>
      </c>
      <c r="S9" s="153" t="s">
        <v>130</v>
      </c>
      <c r="T9" s="153" t="s">
        <v>130</v>
      </c>
      <c r="U9" s="154"/>
    </row>
    <row r="10" spans="1:23" ht="27" customHeight="1">
      <c r="A10" s="155" t="s">
        <v>106</v>
      </c>
      <c r="B10" s="146" t="s">
        <v>320</v>
      </c>
      <c r="C10" s="156">
        <v>24</v>
      </c>
      <c r="D10" s="482">
        <f>'③様式2-7'!E$127</f>
        <v>6</v>
      </c>
      <c r="E10" s="482">
        <f>'③様式2-7'!E$128</f>
        <v>1</v>
      </c>
      <c r="F10" s="482">
        <f>'③様式2-7'!E$129</f>
        <v>2</v>
      </c>
      <c r="G10" s="482">
        <f>'③様式2-7'!E$130</f>
        <v>2</v>
      </c>
      <c r="H10" s="157">
        <f>SUM(D10:G10)</f>
        <v>11</v>
      </c>
      <c r="I10" s="158">
        <v>15</v>
      </c>
      <c r="J10" s="213">
        <v>3</v>
      </c>
      <c r="K10" s="159">
        <v>1</v>
      </c>
      <c r="L10" s="160">
        <v>0.5</v>
      </c>
      <c r="M10" s="213">
        <v>1</v>
      </c>
      <c r="N10" s="159"/>
      <c r="O10" s="160"/>
      <c r="P10" s="217">
        <f>J10+M10</f>
        <v>4</v>
      </c>
      <c r="Q10" s="161">
        <f>K10+N10</f>
        <v>1</v>
      </c>
      <c r="R10" s="162">
        <f>L10+O10</f>
        <v>0.5</v>
      </c>
      <c r="S10" s="163">
        <v>1</v>
      </c>
      <c r="T10" s="163">
        <v>1</v>
      </c>
      <c r="U10" s="164"/>
      <c r="W10" s="483">
        <f>P10+R10</f>
        <v>4.5</v>
      </c>
    </row>
    <row r="11" spans="1:23" ht="27" customHeight="1">
      <c r="A11" s="155"/>
      <c r="B11" s="143" t="s">
        <v>165</v>
      </c>
      <c r="C11" s="165">
        <v>22</v>
      </c>
      <c r="D11" s="482">
        <f>'③様式2-7'!F$127</f>
        <v>6</v>
      </c>
      <c r="E11" s="482">
        <f>'③様式2-7'!F$128</f>
        <v>1</v>
      </c>
      <c r="F11" s="482">
        <f>'③様式2-7'!F$129</f>
        <v>2</v>
      </c>
      <c r="G11" s="482">
        <f>'③様式2-7'!F$130</f>
        <v>2</v>
      </c>
      <c r="H11" s="157">
        <f t="shared" ref="H11:H21" si="0">SUM(D11:G11)</f>
        <v>11</v>
      </c>
      <c r="I11" s="166">
        <v>11</v>
      </c>
      <c r="J11" s="214">
        <v>3</v>
      </c>
      <c r="K11" s="167">
        <v>1</v>
      </c>
      <c r="L11" s="160">
        <v>0.5</v>
      </c>
      <c r="M11" s="214">
        <v>2</v>
      </c>
      <c r="N11" s="167"/>
      <c r="O11" s="160"/>
      <c r="P11" s="217">
        <f t="shared" ref="P11:P23" si="1">J11+M11</f>
        <v>5</v>
      </c>
      <c r="Q11" s="161">
        <f t="shared" ref="Q11:Q23" si="2">K11+N11</f>
        <v>1</v>
      </c>
      <c r="R11" s="162">
        <f t="shared" ref="R11:R23" si="3">L11+O11</f>
        <v>0.5</v>
      </c>
      <c r="S11" s="168">
        <v>1</v>
      </c>
      <c r="T11" s="168">
        <v>1</v>
      </c>
      <c r="U11" s="169"/>
      <c r="W11" s="483">
        <f t="shared" ref="W11:W20" si="4">P11+R11</f>
        <v>5.5</v>
      </c>
    </row>
    <row r="12" spans="1:23" ht="27" customHeight="1">
      <c r="A12" s="777" t="s">
        <v>696</v>
      </c>
      <c r="B12" s="143" t="s">
        <v>250</v>
      </c>
      <c r="C12" s="165">
        <v>22</v>
      </c>
      <c r="D12" s="482">
        <f>'③様式2-7'!G$127</f>
        <v>6</v>
      </c>
      <c r="E12" s="482">
        <f>'③様式2-7'!G$128</f>
        <v>1</v>
      </c>
      <c r="F12" s="482">
        <f>'③様式2-7'!G$129</f>
        <v>2</v>
      </c>
      <c r="G12" s="482">
        <f>'③様式2-7'!G$130</f>
        <v>2</v>
      </c>
      <c r="H12" s="157">
        <f t="shared" si="0"/>
        <v>11</v>
      </c>
      <c r="I12" s="166">
        <v>12</v>
      </c>
      <c r="J12" s="214">
        <v>3</v>
      </c>
      <c r="K12" s="167">
        <v>2</v>
      </c>
      <c r="L12" s="160">
        <v>0.8</v>
      </c>
      <c r="M12" s="214">
        <v>2</v>
      </c>
      <c r="N12" s="167">
        <v>1</v>
      </c>
      <c r="O12" s="160">
        <v>0.5</v>
      </c>
      <c r="P12" s="217">
        <f t="shared" si="1"/>
        <v>5</v>
      </c>
      <c r="Q12" s="161">
        <f t="shared" si="2"/>
        <v>3</v>
      </c>
      <c r="R12" s="162">
        <f t="shared" si="3"/>
        <v>1.3</v>
      </c>
      <c r="S12" s="168">
        <v>1</v>
      </c>
      <c r="T12" s="168">
        <v>1</v>
      </c>
      <c r="U12" s="169"/>
      <c r="W12" s="483">
        <f t="shared" si="4"/>
        <v>6.3</v>
      </c>
    </row>
    <row r="13" spans="1:23" ht="27" customHeight="1">
      <c r="A13" s="778"/>
      <c r="B13" s="143" t="s">
        <v>251</v>
      </c>
      <c r="C13" s="165">
        <v>24</v>
      </c>
      <c r="D13" s="482">
        <f>'③様式2-7'!H$127</f>
        <v>6</v>
      </c>
      <c r="E13" s="482">
        <f>'③様式2-7'!H$128</f>
        <v>1</v>
      </c>
      <c r="F13" s="482">
        <f>'③様式2-7'!H$129</f>
        <v>2</v>
      </c>
      <c r="G13" s="482">
        <f>'③様式2-7'!H$130</f>
        <v>2</v>
      </c>
      <c r="H13" s="157">
        <f t="shared" si="0"/>
        <v>11</v>
      </c>
      <c r="I13" s="166">
        <v>16</v>
      </c>
      <c r="J13" s="214">
        <v>3</v>
      </c>
      <c r="K13" s="167">
        <v>2</v>
      </c>
      <c r="L13" s="160">
        <v>1</v>
      </c>
      <c r="M13" s="214">
        <v>2</v>
      </c>
      <c r="N13" s="167">
        <v>1</v>
      </c>
      <c r="O13" s="160">
        <v>0.5</v>
      </c>
      <c r="P13" s="217">
        <f t="shared" si="1"/>
        <v>5</v>
      </c>
      <c r="Q13" s="161">
        <f t="shared" si="2"/>
        <v>3</v>
      </c>
      <c r="R13" s="162">
        <f t="shared" si="3"/>
        <v>1.5</v>
      </c>
      <c r="S13" s="168">
        <v>1</v>
      </c>
      <c r="T13" s="168">
        <v>1</v>
      </c>
      <c r="U13" s="169"/>
      <c r="W13" s="483">
        <f t="shared" si="4"/>
        <v>6.5</v>
      </c>
    </row>
    <row r="14" spans="1:23" ht="27" customHeight="1">
      <c r="A14" s="569">
        <f>①入力ﾏﾆｭｱﾙ!B3</f>
        <v>6</v>
      </c>
      <c r="B14" s="143" t="s">
        <v>252</v>
      </c>
      <c r="C14" s="165">
        <v>25</v>
      </c>
      <c r="D14" s="482">
        <f>'③様式2-7'!I$127</f>
        <v>6</v>
      </c>
      <c r="E14" s="482">
        <f>'③様式2-7'!I$128</f>
        <v>1</v>
      </c>
      <c r="F14" s="482">
        <f>'③様式2-7'!I$129</f>
        <v>2</v>
      </c>
      <c r="G14" s="482">
        <f>'③様式2-7'!I$130</f>
        <v>2</v>
      </c>
      <c r="H14" s="157">
        <f t="shared" si="0"/>
        <v>11</v>
      </c>
      <c r="I14" s="166">
        <v>17</v>
      </c>
      <c r="J14" s="214">
        <v>3</v>
      </c>
      <c r="K14" s="167">
        <v>2</v>
      </c>
      <c r="L14" s="160">
        <v>1</v>
      </c>
      <c r="M14" s="214">
        <v>2</v>
      </c>
      <c r="N14" s="167">
        <v>1</v>
      </c>
      <c r="O14" s="160">
        <v>0.5</v>
      </c>
      <c r="P14" s="217">
        <f t="shared" si="1"/>
        <v>5</v>
      </c>
      <c r="Q14" s="161">
        <f t="shared" si="2"/>
        <v>3</v>
      </c>
      <c r="R14" s="162">
        <f t="shared" si="3"/>
        <v>1.5</v>
      </c>
      <c r="S14" s="168">
        <v>1</v>
      </c>
      <c r="T14" s="168">
        <v>1</v>
      </c>
      <c r="U14" s="169"/>
      <c r="W14" s="483">
        <f t="shared" si="4"/>
        <v>6.5</v>
      </c>
    </row>
    <row r="15" spans="1:23" ht="27" customHeight="1">
      <c r="A15" s="761" t="s">
        <v>697</v>
      </c>
      <c r="B15" s="143" t="s">
        <v>253</v>
      </c>
      <c r="C15" s="165">
        <v>21</v>
      </c>
      <c r="D15" s="482">
        <f>'③様式2-7'!J$127</f>
        <v>6</v>
      </c>
      <c r="E15" s="482">
        <f>'③様式2-7'!J$128</f>
        <v>1</v>
      </c>
      <c r="F15" s="482">
        <f>'③様式2-7'!J$129</f>
        <v>2</v>
      </c>
      <c r="G15" s="482">
        <f>'③様式2-7'!J$130</f>
        <v>2</v>
      </c>
      <c r="H15" s="157">
        <f t="shared" si="0"/>
        <v>11</v>
      </c>
      <c r="I15" s="166">
        <v>15</v>
      </c>
      <c r="J15" s="214">
        <v>3</v>
      </c>
      <c r="K15" s="167">
        <v>2</v>
      </c>
      <c r="L15" s="160">
        <v>1</v>
      </c>
      <c r="M15" s="214">
        <v>2</v>
      </c>
      <c r="N15" s="167">
        <v>1</v>
      </c>
      <c r="O15" s="160">
        <v>0.5</v>
      </c>
      <c r="P15" s="217">
        <f t="shared" si="1"/>
        <v>5</v>
      </c>
      <c r="Q15" s="161">
        <f t="shared" si="2"/>
        <v>3</v>
      </c>
      <c r="R15" s="162">
        <f t="shared" si="3"/>
        <v>1.5</v>
      </c>
      <c r="S15" s="168">
        <v>1</v>
      </c>
      <c r="T15" s="168">
        <v>1</v>
      </c>
      <c r="U15" s="169"/>
      <c r="W15" s="483">
        <f t="shared" si="4"/>
        <v>6.5</v>
      </c>
    </row>
    <row r="16" spans="1:23" ht="27" customHeight="1">
      <c r="A16" s="761"/>
      <c r="B16" s="143" t="s">
        <v>254</v>
      </c>
      <c r="C16" s="165">
        <v>20</v>
      </c>
      <c r="D16" s="482">
        <f>'③様式2-7'!K$127</f>
        <v>5</v>
      </c>
      <c r="E16" s="482">
        <f>'③様式2-7'!K$128</f>
        <v>1</v>
      </c>
      <c r="F16" s="482">
        <f>'③様式2-7'!K$129</f>
        <v>2</v>
      </c>
      <c r="G16" s="482">
        <f>'③様式2-7'!K$130</f>
        <v>3</v>
      </c>
      <c r="H16" s="157">
        <f t="shared" si="0"/>
        <v>11</v>
      </c>
      <c r="I16" s="166">
        <v>15</v>
      </c>
      <c r="J16" s="214">
        <v>3</v>
      </c>
      <c r="K16" s="167">
        <v>2</v>
      </c>
      <c r="L16" s="160">
        <v>1</v>
      </c>
      <c r="M16" s="214">
        <v>2</v>
      </c>
      <c r="N16" s="167">
        <v>1</v>
      </c>
      <c r="O16" s="160">
        <v>0.5</v>
      </c>
      <c r="P16" s="217">
        <f t="shared" si="1"/>
        <v>5</v>
      </c>
      <c r="Q16" s="161">
        <f t="shared" si="2"/>
        <v>3</v>
      </c>
      <c r="R16" s="162">
        <f t="shared" si="3"/>
        <v>1.5</v>
      </c>
      <c r="S16" s="168">
        <v>1</v>
      </c>
      <c r="T16" s="168">
        <v>1</v>
      </c>
      <c r="U16" s="169"/>
      <c r="W16" s="483">
        <f t="shared" si="4"/>
        <v>6.5</v>
      </c>
    </row>
    <row r="17" spans="1:23" ht="27" customHeight="1">
      <c r="A17" s="761"/>
      <c r="B17" s="143" t="s">
        <v>255</v>
      </c>
      <c r="C17" s="165">
        <v>22</v>
      </c>
      <c r="D17" s="482">
        <f>'③様式2-7'!L$127</f>
        <v>5</v>
      </c>
      <c r="E17" s="482">
        <f>'③様式2-7'!L$128</f>
        <v>1</v>
      </c>
      <c r="F17" s="482">
        <f>'③様式2-7'!L$129</f>
        <v>2</v>
      </c>
      <c r="G17" s="482">
        <f>'③様式2-7'!L$130</f>
        <v>3</v>
      </c>
      <c r="H17" s="157">
        <f t="shared" si="0"/>
        <v>11</v>
      </c>
      <c r="I17" s="166">
        <v>14</v>
      </c>
      <c r="J17" s="214">
        <v>3</v>
      </c>
      <c r="K17" s="167">
        <v>2</v>
      </c>
      <c r="L17" s="160">
        <v>1</v>
      </c>
      <c r="M17" s="214">
        <v>2</v>
      </c>
      <c r="N17" s="167">
        <v>1</v>
      </c>
      <c r="O17" s="160">
        <v>0.5</v>
      </c>
      <c r="P17" s="217">
        <f t="shared" si="1"/>
        <v>5</v>
      </c>
      <c r="Q17" s="161">
        <f t="shared" si="2"/>
        <v>3</v>
      </c>
      <c r="R17" s="162">
        <f t="shared" si="3"/>
        <v>1.5</v>
      </c>
      <c r="S17" s="168">
        <v>1</v>
      </c>
      <c r="T17" s="168">
        <v>1</v>
      </c>
      <c r="U17" s="169"/>
      <c r="W17" s="483">
        <f t="shared" si="4"/>
        <v>6.5</v>
      </c>
    </row>
    <row r="18" spans="1:23" ht="27" customHeight="1">
      <c r="A18" s="761"/>
      <c r="B18" s="143" t="s">
        <v>256</v>
      </c>
      <c r="C18" s="165">
        <v>25</v>
      </c>
      <c r="D18" s="482">
        <f>'③様式2-7'!M$127</f>
        <v>5</v>
      </c>
      <c r="E18" s="482">
        <f>'③様式2-7'!M$128</f>
        <v>1</v>
      </c>
      <c r="F18" s="482">
        <f>'③様式2-7'!M$129</f>
        <v>2</v>
      </c>
      <c r="G18" s="482">
        <f>'③様式2-7'!M$130</f>
        <v>3</v>
      </c>
      <c r="H18" s="157">
        <f t="shared" si="0"/>
        <v>11</v>
      </c>
      <c r="I18" s="166">
        <v>16</v>
      </c>
      <c r="J18" s="214">
        <v>3</v>
      </c>
      <c r="K18" s="167">
        <v>2</v>
      </c>
      <c r="L18" s="160">
        <v>1</v>
      </c>
      <c r="M18" s="214">
        <v>2</v>
      </c>
      <c r="N18" s="167">
        <v>1</v>
      </c>
      <c r="O18" s="160">
        <v>0.5</v>
      </c>
      <c r="P18" s="217">
        <f t="shared" si="1"/>
        <v>5</v>
      </c>
      <c r="Q18" s="161">
        <f t="shared" si="2"/>
        <v>3</v>
      </c>
      <c r="R18" s="162">
        <f t="shared" si="3"/>
        <v>1.5</v>
      </c>
      <c r="S18" s="168">
        <v>1</v>
      </c>
      <c r="T18" s="168">
        <v>1</v>
      </c>
      <c r="U18" s="169"/>
      <c r="W18" s="483">
        <f t="shared" si="4"/>
        <v>6.5</v>
      </c>
    </row>
    <row r="19" spans="1:23" ht="27" customHeight="1">
      <c r="A19" s="761"/>
      <c r="B19" s="143" t="s">
        <v>257</v>
      </c>
      <c r="C19" s="165">
        <v>24</v>
      </c>
      <c r="D19" s="482">
        <f>'③様式2-7'!N$127</f>
        <v>5</v>
      </c>
      <c r="E19" s="482">
        <f>'③様式2-7'!N$128</f>
        <v>1</v>
      </c>
      <c r="F19" s="482">
        <f>'③様式2-7'!N$129</f>
        <v>2</v>
      </c>
      <c r="G19" s="482">
        <f>'③様式2-7'!N$130</f>
        <v>3</v>
      </c>
      <c r="H19" s="157">
        <f t="shared" si="0"/>
        <v>11</v>
      </c>
      <c r="I19" s="166">
        <v>16</v>
      </c>
      <c r="J19" s="214">
        <v>3</v>
      </c>
      <c r="K19" s="167">
        <v>2</v>
      </c>
      <c r="L19" s="160">
        <v>1</v>
      </c>
      <c r="M19" s="214">
        <v>2</v>
      </c>
      <c r="N19" s="167">
        <v>1</v>
      </c>
      <c r="O19" s="160">
        <v>0.5</v>
      </c>
      <c r="P19" s="217">
        <f t="shared" si="1"/>
        <v>5</v>
      </c>
      <c r="Q19" s="161">
        <f t="shared" si="2"/>
        <v>3</v>
      </c>
      <c r="R19" s="162">
        <f t="shared" si="3"/>
        <v>1.5</v>
      </c>
      <c r="S19" s="168">
        <v>1</v>
      </c>
      <c r="T19" s="168">
        <v>1</v>
      </c>
      <c r="U19" s="169"/>
      <c r="W19" s="483">
        <f t="shared" si="4"/>
        <v>6.5</v>
      </c>
    </row>
    <row r="20" spans="1:23" ht="27" customHeight="1">
      <c r="A20" s="761"/>
      <c r="B20" s="143" t="s">
        <v>258</v>
      </c>
      <c r="C20" s="165">
        <v>23</v>
      </c>
      <c r="D20" s="482">
        <f>'③様式2-7'!O$127</f>
        <v>5</v>
      </c>
      <c r="E20" s="482">
        <f>'③様式2-7'!O$128</f>
        <v>1</v>
      </c>
      <c r="F20" s="482">
        <f>'③様式2-7'!O$129</f>
        <v>2</v>
      </c>
      <c r="G20" s="482">
        <f>'③様式2-7'!O$130</f>
        <v>3</v>
      </c>
      <c r="H20" s="157">
        <f t="shared" si="0"/>
        <v>11</v>
      </c>
      <c r="I20" s="166">
        <v>17</v>
      </c>
      <c r="J20" s="214">
        <v>2.5</v>
      </c>
      <c r="K20" s="167">
        <v>2</v>
      </c>
      <c r="L20" s="160">
        <v>1</v>
      </c>
      <c r="M20" s="214">
        <v>2</v>
      </c>
      <c r="N20" s="167">
        <v>1</v>
      </c>
      <c r="O20" s="160">
        <v>0.5</v>
      </c>
      <c r="P20" s="217">
        <f t="shared" si="1"/>
        <v>4.5</v>
      </c>
      <c r="Q20" s="161">
        <f t="shared" si="2"/>
        <v>3</v>
      </c>
      <c r="R20" s="162">
        <f t="shared" si="3"/>
        <v>1.5</v>
      </c>
      <c r="S20" s="168">
        <v>1</v>
      </c>
      <c r="T20" s="168">
        <v>1</v>
      </c>
      <c r="U20" s="169" t="s">
        <v>660</v>
      </c>
      <c r="W20" s="483">
        <f t="shared" si="4"/>
        <v>6</v>
      </c>
    </row>
    <row r="21" spans="1:23" ht="27" customHeight="1">
      <c r="A21" s="761"/>
      <c r="B21" s="143" t="s">
        <v>259</v>
      </c>
      <c r="C21" s="165">
        <v>24</v>
      </c>
      <c r="D21" s="482">
        <f>'③様式2-7'!P$127</f>
        <v>5</v>
      </c>
      <c r="E21" s="482">
        <f>'③様式2-7'!P$128</f>
        <v>1</v>
      </c>
      <c r="F21" s="482">
        <f>'③様式2-7'!P$129</f>
        <v>2</v>
      </c>
      <c r="G21" s="482">
        <f>'③様式2-7'!P$130</f>
        <v>3</v>
      </c>
      <c r="H21" s="157">
        <f t="shared" si="0"/>
        <v>11</v>
      </c>
      <c r="I21" s="166">
        <v>16</v>
      </c>
      <c r="J21" s="214">
        <v>2</v>
      </c>
      <c r="K21" s="167">
        <v>2</v>
      </c>
      <c r="L21" s="160">
        <v>1</v>
      </c>
      <c r="M21" s="214">
        <v>1</v>
      </c>
      <c r="N21" s="167">
        <v>1</v>
      </c>
      <c r="O21" s="160">
        <v>0.3</v>
      </c>
      <c r="P21" s="217">
        <f t="shared" si="1"/>
        <v>3</v>
      </c>
      <c r="Q21" s="161">
        <f t="shared" si="2"/>
        <v>3</v>
      </c>
      <c r="R21" s="162">
        <f t="shared" si="3"/>
        <v>1.3</v>
      </c>
      <c r="S21" s="168">
        <v>1</v>
      </c>
      <c r="T21" s="168">
        <v>1</v>
      </c>
      <c r="U21" s="169" t="s">
        <v>659</v>
      </c>
      <c r="W21" s="483">
        <f>P21+R21</f>
        <v>4.3</v>
      </c>
    </row>
    <row r="22" spans="1:23" ht="27" customHeight="1">
      <c r="A22" s="761"/>
      <c r="B22" s="143" t="s">
        <v>107</v>
      </c>
      <c r="C22" s="171">
        <f>SUM(C10:C21)</f>
        <v>276</v>
      </c>
      <c r="D22" s="170">
        <f t="shared" ref="D22:O22" si="5">SUM(D10:D21)</f>
        <v>66</v>
      </c>
      <c r="E22" s="170">
        <f t="shared" si="5"/>
        <v>12</v>
      </c>
      <c r="F22" s="170">
        <f t="shared" si="5"/>
        <v>24</v>
      </c>
      <c r="G22" s="170">
        <f t="shared" si="5"/>
        <v>30</v>
      </c>
      <c r="H22" s="172">
        <f>SUM(H10:H21)</f>
        <v>132</v>
      </c>
      <c r="I22" s="171">
        <f>SUM(I10:I21)</f>
        <v>180</v>
      </c>
      <c r="J22" s="215">
        <f t="shared" si="5"/>
        <v>34.5</v>
      </c>
      <c r="K22" s="173">
        <f t="shared" si="5"/>
        <v>22</v>
      </c>
      <c r="L22" s="174">
        <f t="shared" si="5"/>
        <v>10.8</v>
      </c>
      <c r="M22" s="216">
        <f t="shared" si="5"/>
        <v>22</v>
      </c>
      <c r="N22" s="176">
        <f t="shared" si="5"/>
        <v>10</v>
      </c>
      <c r="O22" s="174">
        <f t="shared" si="5"/>
        <v>4.8</v>
      </c>
      <c r="P22" s="216">
        <f t="shared" si="1"/>
        <v>56.5</v>
      </c>
      <c r="Q22" s="176">
        <f t="shared" si="2"/>
        <v>32</v>
      </c>
      <c r="R22" s="174">
        <f t="shared" si="3"/>
        <v>15.600000000000001</v>
      </c>
      <c r="S22" s="175">
        <f>SUM(S10:S21)</f>
        <v>12</v>
      </c>
      <c r="T22" s="175">
        <f>SUM(T10:T21)</f>
        <v>12</v>
      </c>
      <c r="U22" s="177"/>
    </row>
    <row r="23" spans="1:23" ht="27" customHeight="1">
      <c r="A23" s="762"/>
      <c r="B23" s="143" t="s">
        <v>260</v>
      </c>
      <c r="C23" s="178">
        <f>ROUND(C22/12,1)</f>
        <v>23</v>
      </c>
      <c r="D23" s="178">
        <f t="shared" ref="D23:O23" si="6">ROUND(D22/12,1)</f>
        <v>5.5</v>
      </c>
      <c r="E23" s="178">
        <f t="shared" si="6"/>
        <v>1</v>
      </c>
      <c r="F23" s="178">
        <f t="shared" si="6"/>
        <v>2</v>
      </c>
      <c r="G23" s="178">
        <f t="shared" si="6"/>
        <v>2.5</v>
      </c>
      <c r="H23" s="178">
        <f>ROUND(H22/12,1)</f>
        <v>11</v>
      </c>
      <c r="I23" s="178">
        <f t="shared" si="6"/>
        <v>15</v>
      </c>
      <c r="J23" s="178">
        <f t="shared" si="6"/>
        <v>2.9</v>
      </c>
      <c r="K23" s="179">
        <f t="shared" si="6"/>
        <v>1.8</v>
      </c>
      <c r="L23" s="180">
        <f t="shared" si="6"/>
        <v>0.9</v>
      </c>
      <c r="M23" s="178">
        <f t="shared" si="6"/>
        <v>1.8</v>
      </c>
      <c r="N23" s="179">
        <f t="shared" si="6"/>
        <v>0.8</v>
      </c>
      <c r="O23" s="180">
        <f t="shared" si="6"/>
        <v>0.4</v>
      </c>
      <c r="P23" s="178">
        <f t="shared" si="1"/>
        <v>4.7</v>
      </c>
      <c r="Q23" s="179">
        <f t="shared" si="2"/>
        <v>2.6</v>
      </c>
      <c r="R23" s="180">
        <f t="shared" si="3"/>
        <v>1.3</v>
      </c>
      <c r="S23" s="181">
        <f>ROUND(S22/12,1)</f>
        <v>1</v>
      </c>
      <c r="T23" s="181">
        <f>ROUND(T22/12,1)</f>
        <v>1</v>
      </c>
      <c r="U23" s="177"/>
      <c r="W23" s="484">
        <f>MIN(W10,W11,W12,W13,W14,W15,W16,W17,W18,W19,W20,W21)</f>
        <v>4.3</v>
      </c>
    </row>
    <row r="25" spans="1:23">
      <c r="A25" s="20" t="s">
        <v>311</v>
      </c>
    </row>
    <row r="26" spans="1:23">
      <c r="A26" s="209" t="s">
        <v>261</v>
      </c>
    </row>
    <row r="27" spans="1:23">
      <c r="A27" s="20" t="s">
        <v>318</v>
      </c>
      <c r="B27" s="182" t="s">
        <v>262</v>
      </c>
    </row>
    <row r="28" spans="1:23">
      <c r="A28" s="20" t="s">
        <v>505</v>
      </c>
    </row>
    <row r="29" spans="1:23">
      <c r="A29" s="20" t="s">
        <v>263</v>
      </c>
    </row>
    <row r="30" spans="1:23">
      <c r="A30" s="20" t="s">
        <v>264</v>
      </c>
    </row>
    <row r="31" spans="1:23">
      <c r="A31" s="20" t="s">
        <v>653</v>
      </c>
      <c r="S31" s="800" t="s">
        <v>322</v>
      </c>
      <c r="T31" s="800"/>
      <c r="U31" s="800"/>
    </row>
    <row r="32" spans="1:23">
      <c r="A32" s="20" t="s">
        <v>265</v>
      </c>
      <c r="S32" s="800"/>
      <c r="T32" s="800"/>
      <c r="U32" s="800"/>
    </row>
    <row r="33" spans="1:19">
      <c r="A33" s="20" t="s">
        <v>266</v>
      </c>
    </row>
    <row r="34" spans="1:19">
      <c r="A34" s="20" t="s">
        <v>267</v>
      </c>
    </row>
    <row r="35" spans="1:19" ht="17.25" hidden="1">
      <c r="D35" s="183"/>
      <c r="E35" s="183"/>
      <c r="F35" s="183"/>
      <c r="G35" s="183"/>
      <c r="H35" s="183"/>
      <c r="P35" s="184" t="str">
        <f>IF(P23+R23&gt;=10,"B特",IF(P23+R23&gt;=4,"AorB",IF(P23+R23&gt;=2,"A特orA","基準割れ")))</f>
        <v>AorB</v>
      </c>
    </row>
    <row r="36" spans="1:19" hidden="1">
      <c r="D36" s="186"/>
      <c r="E36" s="186"/>
      <c r="F36" s="186"/>
      <c r="G36" s="186"/>
      <c r="H36" s="186"/>
      <c r="P36" s="185" t="s">
        <v>268</v>
      </c>
    </row>
    <row r="37" spans="1:19" ht="14.25" hidden="1" thickBot="1">
      <c r="C37" s="187" t="s">
        <v>269</v>
      </c>
      <c r="Q37" s="770" t="s">
        <v>269</v>
      </c>
      <c r="R37" s="771"/>
      <c r="S37" s="188" t="s">
        <v>270</v>
      </c>
    </row>
    <row r="38" spans="1:19" hidden="1">
      <c r="C38" s="189" t="s">
        <v>9</v>
      </c>
      <c r="Q38" s="189" t="s">
        <v>9</v>
      </c>
      <c r="R38" s="190"/>
      <c r="S38" s="191" t="s">
        <v>271</v>
      </c>
    </row>
    <row r="39" spans="1:19" hidden="1">
      <c r="C39" s="192" t="s">
        <v>11</v>
      </c>
      <c r="Q39" s="772" t="s">
        <v>11</v>
      </c>
      <c r="R39" s="773"/>
      <c r="S39" s="191" t="s">
        <v>271</v>
      </c>
    </row>
    <row r="40" spans="1:19" hidden="1">
      <c r="C40" s="193" t="s">
        <v>273</v>
      </c>
      <c r="Q40" s="779" t="s">
        <v>273</v>
      </c>
      <c r="R40" s="780"/>
      <c r="S40" s="194" t="s">
        <v>272</v>
      </c>
    </row>
    <row r="41" spans="1:19" ht="14.25" hidden="1" thickBot="1">
      <c r="C41" s="195" t="s">
        <v>275</v>
      </c>
      <c r="Q41" s="763" t="s">
        <v>275</v>
      </c>
      <c r="R41" s="764"/>
      <c r="S41" s="196" t="s">
        <v>274</v>
      </c>
    </row>
    <row r="42" spans="1:19" hidden="1"/>
  </sheetData>
  <sheetProtection sheet="1"/>
  <mergeCells count="32">
    <mergeCell ref="S31:U32"/>
    <mergeCell ref="U5:U8"/>
    <mergeCell ref="T7:T8"/>
    <mergeCell ref="K7:L7"/>
    <mergeCell ref="P7:P8"/>
    <mergeCell ref="M7:M8"/>
    <mergeCell ref="N7:O7"/>
    <mergeCell ref="S7:S8"/>
    <mergeCell ref="C3:M3"/>
    <mergeCell ref="J6:L6"/>
    <mergeCell ref="J5:S5"/>
    <mergeCell ref="E7:F7"/>
    <mergeCell ref="G7:G8"/>
    <mergeCell ref="C5:H5"/>
    <mergeCell ref="D6:H6"/>
    <mergeCell ref="D7:D8"/>
    <mergeCell ref="Q7:R7"/>
    <mergeCell ref="I5:I8"/>
    <mergeCell ref="A4:D4"/>
    <mergeCell ref="E4:G4"/>
    <mergeCell ref="H7:H8"/>
    <mergeCell ref="J7:J8"/>
    <mergeCell ref="A15:A23"/>
    <mergeCell ref="Q41:R41"/>
    <mergeCell ref="P6:R6"/>
    <mergeCell ref="C6:C8"/>
    <mergeCell ref="M6:O6"/>
    <mergeCell ref="Q37:R37"/>
    <mergeCell ref="Q39:R39"/>
    <mergeCell ref="A5:B8"/>
    <mergeCell ref="A12:A13"/>
    <mergeCell ref="Q40:R40"/>
  </mergeCells>
  <phoneticPr fontId="24"/>
  <dataValidations disablePrompts="1" count="1">
    <dataValidation imeMode="off" allowBlank="1" showInputMessage="1" showErrorMessage="1" sqref="S38:T41 C37:Q41" xr:uid="{00000000-0002-0000-0300-000000000000}"/>
  </dataValidations>
  <printOptions horizontalCentered="1" verticalCentered="1"/>
  <pageMargins left="0.19685039370078741" right="0.16" top="0.78740157480314965" bottom="0.19685039370078741" header="0.31496062992125984" footer="0.39370078740157483"/>
  <pageSetup paperSize="9" scale="61" orientation="landscape" blackAndWhite="1" r:id="rId1"/>
  <headerFooter alignWithMargins="0"/>
  <ignoredErrors>
    <ignoredError sqref="D10:G21"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Q40"/>
  <sheetViews>
    <sheetView view="pageBreakPreview" topLeftCell="A13" zoomScaleNormal="90" zoomScaleSheetLayoutView="100" workbookViewId="0">
      <selection activeCell="I25" sqref="I25"/>
    </sheetView>
  </sheetViews>
  <sheetFormatPr defaultRowHeight="13.5"/>
  <cols>
    <col min="1" max="1" width="7.125" style="20" customWidth="1"/>
    <col min="2" max="2" width="5" style="20" customWidth="1"/>
    <col min="3" max="3" width="10.25" style="20" customWidth="1"/>
    <col min="4" max="4" width="10.625" style="20" customWidth="1"/>
    <col min="5" max="5" width="12.5" style="20" customWidth="1"/>
    <col min="6" max="7" width="10.25" style="20" customWidth="1"/>
    <col min="8" max="8" width="10.75" style="20" customWidth="1"/>
    <col min="9" max="9" width="10.25" style="20" customWidth="1"/>
    <col min="10" max="10" width="10.375" style="20" customWidth="1"/>
    <col min="11" max="11" width="10.625" style="20" customWidth="1"/>
    <col min="12" max="12" width="10.375" style="20" customWidth="1"/>
    <col min="13" max="13" width="10.75" style="20" customWidth="1"/>
    <col min="14" max="14" width="2" style="20" hidden="1" customWidth="1"/>
    <col min="15" max="15" width="0.125" style="20" hidden="1" customWidth="1"/>
    <col min="16" max="16" width="0.375" style="20" hidden="1" customWidth="1"/>
    <col min="17" max="17" width="0" style="20" hidden="1" customWidth="1"/>
    <col min="18" max="16384" width="9" style="20"/>
  </cols>
  <sheetData>
    <row r="1" spans="1:17" s="349" customFormat="1" ht="18.75" customHeight="1">
      <c r="A1" s="423" t="s">
        <v>578</v>
      </c>
      <c r="B1" s="415"/>
    </row>
    <row r="2" spans="1:17" ht="15" customHeight="1">
      <c r="B2" s="88" t="s">
        <v>348</v>
      </c>
      <c r="M2" s="413" t="s">
        <v>559</v>
      </c>
    </row>
    <row r="3" spans="1:17" ht="18" customHeight="1">
      <c r="E3" s="720" t="s">
        <v>110</v>
      </c>
      <c r="F3" s="782"/>
      <c r="G3" s="782"/>
      <c r="H3" s="782"/>
      <c r="I3" s="782"/>
      <c r="J3" s="782"/>
    </row>
    <row r="4" spans="1:17">
      <c r="E4" s="78"/>
      <c r="F4" s="807"/>
      <c r="G4" s="807"/>
    </row>
    <row r="5" spans="1:17" ht="24" customHeight="1" thickBot="1">
      <c r="B5" s="20" t="s">
        <v>111</v>
      </c>
      <c r="E5" s="78"/>
      <c r="F5" s="806"/>
      <c r="G5" s="807"/>
    </row>
    <row r="6" spans="1:17" ht="21" customHeight="1">
      <c r="C6" s="802" t="s">
        <v>10</v>
      </c>
      <c r="D6" s="808" t="s">
        <v>112</v>
      </c>
      <c r="E6" s="809"/>
      <c r="F6" s="809"/>
      <c r="G6" s="810"/>
      <c r="H6" s="808" t="s">
        <v>113</v>
      </c>
      <c r="I6" s="809"/>
      <c r="J6" s="809"/>
      <c r="K6" s="810"/>
      <c r="L6" s="821" t="s">
        <v>114</v>
      </c>
      <c r="M6" s="822"/>
    </row>
    <row r="7" spans="1:17" ht="47.25" customHeight="1" thickBot="1">
      <c r="C7" s="803"/>
      <c r="D7" s="90" t="s">
        <v>115</v>
      </c>
      <c r="E7" s="90" t="s">
        <v>116</v>
      </c>
      <c r="F7" s="811" t="s">
        <v>117</v>
      </c>
      <c r="G7" s="812"/>
      <c r="H7" s="91" t="s">
        <v>118</v>
      </c>
      <c r="I7" s="92" t="s">
        <v>119</v>
      </c>
      <c r="J7" s="236" t="s">
        <v>390</v>
      </c>
      <c r="K7" s="93" t="s">
        <v>117</v>
      </c>
      <c r="L7" s="92" t="s">
        <v>120</v>
      </c>
      <c r="M7" s="94" t="s">
        <v>43</v>
      </c>
    </row>
    <row r="8" spans="1:17" ht="86.25" customHeight="1" thickBot="1">
      <c r="C8" s="95" t="str">
        <f>①入力ﾏﾆｭｱﾙ!$D$19</f>
        <v>Ｂ型</v>
      </c>
      <c r="D8" s="559" t="str">
        <f>①入力ﾏﾆｭｱﾙ!D20</f>
        <v>なかよし保育園</v>
      </c>
      <c r="E8" s="96">
        <v>38443</v>
      </c>
      <c r="F8" s="804" t="s">
        <v>570</v>
      </c>
      <c r="G8" s="805"/>
      <c r="H8" s="228" t="str">
        <f>①入力ﾏﾆｭｱﾙ!$D$9</f>
        <v>医療法人◯◯会</v>
      </c>
      <c r="I8" s="228" t="str">
        <f>①入力ﾏﾆｭｱﾙ!$D$10</f>
        <v>兵庫県庁病院</v>
      </c>
      <c r="J8" s="313">
        <v>300</v>
      </c>
      <c r="K8" s="237" t="str">
        <f>+①入力ﾏﾆｭｱﾙ!$D$12</f>
        <v>○○市中央区下山手通5-10-1</v>
      </c>
      <c r="L8" s="97" t="s">
        <v>539</v>
      </c>
      <c r="M8" s="98" t="s">
        <v>540</v>
      </c>
    </row>
    <row r="9" spans="1:17" ht="30.75" customHeight="1"/>
    <row r="10" spans="1:17" ht="19.5" customHeight="1" thickBot="1">
      <c r="B10" s="20" t="s">
        <v>401</v>
      </c>
      <c r="Q10" s="20" t="s">
        <v>407</v>
      </c>
    </row>
    <row r="11" spans="1:17" s="63" customFormat="1" ht="17.100000000000001" customHeight="1">
      <c r="A11" s="284"/>
      <c r="B11" s="284"/>
      <c r="C11" s="303" t="s">
        <v>402</v>
      </c>
      <c r="D11" s="304"/>
      <c r="E11" s="304"/>
      <c r="F11" s="304"/>
      <c r="G11" s="304"/>
      <c r="H11" s="304"/>
      <c r="I11" s="826">
        <v>15000</v>
      </c>
      <c r="J11" s="827"/>
      <c r="K11" s="310" t="s">
        <v>90</v>
      </c>
    </row>
    <row r="12" spans="1:17" s="63" customFormat="1" ht="17.100000000000001" customHeight="1">
      <c r="A12" s="284"/>
      <c r="B12" s="284"/>
      <c r="C12" s="305" t="s">
        <v>389</v>
      </c>
      <c r="D12" s="301"/>
      <c r="E12" s="302"/>
      <c r="F12" s="295"/>
      <c r="G12" s="295"/>
      <c r="H12" s="296"/>
      <c r="I12" s="819">
        <v>65</v>
      </c>
      <c r="J12" s="820"/>
      <c r="K12" s="310" t="s">
        <v>406</v>
      </c>
    </row>
    <row r="13" spans="1:17" s="63" customFormat="1" ht="17.100000000000001" customHeight="1">
      <c r="A13" s="284"/>
      <c r="B13" s="284"/>
      <c r="C13" s="305" t="s">
        <v>403</v>
      </c>
      <c r="D13" s="297"/>
      <c r="E13" s="302"/>
      <c r="F13" s="300"/>
      <c r="G13" s="300"/>
      <c r="H13" s="298"/>
      <c r="I13" s="819">
        <v>4.5</v>
      </c>
      <c r="J13" s="820"/>
      <c r="K13" s="310" t="s">
        <v>406</v>
      </c>
    </row>
    <row r="14" spans="1:17" s="63" customFormat="1" ht="17.100000000000001" customHeight="1">
      <c r="A14" s="284"/>
      <c r="B14" s="284"/>
      <c r="C14" s="305" t="s">
        <v>404</v>
      </c>
      <c r="D14" s="285"/>
      <c r="E14" s="299"/>
      <c r="F14" s="291"/>
      <c r="G14" s="291"/>
      <c r="H14" s="292"/>
      <c r="I14" s="819">
        <v>15</v>
      </c>
      <c r="J14" s="820"/>
      <c r="K14" s="310" t="s">
        <v>406</v>
      </c>
    </row>
    <row r="15" spans="1:17" s="63" customFormat="1" ht="17.100000000000001" customHeight="1" thickBot="1">
      <c r="A15" s="284"/>
      <c r="B15" s="284"/>
      <c r="C15" s="306" t="s">
        <v>405</v>
      </c>
      <c r="D15" s="307"/>
      <c r="E15" s="308"/>
      <c r="F15" s="309"/>
      <c r="G15" s="309"/>
      <c r="H15" s="309"/>
      <c r="I15" s="828" t="s">
        <v>409</v>
      </c>
      <c r="J15" s="829"/>
      <c r="Q15" s="63" t="s">
        <v>408</v>
      </c>
    </row>
    <row r="16" spans="1:17" s="63" customFormat="1" ht="17.100000000000001" customHeight="1">
      <c r="A16" s="284"/>
      <c r="B16" s="284"/>
      <c r="C16" s="284"/>
      <c r="D16" s="284"/>
      <c r="E16" s="293"/>
      <c r="F16" s="294"/>
      <c r="G16" s="294"/>
      <c r="H16" s="294"/>
      <c r="I16" s="311"/>
      <c r="J16" s="311"/>
      <c r="Q16" s="63" t="s">
        <v>409</v>
      </c>
    </row>
    <row r="17" spans="1:15" s="63" customFormat="1" ht="16.5" customHeight="1">
      <c r="B17" s="491" t="str">
        <f>"※1　保育料月額は、児童１人当たりの保育料月額（平成"&amp;①入力ﾏﾆｭｱﾙ!B3&amp;"年4月。おやつ代を除く）を記入すること。"</f>
        <v>※1　保育料月額は、児童１人当たりの保育料月額（平成6年4月。おやつ代を除く）を記入すること。</v>
      </c>
      <c r="C17" s="284"/>
      <c r="D17" s="286"/>
      <c r="E17" s="286"/>
      <c r="F17" s="284"/>
      <c r="G17" s="284"/>
      <c r="H17" s="284"/>
      <c r="I17" s="284"/>
    </row>
    <row r="18" spans="1:15" s="63" customFormat="1" ht="16.5" customHeight="1">
      <c r="B18" s="284" t="s">
        <v>391</v>
      </c>
      <c r="C18" s="284"/>
      <c r="D18" s="286"/>
      <c r="E18" s="286"/>
      <c r="F18" s="284"/>
      <c r="G18" s="284"/>
      <c r="H18" s="284"/>
      <c r="I18" s="284"/>
    </row>
    <row r="19" spans="1:15" s="63" customFormat="1" ht="16.5" customHeight="1">
      <c r="B19" s="284" t="s">
        <v>392</v>
      </c>
      <c r="C19" s="284"/>
      <c r="D19" s="286"/>
      <c r="E19" s="286"/>
      <c r="F19" s="284"/>
      <c r="G19" s="284"/>
      <c r="H19" s="284"/>
      <c r="I19" s="284"/>
    </row>
    <row r="20" spans="1:15" s="63" customFormat="1" ht="16.5" customHeight="1">
      <c r="B20" s="284" t="s">
        <v>393</v>
      </c>
      <c r="C20" s="284"/>
      <c r="D20" s="286"/>
      <c r="E20" s="286"/>
      <c r="F20" s="284"/>
      <c r="G20" s="284"/>
      <c r="H20" s="284"/>
      <c r="I20" s="284"/>
    </row>
    <row r="21" spans="1:15" s="63" customFormat="1" ht="16.5" customHeight="1">
      <c r="B21" s="284" t="s">
        <v>394</v>
      </c>
      <c r="C21" s="284"/>
      <c r="D21" s="286"/>
      <c r="E21" s="286"/>
      <c r="F21" s="284"/>
      <c r="G21" s="284"/>
      <c r="H21" s="284"/>
      <c r="I21" s="284"/>
    </row>
    <row r="22" spans="1:15" s="63" customFormat="1" ht="16.5" customHeight="1">
      <c r="B22" s="284" t="s">
        <v>395</v>
      </c>
      <c r="C22" s="287"/>
      <c r="D22" s="288"/>
      <c r="E22" s="288"/>
      <c r="F22" s="287"/>
      <c r="G22" s="287"/>
      <c r="H22" s="284"/>
      <c r="I22" s="284"/>
    </row>
    <row r="23" spans="1:15" s="63" customFormat="1" ht="16.5" customHeight="1">
      <c r="B23" s="284" t="s">
        <v>396</v>
      </c>
      <c r="C23" s="287"/>
      <c r="D23" s="288"/>
      <c r="E23" s="288"/>
      <c r="F23" s="287"/>
      <c r="G23" s="287"/>
      <c r="H23" s="284"/>
      <c r="I23" s="284"/>
    </row>
    <row r="24" spans="1:15" s="63" customFormat="1" ht="16.5" customHeight="1">
      <c r="B24" s="284" t="s">
        <v>398</v>
      </c>
      <c r="C24" s="284"/>
      <c r="D24" s="286"/>
      <c r="E24" s="286"/>
      <c r="F24" s="284"/>
      <c r="G24" s="284"/>
      <c r="H24" s="284"/>
      <c r="I24" s="284"/>
    </row>
    <row r="25" spans="1:15" s="63" customFormat="1" ht="16.5" customHeight="1">
      <c r="B25" s="284" t="s">
        <v>397</v>
      </c>
      <c r="C25" s="284"/>
      <c r="D25" s="284"/>
      <c r="E25" s="284"/>
      <c r="F25" s="284"/>
      <c r="G25" s="284"/>
      <c r="H25" s="284"/>
      <c r="I25" s="284"/>
    </row>
    <row r="26" spans="1:15" s="63" customFormat="1" ht="16.5" customHeight="1">
      <c r="C26" s="284"/>
      <c r="D26" s="286"/>
      <c r="E26" s="286"/>
      <c r="F26" s="284"/>
      <c r="G26" s="284"/>
      <c r="H26" s="284"/>
      <c r="I26" s="284"/>
    </row>
    <row r="27" spans="1:15" ht="21" customHeight="1" thickBot="1">
      <c r="B27" s="20" t="s">
        <v>400</v>
      </c>
      <c r="L27" s="99" t="s">
        <v>121</v>
      </c>
    </row>
    <row r="28" spans="1:15" ht="21" customHeight="1">
      <c r="C28" s="830" t="s">
        <v>122</v>
      </c>
      <c r="D28" s="809"/>
      <c r="E28" s="809"/>
      <c r="F28" s="809"/>
      <c r="G28" s="831"/>
      <c r="H28" s="823" t="s">
        <v>123</v>
      </c>
      <c r="I28" s="824"/>
      <c r="J28" s="824"/>
      <c r="K28" s="824"/>
      <c r="L28" s="825"/>
    </row>
    <row r="29" spans="1:15" ht="21" customHeight="1" thickBot="1">
      <c r="C29" s="89" t="s">
        <v>82</v>
      </c>
      <c r="D29" s="100" t="s">
        <v>124</v>
      </c>
      <c r="E29" s="100" t="s">
        <v>125</v>
      </c>
      <c r="F29" s="100" t="s">
        <v>126</v>
      </c>
      <c r="G29" s="94" t="s">
        <v>127</v>
      </c>
      <c r="H29" s="838" t="s">
        <v>128</v>
      </c>
      <c r="I29" s="839"/>
      <c r="J29" s="840"/>
      <c r="K29" s="817" t="s">
        <v>129</v>
      </c>
      <c r="L29" s="818"/>
    </row>
    <row r="30" spans="1:15" ht="27" customHeight="1">
      <c r="C30" s="102" t="s">
        <v>130</v>
      </c>
      <c r="D30" s="103" t="s">
        <v>130</v>
      </c>
      <c r="E30" s="103" t="s">
        <v>130</v>
      </c>
      <c r="F30" s="103" t="s">
        <v>130</v>
      </c>
      <c r="G30" s="104" t="s">
        <v>130</v>
      </c>
      <c r="H30" s="105">
        <v>0.33333333333333331</v>
      </c>
      <c r="I30" s="106" t="s">
        <v>131</v>
      </c>
      <c r="J30" s="105">
        <v>0.79166666666666663</v>
      </c>
      <c r="K30" s="815">
        <f>IF(H30="","",IF(H30=J30,"24時間00分",J30-H30))</f>
        <v>0.45833333333333331</v>
      </c>
      <c r="L30" s="816"/>
    </row>
    <row r="31" spans="1:15" ht="31.5" customHeight="1" thickBot="1">
      <c r="A31" s="125"/>
      <c r="C31" s="107">
        <f>SUM(D31:G31)</f>
        <v>11</v>
      </c>
      <c r="D31" s="108">
        <v>1</v>
      </c>
      <c r="E31" s="108">
        <v>7</v>
      </c>
      <c r="F31" s="108">
        <v>2</v>
      </c>
      <c r="G31" s="109">
        <v>1</v>
      </c>
      <c r="H31" s="835" t="s">
        <v>132</v>
      </c>
      <c r="I31" s="836"/>
      <c r="J31" s="837"/>
      <c r="K31" s="813" t="s">
        <v>133</v>
      </c>
      <c r="L31" s="814"/>
      <c r="N31" s="20" t="s">
        <v>133</v>
      </c>
      <c r="O31" s="20" t="s">
        <v>134</v>
      </c>
    </row>
    <row r="32" spans="1:15" ht="54.75" customHeight="1">
      <c r="A32" s="233"/>
    </row>
    <row r="33" spans="2:12" ht="24.75" customHeight="1" thickBot="1">
      <c r="B33" s="20" t="s">
        <v>399</v>
      </c>
      <c r="I33" s="99"/>
      <c r="J33" s="99"/>
    </row>
    <row r="34" spans="2:12" ht="21" customHeight="1">
      <c r="C34" s="832" t="s">
        <v>135</v>
      </c>
      <c r="D34" s="833"/>
      <c r="E34" s="833" t="s">
        <v>136</v>
      </c>
      <c r="F34" s="833"/>
      <c r="G34" s="821" t="s">
        <v>82</v>
      </c>
      <c r="H34" s="834"/>
      <c r="I34" s="834"/>
      <c r="J34" s="110"/>
      <c r="K34" s="111"/>
      <c r="L34" s="111"/>
    </row>
    <row r="35" spans="2:12" ht="21" customHeight="1" thickBot="1">
      <c r="C35" s="89" t="s">
        <v>137</v>
      </c>
      <c r="D35" s="100" t="s">
        <v>31</v>
      </c>
      <c r="E35" s="100" t="s">
        <v>137</v>
      </c>
      <c r="F35" s="100" t="s">
        <v>31</v>
      </c>
      <c r="G35" s="101" t="s">
        <v>137</v>
      </c>
      <c r="H35" s="101" t="s">
        <v>31</v>
      </c>
      <c r="I35" s="93" t="s">
        <v>82</v>
      </c>
      <c r="J35" s="112"/>
    </row>
    <row r="36" spans="2:12" ht="54" customHeight="1" thickBot="1">
      <c r="C36" s="113">
        <f>④様式3!$J$23</f>
        <v>2.9</v>
      </c>
      <c r="D36" s="114">
        <f>④様式3!$L$23</f>
        <v>0.9</v>
      </c>
      <c r="E36" s="114">
        <f>④様式3!$M$23</f>
        <v>1.8</v>
      </c>
      <c r="F36" s="114">
        <f>④様式3!$O$23</f>
        <v>0.4</v>
      </c>
      <c r="G36" s="114">
        <f>C36+E36</f>
        <v>4.7</v>
      </c>
      <c r="H36" s="114">
        <f>D36+F36</f>
        <v>1.3</v>
      </c>
      <c r="I36" s="115">
        <f>SUM(G36:H36)</f>
        <v>6</v>
      </c>
      <c r="J36" s="116"/>
    </row>
    <row r="38" spans="2:12">
      <c r="C38" s="24" t="s">
        <v>313</v>
      </c>
    </row>
    <row r="39" spans="2:12">
      <c r="C39" s="24" t="s">
        <v>314</v>
      </c>
    </row>
    <row r="40" spans="2:12">
      <c r="C40" s="24" t="s">
        <v>315</v>
      </c>
    </row>
  </sheetData>
  <mergeCells count="24">
    <mergeCell ref="C28:G28"/>
    <mergeCell ref="C34:D34"/>
    <mergeCell ref="E34:F34"/>
    <mergeCell ref="G34:I34"/>
    <mergeCell ref="H31:J31"/>
    <mergeCell ref="H29:J29"/>
    <mergeCell ref="K31:L31"/>
    <mergeCell ref="K30:L30"/>
    <mergeCell ref="K29:L29"/>
    <mergeCell ref="I13:J13"/>
    <mergeCell ref="L6:M6"/>
    <mergeCell ref="H28:L28"/>
    <mergeCell ref="I11:J11"/>
    <mergeCell ref="I12:J12"/>
    <mergeCell ref="I14:J14"/>
    <mergeCell ref="I15:J15"/>
    <mergeCell ref="C6:C7"/>
    <mergeCell ref="F8:G8"/>
    <mergeCell ref="E3:J3"/>
    <mergeCell ref="F5:G5"/>
    <mergeCell ref="F4:G4"/>
    <mergeCell ref="H6:K6"/>
    <mergeCell ref="F7:G7"/>
    <mergeCell ref="D6:G6"/>
  </mergeCells>
  <phoneticPr fontId="24"/>
  <dataValidations xWindow="879" yWindow="551" count="3">
    <dataValidation type="list" allowBlank="1" showInputMessage="1" showErrorMessage="1" promptTitle="▼をクリック" prompt="リストから該当の方を選択してください。" sqref="K31:L31" xr:uid="{00000000-0002-0000-0400-000000000000}">
      <formula1>$M$31:$O$31</formula1>
    </dataValidation>
    <dataValidation type="list" allowBlank="1" showInputMessage="1" showErrorMessage="1" sqref="I15:J15" xr:uid="{00000000-0002-0000-0400-000001000000}">
      <formula1>$Q$15:$Q$16</formula1>
    </dataValidation>
    <dataValidation type="date" allowBlank="1" showInputMessage="1" showErrorMessage="1" error="下記の書式で入力してください。_x000a_　「平成17年4月1日」、「H17..4.1」若しくは「2005/4/1」_x000a_" sqref="E8" xr:uid="{00000000-0002-0000-0400-000002000000}">
      <formula1>R8</formula1>
      <formula2>R9</formula2>
    </dataValidation>
  </dataValidations>
  <pageMargins left="0.78740157480314965" right="0.39370078740157483" top="0.98425196850393704" bottom="0.98425196850393704" header="0.51181102362204722" footer="0.51181102362204722"/>
  <pageSetup paperSize="9" scale="70"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pageSetUpPr fitToPage="1"/>
  </sheetPr>
  <dimension ref="A1:L32"/>
  <sheetViews>
    <sheetView view="pageBreakPreview" topLeftCell="A16" zoomScaleNormal="100" zoomScaleSheetLayoutView="100" workbookViewId="0">
      <selection activeCell="H7" sqref="H7"/>
    </sheetView>
  </sheetViews>
  <sheetFormatPr defaultRowHeight="13.5"/>
  <cols>
    <col min="1" max="1" width="4.375" style="20" customWidth="1"/>
    <col min="2" max="2" width="4.125" style="20" customWidth="1"/>
    <col min="3" max="3" width="3.875" style="20" customWidth="1"/>
    <col min="4" max="6" width="13.875" style="20" customWidth="1"/>
    <col min="7" max="7" width="16.75" style="20" customWidth="1"/>
    <col min="8" max="9" width="9" style="20"/>
    <col min="10" max="10" width="4.625" style="20" customWidth="1"/>
    <col min="11" max="11" width="4.75" style="111" hidden="1" customWidth="1"/>
    <col min="12" max="12" width="4.625" style="111" hidden="1" customWidth="1"/>
    <col min="13" max="16384" width="9" style="20"/>
  </cols>
  <sheetData>
    <row r="1" spans="1:12" s="349" customFormat="1" ht="24" customHeight="1">
      <c r="A1" s="423" t="s">
        <v>579</v>
      </c>
      <c r="B1" s="415"/>
      <c r="H1" s="413" t="s">
        <v>559</v>
      </c>
      <c r="K1" s="417"/>
      <c r="L1" s="417"/>
    </row>
    <row r="2" spans="1:12" ht="25.5" customHeight="1">
      <c r="B2" s="88" t="s">
        <v>334</v>
      </c>
    </row>
    <row r="3" spans="1:12" ht="24.75" customHeight="1">
      <c r="D3" s="62"/>
      <c r="E3" s="720" t="s">
        <v>138</v>
      </c>
      <c r="F3" s="782"/>
      <c r="G3" s="782"/>
    </row>
    <row r="4" spans="1:12" ht="23.25" customHeight="1">
      <c r="D4" s="62"/>
      <c r="E4" s="117" t="s">
        <v>139</v>
      </c>
      <c r="F4" s="62"/>
    </row>
    <row r="5" spans="1:12" ht="21" customHeight="1">
      <c r="G5" s="78" t="s">
        <v>140</v>
      </c>
      <c r="H5" s="721" t="str">
        <f>①入力ﾏﾆｭｱﾙ!$D$10</f>
        <v>兵庫県庁病院</v>
      </c>
      <c r="I5" s="847"/>
      <c r="J5" s="847"/>
    </row>
    <row r="6" spans="1:12" ht="21" customHeight="1">
      <c r="G6" s="78" t="s">
        <v>141</v>
      </c>
      <c r="H6" s="721" t="str">
        <f>①入力ﾏﾆｭｱﾙ!$D$20</f>
        <v>なかよし保育園</v>
      </c>
      <c r="I6" s="847"/>
      <c r="J6" s="847"/>
    </row>
    <row r="8" spans="1:12" s="74" customFormat="1" ht="21" customHeight="1">
      <c r="B8" s="118" t="s">
        <v>142</v>
      </c>
      <c r="C8" s="74" t="s">
        <v>143</v>
      </c>
      <c r="K8" s="119"/>
      <c r="L8" s="119"/>
    </row>
    <row r="9" spans="1:12" s="74" customFormat="1" ht="21" customHeight="1">
      <c r="C9" s="507" t="s">
        <v>542</v>
      </c>
      <c r="D9" s="74" t="s">
        <v>145</v>
      </c>
      <c r="K9" s="119" t="s">
        <v>146</v>
      </c>
      <c r="L9" s="119" t="s">
        <v>147</v>
      </c>
    </row>
    <row r="10" spans="1:12" s="74" customFormat="1" ht="21" customHeight="1">
      <c r="C10" s="507" t="s">
        <v>148</v>
      </c>
      <c r="D10" s="74" t="s">
        <v>149</v>
      </c>
      <c r="K10" s="119" t="s">
        <v>150</v>
      </c>
      <c r="L10" s="119" t="s">
        <v>151</v>
      </c>
    </row>
    <row r="11" spans="1:12" s="74" customFormat="1" ht="21" customHeight="1">
      <c r="C11" s="507" t="s">
        <v>152</v>
      </c>
      <c r="D11" s="74" t="s">
        <v>153</v>
      </c>
      <c r="K11" s="119" t="s">
        <v>154</v>
      </c>
      <c r="L11" s="119" t="s">
        <v>155</v>
      </c>
    </row>
    <row r="12" spans="1:12" s="74" customFormat="1" ht="21" customHeight="1">
      <c r="C12" s="507" t="s">
        <v>156</v>
      </c>
      <c r="D12" s="74" t="s">
        <v>157</v>
      </c>
      <c r="K12" s="119" t="s">
        <v>158</v>
      </c>
      <c r="L12" s="119" t="s">
        <v>159</v>
      </c>
    </row>
    <row r="13" spans="1:12" s="74" customFormat="1" ht="21" customHeight="1">
      <c r="C13" s="507" t="s">
        <v>160</v>
      </c>
      <c r="D13" s="74" t="s">
        <v>161</v>
      </c>
      <c r="E13" s="843"/>
      <c r="F13" s="844"/>
      <c r="G13" s="844"/>
      <c r="H13" s="844"/>
      <c r="I13" s="74" t="s">
        <v>294</v>
      </c>
      <c r="K13" s="119" t="s">
        <v>295</v>
      </c>
      <c r="L13" s="119" t="s">
        <v>162</v>
      </c>
    </row>
    <row r="15" spans="1:12" ht="20.25" customHeight="1" thickBot="1">
      <c r="B15" s="118" t="s">
        <v>296</v>
      </c>
      <c r="C15" s="74" t="s">
        <v>163</v>
      </c>
    </row>
    <row r="16" spans="1:12" ht="30" customHeight="1" thickBot="1">
      <c r="E16" s="120" t="s">
        <v>92</v>
      </c>
      <c r="F16" s="848" t="s">
        <v>164</v>
      </c>
      <c r="G16" s="849"/>
    </row>
    <row r="17" spans="3:7" ht="30" customHeight="1">
      <c r="E17" s="121" t="s">
        <v>688</v>
      </c>
      <c r="F17" s="841">
        <v>12</v>
      </c>
      <c r="G17" s="842"/>
    </row>
    <row r="18" spans="3:7" ht="30" customHeight="1">
      <c r="E18" s="122" t="s">
        <v>165</v>
      </c>
      <c r="F18" s="845">
        <v>10</v>
      </c>
      <c r="G18" s="846"/>
    </row>
    <row r="19" spans="3:7" ht="30" customHeight="1">
      <c r="E19" s="121" t="s">
        <v>166</v>
      </c>
      <c r="F19" s="845">
        <v>11</v>
      </c>
      <c r="G19" s="846"/>
    </row>
    <row r="20" spans="3:7" ht="30" customHeight="1">
      <c r="E20" s="122" t="s">
        <v>167</v>
      </c>
      <c r="F20" s="845">
        <v>12</v>
      </c>
      <c r="G20" s="846"/>
    </row>
    <row r="21" spans="3:7" ht="30" customHeight="1">
      <c r="E21" s="121" t="s">
        <v>168</v>
      </c>
      <c r="F21" s="845">
        <v>15</v>
      </c>
      <c r="G21" s="846"/>
    </row>
    <row r="22" spans="3:7" ht="30" customHeight="1">
      <c r="E22" s="122" t="s">
        <v>169</v>
      </c>
      <c r="F22" s="845">
        <v>10</v>
      </c>
      <c r="G22" s="846"/>
    </row>
    <row r="23" spans="3:7" ht="30" customHeight="1">
      <c r="E23" s="121" t="s">
        <v>647</v>
      </c>
      <c r="F23" s="845">
        <v>11</v>
      </c>
      <c r="G23" s="846"/>
    </row>
    <row r="24" spans="3:7" ht="30" customHeight="1">
      <c r="E24" s="122" t="s">
        <v>171</v>
      </c>
      <c r="F24" s="845">
        <v>8</v>
      </c>
      <c r="G24" s="846"/>
    </row>
    <row r="25" spans="3:7" ht="30" customHeight="1">
      <c r="E25" s="121" t="s">
        <v>172</v>
      </c>
      <c r="F25" s="845">
        <v>12</v>
      </c>
      <c r="G25" s="846"/>
    </row>
    <row r="26" spans="3:7" ht="30" customHeight="1">
      <c r="E26" s="122" t="s">
        <v>173</v>
      </c>
      <c r="F26" s="845">
        <v>14</v>
      </c>
      <c r="G26" s="846"/>
    </row>
    <row r="27" spans="3:7" ht="30" customHeight="1">
      <c r="E27" s="121" t="s">
        <v>174</v>
      </c>
      <c r="F27" s="845">
        <v>13</v>
      </c>
      <c r="G27" s="846"/>
    </row>
    <row r="28" spans="3:7" ht="30" customHeight="1" thickBot="1">
      <c r="E28" s="122" t="s">
        <v>175</v>
      </c>
      <c r="F28" s="852">
        <v>12</v>
      </c>
      <c r="G28" s="853"/>
    </row>
    <row r="29" spans="3:7" ht="30" customHeight="1" thickTop="1" thickBot="1">
      <c r="E29" s="123" t="s">
        <v>107</v>
      </c>
      <c r="F29" s="850">
        <f>SUM(F17:G28)</f>
        <v>140</v>
      </c>
      <c r="G29" s="851"/>
    </row>
    <row r="30" spans="3:7" ht="15.75" customHeight="1">
      <c r="C30" s="124" t="s">
        <v>176</v>
      </c>
      <c r="D30" s="125" t="s">
        <v>177</v>
      </c>
    </row>
    <row r="31" spans="3:7" ht="15.75" customHeight="1">
      <c r="D31" s="126" t="s">
        <v>178</v>
      </c>
    </row>
    <row r="32" spans="3:7" ht="15.75" customHeight="1">
      <c r="D32" s="125" t="s">
        <v>552</v>
      </c>
    </row>
  </sheetData>
  <mergeCells count="18">
    <mergeCell ref="F29:G29"/>
    <mergeCell ref="F18:G18"/>
    <mergeCell ref="F23:G23"/>
    <mergeCell ref="F24:G24"/>
    <mergeCell ref="F19:G19"/>
    <mergeCell ref="F20:G20"/>
    <mergeCell ref="F25:G25"/>
    <mergeCell ref="F26:G26"/>
    <mergeCell ref="F27:G27"/>
    <mergeCell ref="F28:G28"/>
    <mergeCell ref="F17:G17"/>
    <mergeCell ref="E13:H13"/>
    <mergeCell ref="F21:G21"/>
    <mergeCell ref="F22:G22"/>
    <mergeCell ref="E3:G3"/>
    <mergeCell ref="H5:J5"/>
    <mergeCell ref="H6:J6"/>
    <mergeCell ref="F16:G16"/>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3" xr:uid="{00000000-0002-0000-0500-000000000000}">
      <formula1>$K9:$L9</formula1>
    </dataValidation>
  </dataValidations>
  <pageMargins left="0.66" right="0.34" top="1" bottom="0.62" header="0.51200000000000001" footer="0.32"/>
  <pageSetup paperSize="9" orientation="portrait" blackAndWhite="1" r:id="rId1"/>
  <headerFooter alignWithMargins="0"/>
  <ignoredErrors>
    <ignoredError sqref="B8:B1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N34"/>
  <sheetViews>
    <sheetView view="pageBreakPreview" topLeftCell="A13" zoomScaleNormal="100" zoomScaleSheetLayoutView="100" workbookViewId="0">
      <selection activeCell="J8" sqref="J8"/>
    </sheetView>
  </sheetViews>
  <sheetFormatPr defaultRowHeight="13.5"/>
  <cols>
    <col min="1" max="1" width="3.125" style="20" customWidth="1"/>
    <col min="2" max="2" width="4.125" style="20" customWidth="1"/>
    <col min="3" max="3" width="4" style="20" customWidth="1"/>
    <col min="4" max="6" width="13.875" style="20" customWidth="1"/>
    <col min="7" max="7" width="16.75" style="20" customWidth="1"/>
    <col min="8" max="9" width="9" style="20"/>
    <col min="10" max="10" width="4.625" style="20" customWidth="1"/>
    <col min="11" max="12" width="4.625" style="111" hidden="1" customWidth="1"/>
    <col min="13" max="13" width="0" style="20" hidden="1" customWidth="1"/>
    <col min="14" max="14" width="9" style="20" hidden="1" customWidth="1"/>
    <col min="15" max="15" width="0" style="20" hidden="1" customWidth="1"/>
    <col min="16" max="16384" width="9" style="20"/>
  </cols>
  <sheetData>
    <row r="1" spans="1:14" s="349" customFormat="1" ht="24" customHeight="1">
      <c r="A1" s="423" t="s">
        <v>580</v>
      </c>
      <c r="B1" s="415"/>
      <c r="H1" s="413" t="s">
        <v>559</v>
      </c>
      <c r="K1" s="417"/>
      <c r="L1" s="417"/>
    </row>
    <row r="2" spans="1:14" ht="25.5" customHeight="1">
      <c r="B2" s="88" t="s">
        <v>335</v>
      </c>
    </row>
    <row r="3" spans="1:14" ht="24.75" customHeight="1">
      <c r="D3" s="62"/>
      <c r="E3" s="720" t="s">
        <v>179</v>
      </c>
      <c r="F3" s="782"/>
      <c r="G3" s="782"/>
    </row>
    <row r="4" spans="1:14" ht="23.25" customHeight="1">
      <c r="D4" s="62"/>
      <c r="E4" s="117" t="s">
        <v>180</v>
      </c>
      <c r="F4" s="62"/>
    </row>
    <row r="5" spans="1:14" ht="21" customHeight="1">
      <c r="G5" s="78" t="s">
        <v>140</v>
      </c>
      <c r="H5" s="721" t="str">
        <f>①入力ﾏﾆｭｱﾙ!$D$10</f>
        <v>兵庫県庁病院</v>
      </c>
      <c r="I5" s="847"/>
      <c r="J5" s="847"/>
    </row>
    <row r="6" spans="1:14" ht="21" customHeight="1">
      <c r="G6" s="78" t="s">
        <v>141</v>
      </c>
      <c r="H6" s="721" t="str">
        <f>①入力ﾏﾆｭｱﾙ!$D$20</f>
        <v>なかよし保育園</v>
      </c>
      <c r="I6" s="847"/>
      <c r="J6" s="847"/>
    </row>
    <row r="8" spans="1:14" s="74" customFormat="1" ht="21" customHeight="1">
      <c r="B8" s="118" t="s">
        <v>142</v>
      </c>
      <c r="C8" s="74" t="s">
        <v>181</v>
      </c>
      <c r="K8" s="119"/>
      <c r="L8" s="119"/>
    </row>
    <row r="9" spans="1:14" s="74" customFormat="1" ht="21" customHeight="1">
      <c r="C9" s="507" t="s">
        <v>144</v>
      </c>
      <c r="D9" s="74" t="s">
        <v>182</v>
      </c>
      <c r="K9" s="119" t="s">
        <v>183</v>
      </c>
      <c r="L9" s="119" t="s">
        <v>184</v>
      </c>
    </row>
    <row r="10" spans="1:14" s="74" customFormat="1" ht="21" customHeight="1">
      <c r="C10" s="507" t="s">
        <v>543</v>
      </c>
      <c r="D10" s="74" t="s">
        <v>157</v>
      </c>
      <c r="K10" s="119" t="s">
        <v>185</v>
      </c>
      <c r="L10" s="119" t="s">
        <v>186</v>
      </c>
    </row>
    <row r="11" spans="1:14" s="74" customFormat="1" ht="21" customHeight="1">
      <c r="C11" s="507" t="s">
        <v>152</v>
      </c>
      <c r="D11" s="74" t="s">
        <v>161</v>
      </c>
      <c r="E11" s="843"/>
      <c r="F11" s="844"/>
      <c r="G11" s="844"/>
      <c r="H11" s="844"/>
      <c r="I11" s="74" t="s">
        <v>297</v>
      </c>
      <c r="K11" s="119" t="s">
        <v>298</v>
      </c>
      <c r="L11" s="119" t="s">
        <v>155</v>
      </c>
    </row>
    <row r="13" spans="1:14" ht="20.25" customHeight="1" thickBot="1">
      <c r="B13" s="118" t="s">
        <v>299</v>
      </c>
      <c r="C13" s="74" t="s">
        <v>187</v>
      </c>
    </row>
    <row r="14" spans="1:14" ht="30" customHeight="1" thickBot="1">
      <c r="E14" s="120" t="s">
        <v>92</v>
      </c>
      <c r="F14" s="848" t="s">
        <v>188</v>
      </c>
      <c r="G14" s="849"/>
    </row>
    <row r="15" spans="1:14" ht="30" customHeight="1">
      <c r="E15" s="121" t="s">
        <v>688</v>
      </c>
      <c r="F15" s="841" t="s">
        <v>541</v>
      </c>
      <c r="G15" s="842"/>
      <c r="N15" s="20" t="s">
        <v>300</v>
      </c>
    </row>
    <row r="16" spans="1:14" ht="30" customHeight="1">
      <c r="E16" s="122" t="s">
        <v>165</v>
      </c>
      <c r="F16" s="845" t="s">
        <v>541</v>
      </c>
      <c r="G16" s="846"/>
    </row>
    <row r="17" spans="3:9" ht="30" customHeight="1">
      <c r="E17" s="121" t="s">
        <v>166</v>
      </c>
      <c r="F17" s="845" t="s">
        <v>541</v>
      </c>
      <c r="G17" s="846"/>
    </row>
    <row r="18" spans="3:9" ht="30" customHeight="1">
      <c r="E18" s="122" t="s">
        <v>167</v>
      </c>
      <c r="F18" s="845" t="s">
        <v>541</v>
      </c>
      <c r="G18" s="846"/>
    </row>
    <row r="19" spans="3:9" ht="30" customHeight="1">
      <c r="E19" s="121" t="s">
        <v>168</v>
      </c>
      <c r="F19" s="845" t="s">
        <v>541</v>
      </c>
      <c r="G19" s="846"/>
    </row>
    <row r="20" spans="3:9" ht="30" customHeight="1">
      <c r="E20" s="122" t="s">
        <v>169</v>
      </c>
      <c r="F20" s="845" t="s">
        <v>541</v>
      </c>
      <c r="G20" s="846"/>
    </row>
    <row r="21" spans="3:9" ht="30" customHeight="1">
      <c r="E21" s="121" t="s">
        <v>647</v>
      </c>
      <c r="F21" s="845" t="s">
        <v>541</v>
      </c>
      <c r="G21" s="846"/>
    </row>
    <row r="22" spans="3:9" ht="30" customHeight="1">
      <c r="E22" s="122" t="s">
        <v>171</v>
      </c>
      <c r="F22" s="845" t="s">
        <v>541</v>
      </c>
      <c r="G22" s="846"/>
    </row>
    <row r="23" spans="3:9" ht="30" customHeight="1">
      <c r="E23" s="121" t="s">
        <v>172</v>
      </c>
      <c r="F23" s="845" t="s">
        <v>541</v>
      </c>
      <c r="G23" s="846"/>
    </row>
    <row r="24" spans="3:9" ht="30" customHeight="1">
      <c r="E24" s="122" t="s">
        <v>173</v>
      </c>
      <c r="F24" s="845" t="s">
        <v>541</v>
      </c>
      <c r="G24" s="846"/>
    </row>
    <row r="25" spans="3:9" ht="30" customHeight="1">
      <c r="E25" s="121" t="s">
        <v>174</v>
      </c>
      <c r="F25" s="845" t="s">
        <v>541</v>
      </c>
      <c r="G25" s="846"/>
    </row>
    <row r="26" spans="3:9" ht="30" customHeight="1" thickBot="1">
      <c r="E26" s="127" t="s">
        <v>175</v>
      </c>
      <c r="F26" s="852" t="s">
        <v>541</v>
      </c>
      <c r="G26" s="853"/>
    </row>
    <row r="27" spans="3:9" ht="30" customHeight="1" thickTop="1" thickBot="1">
      <c r="E27" s="123" t="s">
        <v>189</v>
      </c>
      <c r="F27" s="850">
        <f>COUNTA(F15:G26)</f>
        <v>12</v>
      </c>
      <c r="G27" s="851"/>
    </row>
    <row r="28" spans="3:9" ht="21" customHeight="1">
      <c r="C28" s="124" t="s">
        <v>176</v>
      </c>
      <c r="D28" s="854" t="s">
        <v>190</v>
      </c>
      <c r="E28" s="854"/>
      <c r="F28" s="854"/>
      <c r="G28" s="854"/>
      <c r="H28" s="854"/>
      <c r="I28" s="854"/>
    </row>
    <row r="29" spans="3:9" ht="15.75" customHeight="1">
      <c r="D29" s="854" t="s">
        <v>536</v>
      </c>
      <c r="E29" s="854"/>
      <c r="F29" s="854"/>
      <c r="G29" s="854"/>
      <c r="H29" s="854"/>
      <c r="I29" s="854"/>
    </row>
    <row r="30" spans="3:9" ht="15.75" customHeight="1">
      <c r="D30" s="854" t="s">
        <v>549</v>
      </c>
      <c r="E30" s="854"/>
      <c r="F30" s="854"/>
      <c r="G30" s="854"/>
      <c r="H30" s="854"/>
      <c r="I30" s="854"/>
    </row>
    <row r="31" spans="3:9">
      <c r="D31" s="854" t="s">
        <v>547</v>
      </c>
      <c r="E31" s="854"/>
      <c r="F31" s="854"/>
      <c r="G31" s="854"/>
      <c r="H31" s="854"/>
      <c r="I31" s="854"/>
    </row>
    <row r="32" spans="3:9">
      <c r="D32" s="125" t="s">
        <v>548</v>
      </c>
    </row>
    <row r="33" spans="4:4">
      <c r="D33" s="125" t="s">
        <v>551</v>
      </c>
    </row>
    <row r="34" spans="4:4">
      <c r="D34" s="125" t="s">
        <v>550</v>
      </c>
    </row>
  </sheetData>
  <mergeCells count="22">
    <mergeCell ref="D31:I31"/>
    <mergeCell ref="F26:G26"/>
    <mergeCell ref="F27:G27"/>
    <mergeCell ref="D28:I28"/>
    <mergeCell ref="D29:I29"/>
    <mergeCell ref="D30:I30"/>
    <mergeCell ref="H5:J5"/>
    <mergeCell ref="F23:G23"/>
    <mergeCell ref="F24:G24"/>
    <mergeCell ref="F25:G25"/>
    <mergeCell ref="F19:G19"/>
    <mergeCell ref="F20:G20"/>
    <mergeCell ref="H6:J6"/>
    <mergeCell ref="F14:G14"/>
    <mergeCell ref="E11:H11"/>
    <mergeCell ref="F21:G21"/>
    <mergeCell ref="F22:G22"/>
    <mergeCell ref="E3:G3"/>
    <mergeCell ref="F15:G15"/>
    <mergeCell ref="F16:G16"/>
    <mergeCell ref="F17:G17"/>
    <mergeCell ref="F18:G18"/>
  </mergeCells>
  <phoneticPr fontId="24"/>
  <dataValidations xWindow="118" yWindow="372" count="2">
    <dataValidation type="list" allowBlank="1" showInputMessage="1" showErrorMessage="1" error="ドロップダウンリストから選択して下さい。" promptTitle="▼をクリック" prompt="該当分を選択してください。" sqref="C9:C11" xr:uid="{00000000-0002-0000-0600-000000000000}">
      <formula1>$K9:$L9</formula1>
    </dataValidation>
    <dataValidation type="list" allowBlank="1" showInputMessage="1" showErrorMessage="1" error="ドロップダウンリストから選択して下さい。" promptTitle="▼をクリック" prompt="該当分を選択してください。" sqref="F15:G26" xr:uid="{00000000-0002-0000-0600-000001000000}">
      <formula1>$N$15</formula1>
    </dataValidation>
  </dataValidations>
  <pageMargins left="0.66" right="0.34" top="1" bottom="0.62" header="0.51200000000000001" footer="0.32"/>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L32"/>
  <sheetViews>
    <sheetView view="pageBreakPreview" topLeftCell="A13" zoomScaleNormal="100" zoomScaleSheetLayoutView="100" workbookViewId="0">
      <selection activeCell="I4" sqref="I4"/>
    </sheetView>
  </sheetViews>
  <sheetFormatPr defaultRowHeight="13.5"/>
  <cols>
    <col min="1" max="1" width="3.875" style="20" customWidth="1"/>
    <col min="2" max="2" width="4.125" style="20" customWidth="1"/>
    <col min="3" max="3" width="3.875" style="20" customWidth="1"/>
    <col min="4" max="6" width="13.875" style="20" customWidth="1"/>
    <col min="7" max="7" width="16.75" style="20" customWidth="1"/>
    <col min="8" max="9" width="9" style="20"/>
    <col min="10" max="10" width="4.625" style="20" customWidth="1"/>
    <col min="11" max="12" width="4.625" style="111" hidden="1" customWidth="1"/>
    <col min="13" max="16384" width="9" style="20"/>
  </cols>
  <sheetData>
    <row r="1" spans="1:12" s="349" customFormat="1" ht="24" customHeight="1">
      <c r="A1" s="423" t="s">
        <v>581</v>
      </c>
      <c r="B1" s="415"/>
      <c r="H1" s="413" t="s">
        <v>559</v>
      </c>
      <c r="K1" s="417"/>
      <c r="L1" s="417"/>
    </row>
    <row r="2" spans="1:12" ht="25.5" customHeight="1">
      <c r="B2" s="88" t="s">
        <v>336</v>
      </c>
    </row>
    <row r="3" spans="1:12" ht="24.75" customHeight="1">
      <c r="D3" s="62"/>
      <c r="E3" s="720" t="s">
        <v>191</v>
      </c>
      <c r="F3" s="782"/>
      <c r="G3" s="782"/>
    </row>
    <row r="4" spans="1:12" ht="23.25" customHeight="1">
      <c r="D4" s="62"/>
      <c r="E4" s="117" t="s">
        <v>192</v>
      </c>
      <c r="F4" s="62"/>
    </row>
    <row r="5" spans="1:12" ht="21" customHeight="1">
      <c r="G5" s="78" t="s">
        <v>140</v>
      </c>
      <c r="H5" s="721" t="str">
        <f>①入力ﾏﾆｭｱﾙ!$D$10</f>
        <v>兵庫県庁病院</v>
      </c>
      <c r="I5" s="847"/>
      <c r="J5" s="847"/>
    </row>
    <row r="6" spans="1:12" ht="21" customHeight="1">
      <c r="G6" s="78" t="s">
        <v>141</v>
      </c>
      <c r="H6" s="721" t="str">
        <f>①入力ﾏﾆｭｱﾙ!$D$20</f>
        <v>なかよし保育園</v>
      </c>
      <c r="I6" s="847"/>
      <c r="J6" s="847"/>
    </row>
    <row r="8" spans="1:12" s="74" customFormat="1" ht="21" customHeight="1">
      <c r="B8" s="118" t="s">
        <v>142</v>
      </c>
      <c r="C8" s="74" t="s">
        <v>193</v>
      </c>
      <c r="K8" s="119"/>
      <c r="L8" s="119"/>
    </row>
    <row r="9" spans="1:12" s="74" customFormat="1" ht="32.25" customHeight="1">
      <c r="C9" s="508" t="s">
        <v>144</v>
      </c>
      <c r="D9" s="855" t="s">
        <v>194</v>
      </c>
      <c r="E9" s="855"/>
      <c r="F9" s="855"/>
      <c r="G9" s="855"/>
      <c r="H9" s="855"/>
      <c r="I9" s="855"/>
      <c r="J9" s="855"/>
      <c r="K9" s="119" t="s">
        <v>195</v>
      </c>
      <c r="L9" s="128" t="s">
        <v>196</v>
      </c>
    </row>
    <row r="10" spans="1:12" s="74" customFormat="1" ht="21" customHeight="1">
      <c r="C10" s="507" t="s">
        <v>148</v>
      </c>
      <c r="D10" s="74" t="s">
        <v>197</v>
      </c>
      <c r="K10" s="119" t="s">
        <v>198</v>
      </c>
      <c r="L10" s="128" t="s">
        <v>199</v>
      </c>
    </row>
    <row r="11" spans="1:12" s="74" customFormat="1" ht="21" customHeight="1">
      <c r="C11" s="507" t="s">
        <v>152</v>
      </c>
      <c r="D11" s="74" t="s">
        <v>161</v>
      </c>
      <c r="E11" s="843" t="s">
        <v>301</v>
      </c>
      <c r="F11" s="844"/>
      <c r="G11" s="844"/>
      <c r="H11" s="844"/>
      <c r="I11" s="74" t="s">
        <v>302</v>
      </c>
      <c r="K11" s="119" t="s">
        <v>303</v>
      </c>
      <c r="L11" s="128" t="s">
        <v>155</v>
      </c>
    </row>
    <row r="13" spans="1:12" ht="20.25" customHeight="1" thickBot="1">
      <c r="B13" s="118" t="s">
        <v>304</v>
      </c>
      <c r="C13" s="74" t="s">
        <v>200</v>
      </c>
    </row>
    <row r="14" spans="1:12" ht="30" customHeight="1" thickBot="1">
      <c r="E14" s="120" t="s">
        <v>92</v>
      </c>
      <c r="F14" s="848" t="s">
        <v>164</v>
      </c>
      <c r="G14" s="849"/>
    </row>
    <row r="15" spans="1:12" ht="30" customHeight="1">
      <c r="E15" s="121" t="s">
        <v>688</v>
      </c>
      <c r="F15" s="841"/>
      <c r="G15" s="842"/>
    </row>
    <row r="16" spans="1:12" ht="30" customHeight="1">
      <c r="E16" s="122" t="s">
        <v>165</v>
      </c>
      <c r="F16" s="845"/>
      <c r="G16" s="846"/>
    </row>
    <row r="17" spans="3:8" ht="30" customHeight="1">
      <c r="E17" s="121" t="s">
        <v>166</v>
      </c>
      <c r="F17" s="845"/>
      <c r="G17" s="846"/>
    </row>
    <row r="18" spans="3:8" ht="30" customHeight="1">
      <c r="E18" s="122" t="s">
        <v>167</v>
      </c>
      <c r="F18" s="845"/>
      <c r="G18" s="846"/>
    </row>
    <row r="19" spans="3:8" ht="30" customHeight="1">
      <c r="E19" s="121" t="s">
        <v>168</v>
      </c>
      <c r="F19" s="845"/>
      <c r="G19" s="846"/>
    </row>
    <row r="20" spans="3:8" ht="30" customHeight="1">
      <c r="E20" s="122" t="s">
        <v>169</v>
      </c>
      <c r="F20" s="845"/>
      <c r="G20" s="846"/>
    </row>
    <row r="21" spans="3:8" ht="30" customHeight="1">
      <c r="E21" s="121" t="s">
        <v>648</v>
      </c>
      <c r="F21" s="845"/>
      <c r="G21" s="846"/>
    </row>
    <row r="22" spans="3:8" ht="30" customHeight="1">
      <c r="E22" s="122" t="s">
        <v>171</v>
      </c>
      <c r="F22" s="845"/>
      <c r="G22" s="846"/>
    </row>
    <row r="23" spans="3:8" ht="30" customHeight="1">
      <c r="E23" s="121" t="s">
        <v>172</v>
      </c>
      <c r="F23" s="845"/>
      <c r="G23" s="846"/>
    </row>
    <row r="24" spans="3:8" ht="30" customHeight="1">
      <c r="E24" s="122" t="s">
        <v>173</v>
      </c>
      <c r="F24" s="845"/>
      <c r="G24" s="846"/>
    </row>
    <row r="25" spans="3:8" ht="30" customHeight="1">
      <c r="E25" s="121" t="s">
        <v>174</v>
      </c>
      <c r="F25" s="845"/>
      <c r="G25" s="846"/>
    </row>
    <row r="26" spans="3:8" ht="30" customHeight="1" thickBot="1">
      <c r="E26" s="122" t="s">
        <v>175</v>
      </c>
      <c r="F26" s="852"/>
      <c r="G26" s="853"/>
    </row>
    <row r="27" spans="3:8" ht="30" customHeight="1" thickTop="1" thickBot="1">
      <c r="E27" s="123" t="s">
        <v>107</v>
      </c>
      <c r="F27" s="850">
        <f>SUM(F15:G26)</f>
        <v>0</v>
      </c>
      <c r="G27" s="851"/>
    </row>
    <row r="28" spans="3:8" ht="20.25" customHeight="1">
      <c r="C28" s="124" t="s">
        <v>176</v>
      </c>
      <c r="D28" s="856" t="s">
        <v>201</v>
      </c>
      <c r="E28" s="857"/>
      <c r="F28" s="857"/>
      <c r="G28" s="857"/>
      <c r="H28" s="857"/>
    </row>
    <row r="29" spans="3:8" ht="15.75" customHeight="1">
      <c r="D29" s="856" t="s">
        <v>202</v>
      </c>
      <c r="E29" s="857"/>
      <c r="F29" s="857"/>
      <c r="G29" s="857"/>
      <c r="H29" s="857"/>
    </row>
    <row r="30" spans="3:8" ht="15.75" customHeight="1">
      <c r="D30" s="856" t="s">
        <v>203</v>
      </c>
      <c r="E30" s="857"/>
      <c r="F30" s="857"/>
      <c r="G30" s="857"/>
      <c r="H30" s="857"/>
    </row>
    <row r="31" spans="3:8">
      <c r="D31" s="856" t="s">
        <v>204</v>
      </c>
      <c r="E31" s="857"/>
      <c r="F31" s="857"/>
      <c r="G31" s="857"/>
      <c r="H31" s="857"/>
    </row>
    <row r="32" spans="3:8">
      <c r="D32" s="856" t="s">
        <v>205</v>
      </c>
      <c r="E32" s="857"/>
      <c r="F32" s="857"/>
      <c r="G32" s="857"/>
      <c r="H32" s="857"/>
    </row>
  </sheetData>
  <mergeCells count="24">
    <mergeCell ref="F17:G17"/>
    <mergeCell ref="F18:G18"/>
    <mergeCell ref="F19:G19"/>
    <mergeCell ref="F20:G20"/>
    <mergeCell ref="F27:G27"/>
    <mergeCell ref="F23:G23"/>
    <mergeCell ref="F24:G24"/>
    <mergeCell ref="F25:G25"/>
    <mergeCell ref="F26:G26"/>
    <mergeCell ref="F21:G21"/>
    <mergeCell ref="F22:G22"/>
    <mergeCell ref="D32:H32"/>
    <mergeCell ref="D28:H28"/>
    <mergeCell ref="D29:H29"/>
    <mergeCell ref="D30:H30"/>
    <mergeCell ref="D31:H31"/>
    <mergeCell ref="F15:G15"/>
    <mergeCell ref="F16:G16"/>
    <mergeCell ref="E3:G3"/>
    <mergeCell ref="H5:J5"/>
    <mergeCell ref="H6:J6"/>
    <mergeCell ref="F14:G14"/>
    <mergeCell ref="E11:H11"/>
    <mergeCell ref="D9:J9"/>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700-000000000000}">
      <formula1>$K9:$L9</formula1>
    </dataValidation>
  </dataValidations>
  <pageMargins left="0.78740157480314965" right="0.35433070866141736" top="0.98425196850393704" bottom="0.62992125984251968" header="0.51181102362204722" footer="0.31496062992125984"/>
  <pageSetup paperSize="9" scale="98"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L32"/>
  <sheetViews>
    <sheetView view="pageBreakPreview" topLeftCell="A19" zoomScaleNormal="100" zoomScaleSheetLayoutView="100" workbookViewId="0">
      <selection activeCell="H7" sqref="H7"/>
    </sheetView>
  </sheetViews>
  <sheetFormatPr defaultRowHeight="13.5"/>
  <cols>
    <col min="1" max="1" width="3.875" style="20" customWidth="1"/>
    <col min="2" max="2" width="4.125" style="20" customWidth="1"/>
    <col min="3" max="3" width="3.875" style="20" customWidth="1"/>
    <col min="4" max="6" width="13.875" style="20" customWidth="1"/>
    <col min="7" max="7" width="16.75" style="20" customWidth="1"/>
    <col min="8" max="9" width="9" style="20"/>
    <col min="10" max="10" width="4.625" style="20" customWidth="1"/>
    <col min="11" max="12" width="4.625" style="111" hidden="1" customWidth="1"/>
    <col min="13" max="16384" width="9" style="20"/>
  </cols>
  <sheetData>
    <row r="1" spans="1:12" s="349" customFormat="1" ht="24" customHeight="1">
      <c r="A1" s="423" t="s">
        <v>582</v>
      </c>
      <c r="B1" s="415"/>
      <c r="H1" s="413" t="s">
        <v>559</v>
      </c>
      <c r="K1" s="417"/>
      <c r="L1" s="417"/>
    </row>
    <row r="2" spans="1:12" ht="25.5" customHeight="1">
      <c r="B2" s="88" t="s">
        <v>337</v>
      </c>
    </row>
    <row r="3" spans="1:12" ht="24.75" customHeight="1">
      <c r="D3" s="62"/>
      <c r="E3" s="720" t="s">
        <v>206</v>
      </c>
      <c r="F3" s="782"/>
      <c r="G3" s="782"/>
    </row>
    <row r="4" spans="1:12" ht="23.25" customHeight="1">
      <c r="D4" s="62"/>
      <c r="E4" s="117" t="s">
        <v>207</v>
      </c>
      <c r="F4" s="62"/>
    </row>
    <row r="5" spans="1:12" ht="21" customHeight="1">
      <c r="G5" s="78" t="s">
        <v>140</v>
      </c>
      <c r="H5" s="721" t="str">
        <f>①入力ﾏﾆｭｱﾙ!$D$10</f>
        <v>兵庫県庁病院</v>
      </c>
      <c r="I5" s="847"/>
      <c r="J5" s="847"/>
    </row>
    <row r="6" spans="1:12" ht="21" customHeight="1">
      <c r="G6" s="78" t="s">
        <v>141</v>
      </c>
      <c r="H6" s="721" t="str">
        <f>①入力ﾏﾆｭｱﾙ!$D$20</f>
        <v>なかよし保育園</v>
      </c>
      <c r="I6" s="847"/>
      <c r="J6" s="847"/>
    </row>
    <row r="8" spans="1:12" s="74" customFormat="1" ht="21" customHeight="1">
      <c r="B8" s="118" t="s">
        <v>142</v>
      </c>
      <c r="C8" s="74" t="s">
        <v>208</v>
      </c>
      <c r="K8" s="119"/>
      <c r="L8" s="119"/>
    </row>
    <row r="9" spans="1:12" s="74" customFormat="1" ht="18.75" customHeight="1">
      <c r="C9" s="508" t="s">
        <v>144</v>
      </c>
      <c r="D9" s="855" t="s">
        <v>182</v>
      </c>
      <c r="E9" s="855"/>
      <c r="F9" s="855"/>
      <c r="G9" s="855"/>
      <c r="H9" s="855"/>
      <c r="I9" s="855"/>
      <c r="J9" s="855"/>
      <c r="K9" s="119" t="s">
        <v>183</v>
      </c>
      <c r="L9" s="128" t="s">
        <v>184</v>
      </c>
    </row>
    <row r="10" spans="1:12" s="74" customFormat="1" ht="21" customHeight="1">
      <c r="C10" s="507" t="s">
        <v>543</v>
      </c>
      <c r="D10" s="74" t="s">
        <v>157</v>
      </c>
      <c r="K10" s="119" t="s">
        <v>185</v>
      </c>
      <c r="L10" s="128" t="s">
        <v>186</v>
      </c>
    </row>
    <row r="11" spans="1:12" s="74" customFormat="1" ht="21" customHeight="1">
      <c r="C11" s="507" t="s">
        <v>152</v>
      </c>
      <c r="D11" s="74" t="s">
        <v>161</v>
      </c>
      <c r="E11" s="843"/>
      <c r="F11" s="844"/>
      <c r="G11" s="844"/>
      <c r="H11" s="844"/>
      <c r="I11" s="74" t="s">
        <v>305</v>
      </c>
      <c r="K11" s="119" t="s">
        <v>306</v>
      </c>
      <c r="L11" s="128" t="s">
        <v>155</v>
      </c>
    </row>
    <row r="13" spans="1:12" ht="20.25" customHeight="1" thickBot="1">
      <c r="B13" s="118" t="s">
        <v>307</v>
      </c>
      <c r="C13" s="74" t="s">
        <v>209</v>
      </c>
    </row>
    <row r="14" spans="1:12" ht="30" customHeight="1" thickBot="1">
      <c r="E14" s="120" t="s">
        <v>92</v>
      </c>
      <c r="F14" s="848" t="s">
        <v>164</v>
      </c>
      <c r="G14" s="849"/>
    </row>
    <row r="15" spans="1:12" ht="30" customHeight="1">
      <c r="E15" s="121" t="s">
        <v>688</v>
      </c>
      <c r="F15" s="841">
        <v>18</v>
      </c>
      <c r="G15" s="842"/>
    </row>
    <row r="16" spans="1:12" ht="30" customHeight="1">
      <c r="E16" s="122" t="s">
        <v>165</v>
      </c>
      <c r="F16" s="845">
        <v>17</v>
      </c>
      <c r="G16" s="846"/>
    </row>
    <row r="17" spans="3:8" ht="30" customHeight="1">
      <c r="E17" s="121" t="s">
        <v>166</v>
      </c>
      <c r="F17" s="845">
        <v>12</v>
      </c>
      <c r="G17" s="846"/>
    </row>
    <row r="18" spans="3:8" ht="30" customHeight="1">
      <c r="E18" s="122" t="s">
        <v>167</v>
      </c>
      <c r="F18" s="845">
        <v>16</v>
      </c>
      <c r="G18" s="846"/>
    </row>
    <row r="19" spans="3:8" ht="30" customHeight="1">
      <c r="E19" s="121" t="s">
        <v>168</v>
      </c>
      <c r="F19" s="845">
        <v>21</v>
      </c>
      <c r="G19" s="846"/>
    </row>
    <row r="20" spans="3:8" ht="30" customHeight="1">
      <c r="E20" s="122" t="s">
        <v>169</v>
      </c>
      <c r="F20" s="845">
        <v>12</v>
      </c>
      <c r="G20" s="846"/>
    </row>
    <row r="21" spans="3:8" ht="30" customHeight="1">
      <c r="E21" s="121" t="s">
        <v>648</v>
      </c>
      <c r="F21" s="845">
        <v>11</v>
      </c>
      <c r="G21" s="846"/>
    </row>
    <row r="22" spans="3:8" ht="30" customHeight="1">
      <c r="E22" s="122" t="s">
        <v>171</v>
      </c>
      <c r="F22" s="845">
        <v>13</v>
      </c>
      <c r="G22" s="846"/>
    </row>
    <row r="23" spans="3:8" ht="30" customHeight="1">
      <c r="E23" s="121" t="s">
        <v>172</v>
      </c>
      <c r="F23" s="845">
        <v>15</v>
      </c>
      <c r="G23" s="846"/>
    </row>
    <row r="24" spans="3:8" ht="30" customHeight="1">
      <c r="E24" s="122" t="s">
        <v>173</v>
      </c>
      <c r="F24" s="845">
        <v>15</v>
      </c>
      <c r="G24" s="846"/>
    </row>
    <row r="25" spans="3:8" ht="30" customHeight="1">
      <c r="E25" s="121" t="s">
        <v>174</v>
      </c>
      <c r="F25" s="845">
        <v>11</v>
      </c>
      <c r="G25" s="846"/>
    </row>
    <row r="26" spans="3:8" ht="30" customHeight="1" thickBot="1">
      <c r="E26" s="122" t="s">
        <v>175</v>
      </c>
      <c r="F26" s="852">
        <v>16</v>
      </c>
      <c r="G26" s="853"/>
    </row>
    <row r="27" spans="3:8" ht="30" customHeight="1" thickTop="1" thickBot="1">
      <c r="E27" s="123" t="s">
        <v>107</v>
      </c>
      <c r="F27" s="850">
        <f>SUM(F15:G26)</f>
        <v>177</v>
      </c>
      <c r="G27" s="851"/>
    </row>
    <row r="28" spans="3:8" ht="20.25" customHeight="1">
      <c r="C28" s="124" t="s">
        <v>176</v>
      </c>
      <c r="D28" s="856" t="s">
        <v>210</v>
      </c>
      <c r="E28" s="857"/>
      <c r="F28" s="857"/>
      <c r="G28" s="857"/>
      <c r="H28" s="857"/>
    </row>
    <row r="29" spans="3:8" ht="15.75" customHeight="1">
      <c r="D29" s="856" t="s">
        <v>411</v>
      </c>
      <c r="E29" s="857"/>
      <c r="F29" s="857"/>
      <c r="G29" s="857"/>
      <c r="H29" s="857"/>
    </row>
    <row r="30" spans="3:8" ht="15.75" customHeight="1">
      <c r="D30" s="856" t="s">
        <v>211</v>
      </c>
      <c r="E30" s="857"/>
      <c r="F30" s="857"/>
      <c r="G30" s="857"/>
      <c r="H30" s="857"/>
    </row>
    <row r="31" spans="3:8">
      <c r="D31" s="856" t="s">
        <v>212</v>
      </c>
      <c r="E31" s="857"/>
      <c r="F31" s="857"/>
      <c r="G31" s="857"/>
      <c r="H31" s="857"/>
    </row>
    <row r="32" spans="3:8">
      <c r="D32" s="856"/>
      <c r="E32" s="857"/>
      <c r="F32" s="857"/>
      <c r="G32" s="857"/>
      <c r="H32" s="857"/>
    </row>
  </sheetData>
  <mergeCells count="24">
    <mergeCell ref="F27:G27"/>
    <mergeCell ref="D32:H32"/>
    <mergeCell ref="D28:H28"/>
    <mergeCell ref="D29:H29"/>
    <mergeCell ref="D30:H30"/>
    <mergeCell ref="D31:H31"/>
    <mergeCell ref="F23:G23"/>
    <mergeCell ref="F24:G24"/>
    <mergeCell ref="F25:G25"/>
    <mergeCell ref="F26:G26"/>
    <mergeCell ref="F15:G15"/>
    <mergeCell ref="F16:G16"/>
    <mergeCell ref="F17:G17"/>
    <mergeCell ref="F18:G18"/>
    <mergeCell ref="F19:G19"/>
    <mergeCell ref="F20:G20"/>
    <mergeCell ref="F21:G21"/>
    <mergeCell ref="F22:G22"/>
    <mergeCell ref="E3:G3"/>
    <mergeCell ref="H5:J5"/>
    <mergeCell ref="H6:J6"/>
    <mergeCell ref="F14:G14"/>
    <mergeCell ref="E11:H11"/>
    <mergeCell ref="D9:J9"/>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800-000000000000}">
      <formula1>$K9:$L9</formula1>
    </dataValidation>
  </dataValidations>
  <pageMargins left="0.78740157480314965" right="0.35433070866141736" top="0.98425196850393704" bottom="0.62992125984251968" header="0.51181102362204722" footer="0.31496062992125984"/>
  <pageSetup paperSize="9" scale="98" orientation="portrait" blackAndWhite="1" verticalDpi="300" r:id="rId1"/>
  <headerFooter alignWithMargins="0"/>
  <ignoredErrors>
    <ignoredError sqref="B8:B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①入力ﾏﾆｭｱﾙ</vt:lpstr>
      <vt:lpstr>②様式1-3</vt:lpstr>
      <vt:lpstr>③様式2-7</vt:lpstr>
      <vt:lpstr>④様式3</vt:lpstr>
      <vt:lpstr>⑤様式2-1</vt:lpstr>
      <vt:lpstr>⑥様式2-2</vt:lpstr>
      <vt:lpstr>⑦様式2-3</vt:lpstr>
      <vt:lpstr>⑧様式2-4 </vt:lpstr>
      <vt:lpstr>⑨様式2-5</vt:lpstr>
      <vt:lpstr>⑩様式2-6</vt:lpstr>
      <vt:lpstr>⑪様式2-8</vt:lpstr>
      <vt:lpstr>⑫様式1-２</vt:lpstr>
      <vt:lpstr>⑬　別記　収支予算書</vt:lpstr>
      <vt:lpstr>⑭様式1-1</vt:lpstr>
      <vt:lpstr>⑮様式第１号</vt:lpstr>
      <vt:lpstr>⑯様式第1号の2（誓約書）</vt:lpstr>
      <vt:lpstr>⑰振込先</vt:lpstr>
      <vt:lpstr>参考</vt:lpstr>
      <vt:lpstr>①入力ﾏﾆｭｱﾙ!Print_Area</vt:lpstr>
      <vt:lpstr>'②様式1-3'!Print_Area</vt:lpstr>
      <vt:lpstr>'③様式2-7'!Print_Area</vt:lpstr>
      <vt:lpstr>④様式3!Print_Area</vt:lpstr>
      <vt:lpstr>'⑤様式2-1'!Print_Area</vt:lpstr>
      <vt:lpstr>'⑥様式2-2'!Print_Area</vt:lpstr>
      <vt:lpstr>'⑦様式2-3'!Print_Area</vt:lpstr>
      <vt:lpstr>'⑧様式2-4 '!Print_Area</vt:lpstr>
      <vt:lpstr>'⑨様式2-5'!Print_Area</vt:lpstr>
      <vt:lpstr>'⑩様式2-6'!Print_Area</vt:lpstr>
      <vt:lpstr>'⑫様式1-２'!Print_Area</vt:lpstr>
      <vt:lpstr>'⑬　別記　収支予算書'!Print_Area</vt:lpstr>
      <vt:lpstr>'⑭様式1-1'!Print_Area</vt:lpstr>
      <vt:lpstr>⑮様式第１号!Print_Area</vt:lpstr>
      <vt:lpstr>'⑯様式第1号の2（誓約書）'!Print_Area</vt:lpstr>
      <vt:lpstr>⑰振込先!Print_Area</vt:lpstr>
      <vt:lpstr>参考!Print_Area</vt:lpstr>
      <vt:lpstr>'②様式1-3'!Print_Titles</vt:lpstr>
      <vt:lpstr>'③様式2-7'!Print_Titles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2024-06-24T04:12:16Z</cp:lastPrinted>
  <dcterms:created xsi:type="dcterms:W3CDTF">2012-10-11T04:34:22Z</dcterms:created>
  <dcterms:modified xsi:type="dcterms:W3CDTF">2024-07-02T04:33:48Z</dcterms:modified>
</cp:coreProperties>
</file>