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8z0052\共有\97 人材確保班限定26.4.1～\有床診療所等スプリンクラー補助金(H29～）\R7補助金\02 関係団体や関係病院へ通知（R7実施）\03　ホームページ記載\"/>
    </mc:Choice>
  </mc:AlternateContent>
  <xr:revisionPtr revIDLastSave="0" documentId="13_ncr:1_{A7C8B55D-B568-4452-B7CF-B6899F35120D}" xr6:coauthVersionLast="47" xr6:coauthVersionMax="47" xr10:uidLastSave="{00000000-0000-0000-0000-000000000000}"/>
  <bookViews>
    <workbookView xWindow="-28905" yWindow="0" windowWidth="14610" windowHeight="15585" tabRatio="809" firstSheet="16" activeTab="16"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state="hidden" r:id="rId15"/>
    <sheet name="様式１　施設整備申出書" sheetId="56" state="hidden" r:id="rId16"/>
    <sheet name="2 スプリンクラー（個別計画書）" sheetId="45" r:id="rId17"/>
    <sheet name="（様式2）事業費内訳書 (2)" sheetId="55" state="hidden" r:id="rId18"/>
    <sheet name="施設面積内訳" sheetId="49" r:id="rId19"/>
    <sheet name="12-2スプリンクラー（個別計画書）見直し前" sheetId="26" state="hidden" r:id="rId20"/>
    <sheet name="13 南海トラフ（へき地医療拠点病院）" sheetId="43" state="hidden" r:id="rId21"/>
    <sheet name="13 南海トラフ（へき地診療所）" sheetId="42" state="hidden" r:id="rId22"/>
    <sheet name="14 院内感染" sheetId="41" state="hidden" r:id="rId23"/>
    <sheet name="施設面積内訳 (２)" sheetId="52" r:id="rId24"/>
    <sheet name="施設面積内訳 (3)" sheetId="53" r:id="rId25"/>
    <sheet name="Q＆A集" sheetId="54" state="hidden" r:id="rId26"/>
    <sheet name="チェックシート" sheetId="57" state="hidden" r:id="rId27"/>
    <sheet name="管理用（このシートは削除しないでください）" sheetId="9" state="hidden" r:id="rId28"/>
  </sheets>
  <externalReferences>
    <externalReference r:id="rId29"/>
    <externalReference r:id="rId30"/>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7">'（様式2）事業費内訳書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9">'12-2スプリンクラー（個別計画書）見直し前'!$B$1:$BQ$41</definedName>
    <definedName name="_xlnm.Print_Area" localSheetId="20">'13 南海トラフ（へき地医療拠点病院）'!$A$1:$K$57</definedName>
    <definedName name="_xlnm.Print_Area" localSheetId="21">'13 南海トラフ（へき地診療所）'!$A$1:$K$62</definedName>
    <definedName name="_xlnm.Print_Area" localSheetId="22">'14 院内感染'!$A$1:$K$61</definedName>
    <definedName name="_xlnm.Print_Area" localSheetId="16">'2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7">'管理用（このシートは削除しないでください）'!$A$1:$X$72</definedName>
    <definedName name="_xlnm.Print_Area" localSheetId="18">施設面積内訳!$A$1:$H$40</definedName>
    <definedName name="_xlnm.Print_Area" localSheetId="23">'施設面積内訳 (２)'!$A$1:$H$40</definedName>
    <definedName name="_xlnm.Print_Area" localSheetId="24">'施設面積内訳 (3)'!$A$1:$H$40</definedName>
    <definedName name="_xlnm.Print_Titles" localSheetId="0">'（様式1）総括表'!$1:$7</definedName>
    <definedName name="_xlnm.Print_Titles" localSheetId="1">'（様式2）事業費内訳書'!$A:$C</definedName>
    <definedName name="_xlnm.Print_Titles" localSheetId="17">'（様式2）事業費内訳書 (2)'!$A:$C</definedName>
    <definedName name="_xlnm.Print_Titles" localSheetId="25">'Q＆A集'!$1:$2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 localSheetId="26">'[1]管理用（このシートは削除しないでください）'!$H$3:$U$3</definedName>
    <definedName name="補助事業名" localSheetId="15">'[1]管理用（このシートは削除しないでください）'!$H$3:$U$3</definedName>
    <definedName name="補助事業名">'管理用（このシートは削除しないでください）'!$H$3:$U$3</definedName>
    <definedName name="有床診療所等スプリンクラー等施設整備事業" localSheetId="17">'[2]管理用（このシートは削除しないでください）'!#REF!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5" l="1"/>
  <c r="E55" i="45"/>
  <c r="E56" i="45"/>
  <c r="E54" i="45"/>
  <c r="F55" i="45"/>
  <c r="F56"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<sst xmlns="http://schemas.openxmlformats.org/spreadsheetml/2006/main" count="2243" uniqueCount="935">
  <si>
    <t>様式１</t>
    <rPh sb="0" eb="2">
      <t>ヨウシキ</t>
    </rPh>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</si>
  <si>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</si>
  <si>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</si>
  <si>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</si>
  <si>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</si>
  <si>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</si>
  <si>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</si>
  <si>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</si>
  <si>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</si>
  <si>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</si>
  <si>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</si>
  <si>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</si>
  <si>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</si>
  <si>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</si>
  <si>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</si>
  <si>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</si>
  <si>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</si>
  <si>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</si>
  <si>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</si>
  <si>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</si>
  <si>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</si>
  <si>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</si>
  <si>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</si>
  <si>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</si>
  <si>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</si>
  <si>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</si>
  <si>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</si>
  <si>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</si>
  <si>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</si>
  <si>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</si>
  <si>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</si>
  <si>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</si>
  <si>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</si>
  <si>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</si>
  <si>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</si>
  <si>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</si>
  <si>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</si>
  <si>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</si>
  <si>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</si>
  <si>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</si>
  <si>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</si>
  <si>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</si>
  <si>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</si>
  <si>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</si>
  <si>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</si>
  <si>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</si>
  <si>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</si>
  <si>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</si>
  <si>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</si>
  <si>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</si>
  <si>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</si>
  <si>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</si>
  <si>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</si>
  <si>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</si>
  <si>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</si>
  <si>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</si>
  <si>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</si>
  <si>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</si>
  <si>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</si>
  <si>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</si>
  <si>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</si>
  <si>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</si>
  <si>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</si>
  <si>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</si>
  <si>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</si>
  <si>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</si>
  <si>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</si>
  <si>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</si>
  <si>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</si>
  <si>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</si>
  <si>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</si>
  <si>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</si>
  <si>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</si>
  <si>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</si>
  <si>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</si>
  <si>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</si>
  <si>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</si>
  <si>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</si>
  <si>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</si>
  <si>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</si>
  <si>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</si>
  <si>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【診療棟】</t>
    <rPh sb="1" eb="3">
      <t>シンリョウ</t>
    </rPh>
    <rPh sb="3" eb="4">
      <t>トウ</t>
    </rPh>
    <phoneticPr fontId="5"/>
  </si>
  <si>
    <t>&lt;建築工事&gt;</t>
  </si>
  <si>
    <t>　（新築）</t>
  </si>
  <si>
    <t xml:space="preserve"> &lt;附帯工事&gt;</t>
    <phoneticPr fontId="5"/>
  </si>
  <si>
    <t>・電気設備工事</t>
    <phoneticPr fontId="5"/>
  </si>
  <si>
    <t>・空調設備工事</t>
    <rPh sb="1" eb="3">
      <t>クウチョウ</t>
    </rPh>
    <rPh sb="3" eb="5">
      <t>セツビ</t>
    </rPh>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</si>
  <si>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</si>
  <si>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</si>
  <si>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</si>
  <si>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</si>
  <si>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</si>
  <si>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</si>
  <si>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</si>
  <si>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</si>
  <si>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</si>
  <si>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</si>
  <si>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</si>
  <si>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</si>
  <si>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</si>
  <si>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</si>
  <si>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</si>
  <si>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</si>
  <si>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</si>
  <si>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</si>
  <si>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</si>
  <si>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</si>
  <si>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</si>
  <si>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</si>
  <si>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</si>
  <si>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</si>
  <si>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</si>
  <si>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</si>
  <si>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</si>
  <si>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医療提供体制施設整備交付金交付要綱の別表１の「２事業区分」欄に定める事業区分をそれぞれ記載すること。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</si>
  <si>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</si>
  <si>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</si>
  <si>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</si>
  <si>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</si>
  <si>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</si>
  <si>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</si>
  <si>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</si>
  <si>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</si>
  <si>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</si>
  <si>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</si>
  <si>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</si>
  <si>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</si>
  <si>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</si>
  <si>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</si>
  <si>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</si>
  <si>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</si>
  <si>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</si>
  <si>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</si>
  <si>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</si>
  <si>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</si>
  <si>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</si>
  <si>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</si>
  <si>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</si>
  <si>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</si>
  <si>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</si>
  <si>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</si>
  <si>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</si>
  <si>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</si>
  <si>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</si>
  <si>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</si>
  <si>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</si>
  <si>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</si>
  <si>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</si>
  <si>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</si>
  <si>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</si>
  <si>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</si>
  <si>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</si>
  <si>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</si>
  <si>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</si>
  <si>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</si>
  <si>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</si>
  <si>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</si>
  <si>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</si>
  <si>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</si>
  <si>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</si>
  <si>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</si>
  <si>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現在</t>
    <rPh sb="0" eb="2">
      <t>ゲンザイ</t>
    </rPh>
    <phoneticPr fontId="5"/>
  </si>
  <si>
    <t>整備後</t>
    <rPh sb="0" eb="2">
      <t>セイビ</t>
    </rPh>
    <rPh sb="2" eb="3">
      <t>ゴ</t>
    </rPh>
    <phoneticPr fontId="5"/>
  </si>
  <si>
    <t>有床の場合、病床数</t>
    <rPh sb="0" eb="2">
      <t>ユウショウ</t>
    </rPh>
    <rPh sb="3" eb="5">
      <t>バアイ</t>
    </rPh>
    <rPh sb="6" eb="9">
      <t>ビョウショウスウ</t>
    </rPh>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</si>
  <si>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</si>
  <si>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</si>
  <si>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</si>
  <si>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</si>
  <si>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</si>
  <si>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</si>
  <si>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</si>
  <si>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</si>
  <si>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</si>
  <si>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</si>
  <si>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</si>
  <si>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</si>
  <si>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</si>
  <si>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</si>
  <si>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</si>
  <si>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ヘリポート</t>
    <phoneticPr fontId="5"/>
  </si>
  <si>
    <t>合計</t>
    <rPh sb="0" eb="2">
      <t>ゴウケイ</t>
    </rPh>
    <phoneticPr fontId="5"/>
  </si>
  <si>
    <t>診察室</t>
    <rPh sb="0" eb="3">
      <t>シンサツシツ</t>
    </rPh>
    <phoneticPr fontId="5"/>
  </si>
  <si>
    <t>処置室</t>
    <rPh sb="0" eb="2">
      <t>ショチ</t>
    </rPh>
    <rPh sb="2" eb="3">
      <t>シツ</t>
    </rPh>
    <phoneticPr fontId="5"/>
  </si>
  <si>
    <t>薬剤室</t>
    <rPh sb="0" eb="2">
      <t>ヤクザイ</t>
    </rPh>
    <rPh sb="2" eb="3">
      <t>シツ</t>
    </rPh>
    <phoneticPr fontId="5"/>
  </si>
  <si>
    <t>エックス線室</t>
    <rPh sb="4" eb="5">
      <t>セン</t>
    </rPh>
    <rPh sb="5" eb="6">
      <t>シツ</t>
    </rPh>
    <phoneticPr fontId="5"/>
  </si>
  <si>
    <t>待合室</t>
    <rPh sb="0" eb="3">
      <t>マチアイシツ</t>
    </rPh>
    <phoneticPr fontId="5"/>
  </si>
  <si>
    <t>その他</t>
    <rPh sb="2" eb="3">
      <t>タ</t>
    </rPh>
    <phoneticPr fontId="5"/>
  </si>
  <si>
    <t>医師・歯科
医師住宅</t>
    <rPh sb="0" eb="2">
      <t>イシ</t>
    </rPh>
    <rPh sb="3" eb="5">
      <t>シカ</t>
    </rPh>
    <rPh sb="6" eb="8">
      <t>イシ</t>
    </rPh>
    <rPh sb="8" eb="10">
      <t>ジュウタク</t>
    </rPh>
    <phoneticPr fontId="5"/>
  </si>
  <si>
    <t>看護師住宅</t>
    <rPh sb="0" eb="3">
      <t>カンゴシ</t>
    </rPh>
    <rPh sb="3" eb="5">
      <t>ジュウタク</t>
    </rPh>
    <phoneticPr fontId="5"/>
  </si>
  <si>
    <t>現在（㎡）</t>
    <rPh sb="0" eb="2">
      <t>ゲンザイ</t>
    </rPh>
    <phoneticPr fontId="5"/>
  </si>
  <si>
    <t>整備後（㎡）</t>
    <rPh sb="0" eb="2">
      <t>セイビ</t>
    </rPh>
    <rPh sb="2" eb="3">
      <t>ゴ</t>
    </rPh>
    <phoneticPr fontId="5"/>
  </si>
  <si>
    <t>３．整備事業の必要性（具体的に記載）</t>
    <rPh sb="2" eb="4">
      <t>セイビ</t>
    </rPh>
    <rPh sb="4" eb="6">
      <t>ジギョウ</t>
    </rPh>
    <rPh sb="7" eb="10">
      <t>ヒツヨウセイ</t>
    </rPh>
    <rPh sb="11" eb="14">
      <t>グタイテキ</t>
    </rPh>
    <rPh sb="15" eb="17">
      <t>キサイ</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</si>
  <si>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</si>
  <si>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設置地区の状況</t>
    <rPh sb="0" eb="2">
      <t>セッチ</t>
    </rPh>
    <rPh sb="2" eb="4">
      <t>チク</t>
    </rPh>
    <rPh sb="5" eb="7">
      <t>ジョウキョウ</t>
    </rPh>
    <phoneticPr fontId="5"/>
  </si>
  <si>
    <t>特定地域振興法の指定状況等</t>
    <rPh sb="12" eb="13">
      <t>トウ</t>
    </rPh>
    <phoneticPr fontId="5"/>
  </si>
  <si>
    <t>(1)～(4)に該当する場合</t>
    <rPh sb="8" eb="10">
      <t>ガイトウ</t>
    </rPh>
    <rPh sb="12" eb="14">
      <t>バアイ</t>
    </rPh>
    <phoneticPr fontId="5"/>
  </si>
  <si>
    <t>他の医療機関がない離島か</t>
    <rPh sb="0" eb="1">
      <t>タ</t>
    </rPh>
    <rPh sb="2" eb="4">
      <t>イリョウ</t>
    </rPh>
    <rPh sb="4" eb="6">
      <t>キカン</t>
    </rPh>
    <rPh sb="9" eb="11">
      <t>リトウ</t>
    </rPh>
    <phoneticPr fontId="5"/>
  </si>
  <si>
    <t>島の人口（人）</t>
    <rPh sb="0" eb="1">
      <t>シマ</t>
    </rPh>
    <rPh sb="2" eb="4">
      <t>ジンコウ</t>
    </rPh>
    <rPh sb="5" eb="6">
      <t>ニン</t>
    </rPh>
    <phoneticPr fontId="5"/>
  </si>
  <si>
    <t>(1)～(4)に該当しない場合</t>
    <rPh sb="8" eb="10">
      <t>ガイトウ</t>
    </rPh>
    <rPh sb="13" eb="15">
      <t>バアイ</t>
    </rPh>
    <phoneticPr fontId="5"/>
  </si>
  <si>
    <t>半径４ｋｍ区域内の人口（人）</t>
    <rPh sb="0" eb="2">
      <t>ハンケイ</t>
    </rPh>
    <rPh sb="5" eb="8">
      <t>クイキナイ</t>
    </rPh>
    <rPh sb="9" eb="11">
      <t>ジンコウ</t>
    </rPh>
    <rPh sb="12" eb="13">
      <t>ニン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</si>
  <si>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</si>
  <si>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最最寄り医療機関の状況</t>
    <rPh sb="0" eb="1">
      <t>サイ</t>
    </rPh>
    <rPh sb="1" eb="3">
      <t>モヨ</t>
    </rPh>
    <rPh sb="4" eb="6">
      <t>イリョウ</t>
    </rPh>
    <rPh sb="6" eb="8">
      <t>キカン</t>
    </rPh>
    <rPh sb="9" eb="11">
      <t>ジョウキョウ</t>
    </rPh>
    <phoneticPr fontId="5"/>
  </si>
  <si>
    <t>施設名</t>
    <rPh sb="0" eb="3">
      <t>シセツメイ</t>
    </rPh>
    <phoneticPr fontId="5"/>
  </si>
  <si>
    <t>所在市町村</t>
    <rPh sb="0" eb="2">
      <t>ショザイ</t>
    </rPh>
    <rPh sb="2" eb="5">
      <t>シチョウソン</t>
    </rPh>
    <phoneticPr fontId="5"/>
  </si>
  <si>
    <t>主な診療科</t>
    <rPh sb="0" eb="1">
      <t>オモ</t>
    </rPh>
    <rPh sb="2" eb="5">
      <t>シンリョウカ</t>
    </rPh>
    <phoneticPr fontId="5"/>
  </si>
  <si>
    <t>病床数</t>
    <rPh sb="0" eb="3">
      <t>ビョウショウスウ</t>
    </rPh>
    <phoneticPr fontId="5"/>
  </si>
  <si>
    <t>床</t>
    <rPh sb="0" eb="1">
      <t>ユカ</t>
    </rPh>
    <phoneticPr fontId="5"/>
  </si>
  <si>
    <t>診療日数</t>
    <rPh sb="0" eb="2">
      <t>シンリョウ</t>
    </rPh>
    <rPh sb="2" eb="4">
      <t>ニッスウ</t>
    </rPh>
    <phoneticPr fontId="5"/>
  </si>
  <si>
    <t>日／週</t>
    <rPh sb="0" eb="1">
      <t>ニチ</t>
    </rPh>
    <rPh sb="2" eb="3">
      <t>シュウ</t>
    </rPh>
    <phoneticPr fontId="5"/>
  </si>
  <si>
    <t>診療所からの距離（ｋｍ）</t>
    <rPh sb="0" eb="3">
      <t>シンリョウジョ</t>
    </rPh>
    <rPh sb="6" eb="8">
      <t>キョリ</t>
    </rPh>
    <phoneticPr fontId="5"/>
  </si>
  <si>
    <t>診療所からの時間（分）</t>
    <rPh sb="0" eb="3">
      <t>シンリョウジョ</t>
    </rPh>
    <rPh sb="6" eb="8">
      <t>ジカン</t>
    </rPh>
    <rPh sb="9" eb="10">
      <t>フン</t>
    </rPh>
    <phoneticPr fontId="5"/>
  </si>
  <si>
    <t>【公共交通機関及び徒歩】</t>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</si>
  <si>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</si>
  <si>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通常</t>
    <rPh sb="0" eb="2">
      <t>ツウジョウ</t>
    </rPh>
    <phoneticPr fontId="5"/>
  </si>
  <si>
    <t>冬季</t>
    <rPh sb="0" eb="2">
      <t>トウキ</t>
    </rPh>
    <phoneticPr fontId="5"/>
  </si>
  <si>
    <t>バス</t>
    <phoneticPr fontId="5"/>
  </si>
  <si>
    <t>鉄道</t>
    <rPh sb="0" eb="2">
      <t>テツドウ</t>
    </rPh>
    <phoneticPr fontId="5"/>
  </si>
  <si>
    <t>船舶</t>
    <rPh sb="0" eb="2">
      <t>センパク</t>
    </rPh>
    <phoneticPr fontId="5"/>
  </si>
  <si>
    <t>【自動車】</t>
    <phoneticPr fontId="5"/>
  </si>
  <si>
    <t>様式３－２</t>
    <rPh sb="0" eb="2">
      <t>ヨウシキ</t>
    </rPh>
    <phoneticPr fontId="5"/>
  </si>
  <si>
    <t>（２）過疎地域等特定診療所</t>
    <rPh sb="3" eb="5">
      <t>カソ</t>
    </rPh>
    <rPh sb="5" eb="7">
      <t>チイキ</t>
    </rPh>
    <rPh sb="7" eb="8">
      <t>トウ</t>
    </rPh>
    <rPh sb="8" eb="10">
      <t>トクテイ</t>
    </rPh>
    <rPh sb="10" eb="13">
      <t>シンリョウジョ</t>
    </rPh>
    <phoneticPr fontId="5"/>
  </si>
  <si>
    <t>事業の種類</t>
    <rPh sb="0" eb="2">
      <t>ジギョウ</t>
    </rPh>
    <rPh sb="3" eb="5">
      <t>シュルイ</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</si>
  <si>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</si>
  <si>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</si>
  <si>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</si>
  <si>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</si>
  <si>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</si>
  <si>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様式３－３</t>
    <rPh sb="0" eb="2">
      <t>ヨウシキ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</si>
  <si>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</si>
  <si>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</si>
  <si>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</si>
  <si>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</si>
  <si>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</si>
  <si>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</si>
  <si>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</si>
  <si>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</si>
  <si>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</si>
  <si>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計測室・検査室</t>
    <rPh sb="0" eb="2">
      <t>ケイソク</t>
    </rPh>
    <rPh sb="2" eb="3">
      <t>シツ</t>
    </rPh>
    <rPh sb="4" eb="7">
      <t>ケンサシツ</t>
    </rPh>
    <phoneticPr fontId="5"/>
  </si>
  <si>
    <t>集団指導室</t>
    <rPh sb="0" eb="2">
      <t>シュウダン</t>
    </rPh>
    <rPh sb="2" eb="5">
      <t>シドウシツ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</si>
  <si>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</si>
  <si>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</si>
  <si>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</si>
  <si>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</si>
  <si>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</si>
  <si>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</si>
  <si>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一般：</t>
    <rPh sb="0" eb="2">
      <t>イッパン</t>
    </rPh>
    <phoneticPr fontId="5"/>
  </si>
  <si>
    <t>精神：</t>
    <phoneticPr fontId="5"/>
  </si>
  <si>
    <t>結核：</t>
    <phoneticPr fontId="5"/>
  </si>
  <si>
    <t>感染症：</t>
    <phoneticPr fontId="5"/>
  </si>
  <si>
    <t>合計：</t>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</si>
  <si>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</si>
  <si>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</si>
  <si>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</si>
  <si>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</si>
  <si>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</si>
  <si>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講義室</t>
    <rPh sb="0" eb="3">
      <t>コウギシツ</t>
    </rPh>
    <phoneticPr fontId="5"/>
  </si>
  <si>
    <t>討議室</t>
    <rPh sb="0" eb="2">
      <t>トウギ</t>
    </rPh>
    <rPh sb="2" eb="3">
      <t>シツ</t>
    </rPh>
    <phoneticPr fontId="5"/>
  </si>
  <si>
    <t>視聴覚室</t>
    <rPh sb="0" eb="3">
      <t>シチョウカク</t>
    </rPh>
    <rPh sb="3" eb="4">
      <t>シツ</t>
    </rPh>
    <phoneticPr fontId="5"/>
  </si>
  <si>
    <t>図書閲覧室</t>
    <rPh sb="0" eb="2">
      <t>トショ</t>
    </rPh>
    <rPh sb="2" eb="5">
      <t>エツランシツ</t>
    </rPh>
    <phoneticPr fontId="5"/>
  </si>
  <si>
    <t>コピーサービス室</t>
    <rPh sb="7" eb="8">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</si>
  <si>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</si>
  <si>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</si>
  <si>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</si>
  <si>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</si>
  <si>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仮眠室</t>
    <rPh sb="0" eb="3">
      <t>カミンシツ</t>
    </rPh>
    <phoneticPr fontId="5"/>
  </si>
  <si>
    <t>倉庫</t>
    <rPh sb="0" eb="2">
      <t>ソウコ</t>
    </rPh>
    <phoneticPr fontId="5"/>
  </si>
  <si>
    <t>「その他」に計上した部門を記載</t>
    <rPh sb="3" eb="4">
      <t>タ</t>
    </rPh>
    <rPh sb="6" eb="8">
      <t>ケイジョウ</t>
    </rPh>
    <rPh sb="10" eb="12">
      <t>ブモン</t>
    </rPh>
    <rPh sb="13" eb="15">
      <t>キサイ</t>
    </rPh>
    <phoneticPr fontId="5"/>
  </si>
  <si>
    <t>管理部門</t>
    <rPh sb="0" eb="2">
      <t>カンリ</t>
    </rPh>
    <rPh sb="2" eb="4">
      <t>ブモン</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</si>
  <si>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</si>
  <si>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</si>
  <si>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年度のべ人数（人）</t>
    <rPh sb="0" eb="2">
      <t>ネンド</t>
    </rPh>
    <rPh sb="4" eb="5">
      <t>ニン</t>
    </rPh>
    <rPh sb="5" eb="6">
      <t>スウ</t>
    </rPh>
    <rPh sb="7" eb="8">
      <t>ニン</t>
    </rPh>
    <phoneticPr fontId="5"/>
  </si>
  <si>
    <t>1年生</t>
    <rPh sb="1" eb="3">
      <t>ネンセイ</t>
    </rPh>
    <phoneticPr fontId="5"/>
  </si>
  <si>
    <t>2年生</t>
    <rPh sb="1" eb="3">
      <t>ネンセイ</t>
    </rPh>
    <phoneticPr fontId="5"/>
  </si>
  <si>
    <t>１月あたり
平均</t>
    <phoneticPr fontId="5"/>
  </si>
  <si>
    <t>基準面積算出に用いる研修医数・・・</t>
    <phoneticPr fontId="5"/>
  </si>
  <si>
    <t>４．整備事業の必要性（具体的に記載）</t>
    <rPh sb="2" eb="4">
      <t>セイビ</t>
    </rPh>
    <rPh sb="4" eb="6">
      <t>ジギョウ</t>
    </rPh>
    <rPh sb="7" eb="10">
      <t>ヒツヨウセイ</t>
    </rPh>
    <rPh sb="11" eb="14">
      <t>グタイテキ</t>
    </rPh>
    <rPh sb="15" eb="17">
      <t>キサイ</t>
    </rPh>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</si>
  <si>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</si>
  <si>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</si>
  <si>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</si>
  <si>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</si>
  <si>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外来診療部門の面積</t>
    <rPh sb="0" eb="2">
      <t>ガイライ</t>
    </rPh>
    <rPh sb="2" eb="4">
      <t>シンリョウ</t>
    </rPh>
    <rPh sb="4" eb="6">
      <t>ブモン</t>
    </rPh>
    <rPh sb="7" eb="9">
      <t>メンセキ</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</si>
  <si>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</si>
  <si>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</si>
  <si>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</si>
  <si>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</si>
  <si>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</si>
  <si>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</si>
  <si>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</si>
  <si>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</si>
  <si>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</si>
  <si>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</si>
  <si>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</si>
  <si>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</si>
  <si>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</si>
  <si>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</si>
  <si>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放射線科</t>
    <rPh sb="0" eb="3">
      <t>ホウシャセン</t>
    </rPh>
    <rPh sb="3" eb="4">
      <t>カ</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</si>
  <si>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</si>
  <si>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</si>
  <si>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</si>
  <si>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</si>
  <si>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</si>
  <si>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診療部門</t>
    <rPh sb="1" eb="3">
      <t>シンリョウ</t>
    </rPh>
    <rPh sb="3" eb="5">
      <t>ブモン</t>
    </rPh>
    <phoneticPr fontId="5"/>
  </si>
  <si>
    <t>　内科</t>
    <rPh sb="1" eb="3">
      <t>ナイカ</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</si>
  <si>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</si>
  <si>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</si>
  <si>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</si>
  <si>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</si>
  <si>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</si>
  <si>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</si>
  <si>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</si>
  <si>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医師住宅
（今回整備○戸）</t>
    <rPh sb="0" eb="2">
      <t>イシ</t>
    </rPh>
    <rPh sb="2" eb="4">
      <t>ジュウタク</t>
    </rPh>
    <rPh sb="6" eb="8">
      <t>コンカイ</t>
    </rPh>
    <rPh sb="8" eb="10">
      <t>セイビ</t>
    </rPh>
    <rPh sb="11" eb="12">
      <t>コ</t>
    </rPh>
    <phoneticPr fontId="5"/>
  </si>
  <si>
    <t>放射線部門</t>
    <rPh sb="0" eb="3">
      <t>ホウシャセン</t>
    </rPh>
    <rPh sb="3" eb="5">
      <t>ブモン</t>
    </rPh>
    <phoneticPr fontId="5"/>
  </si>
  <si>
    <t>手術部門</t>
    <rPh sb="0" eb="2">
      <t>シュジュツ</t>
    </rPh>
    <rPh sb="2" eb="4">
      <t>ブモン</t>
    </rPh>
    <phoneticPr fontId="5"/>
  </si>
  <si>
    <t>その他（左記部門間で共用の場合）</t>
    <rPh sb="2" eb="3">
      <t>タ</t>
    </rPh>
    <rPh sb="4" eb="6">
      <t>サキ</t>
    </rPh>
    <rPh sb="6" eb="9">
      <t>ブモンカン</t>
    </rPh>
    <rPh sb="10" eb="12">
      <t>キョウヨウ</t>
    </rPh>
    <rPh sb="13" eb="15">
      <t>バアイ</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</si>
  <si>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</si>
  <si>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</si>
  <si>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</si>
  <si>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</si>
  <si>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</si>
  <si>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</si>
  <si>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年度</t>
    <rPh sb="0" eb="2">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</si>
  <si>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</si>
  <si>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　年　　月</t>
    <rPh sb="1" eb="2">
      <t>ネン</t>
    </rPh>
    <rPh sb="4" eb="5">
      <t>ツキ</t>
    </rPh>
    <phoneticPr fontId="5"/>
  </si>
  <si>
    <t>（３）へき地医療活動内容</t>
    <rPh sb="5" eb="6">
      <t>チ</t>
    </rPh>
    <rPh sb="6" eb="8">
      <t>イリョウ</t>
    </rPh>
    <rPh sb="8" eb="10">
      <t>カツドウ</t>
    </rPh>
    <rPh sb="10" eb="12">
      <t>ナイヨウ</t>
    </rPh>
    <phoneticPr fontId="5"/>
  </si>
  <si>
    <t>巡回診療（年度）</t>
    <rPh sb="0" eb="2">
      <t>ジュンカイ</t>
    </rPh>
    <rPh sb="2" eb="4">
      <t>シンリョウ</t>
    </rPh>
    <rPh sb="5" eb="7">
      <t>ネンド</t>
    </rPh>
    <phoneticPr fontId="5"/>
  </si>
  <si>
    <t>無医地区等</t>
    <rPh sb="0" eb="4">
      <t>ムイチク</t>
    </rPh>
    <rPh sb="4" eb="5">
      <t>トウ</t>
    </rPh>
    <phoneticPr fontId="5"/>
  </si>
  <si>
    <t>か所</t>
    <rPh sb="1" eb="2">
      <t>ショ</t>
    </rPh>
    <phoneticPr fontId="5"/>
  </si>
  <si>
    <t>日（　年度実績）</t>
    <rPh sb="0" eb="1">
      <t>ニチ</t>
    </rPh>
    <rPh sb="3" eb="4">
      <t>ネン</t>
    </rPh>
    <rPh sb="4" eb="5">
      <t>ド</t>
    </rPh>
    <rPh sb="5" eb="7">
      <t>ジッセキ</t>
    </rPh>
    <phoneticPr fontId="5"/>
  </si>
  <si>
    <t>代診医派遣（年度）</t>
    <rPh sb="0" eb="2">
      <t>ダイシン</t>
    </rPh>
    <rPh sb="2" eb="3">
      <t>イ</t>
    </rPh>
    <rPh sb="3" eb="5">
      <t>ハケン</t>
    </rPh>
    <rPh sb="6" eb="8">
      <t>ネンド</t>
    </rPh>
    <phoneticPr fontId="5"/>
  </si>
  <si>
    <t>診療所</t>
    <rPh sb="0" eb="3">
      <t>シンリョウジョ</t>
    </rPh>
    <phoneticPr fontId="5"/>
  </si>
  <si>
    <t>医師派遣（年度）</t>
    <rPh sb="0" eb="2">
      <t>イシ</t>
    </rPh>
    <rPh sb="2" eb="4">
      <t>ハケン</t>
    </rPh>
    <rPh sb="5" eb="7">
      <t>ネンド</t>
    </rPh>
    <phoneticPr fontId="5"/>
  </si>
  <si>
    <t>遠隔医療の実施</t>
    <rPh sb="0" eb="2">
      <t>エンカク</t>
    </rPh>
    <rPh sb="2" eb="4">
      <t>イリョウ</t>
    </rPh>
    <rPh sb="5" eb="7">
      <t>ジッシ</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</si>
  <si>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</si>
  <si>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</si>
  <si>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整備場所</t>
    <rPh sb="0" eb="2">
      <t>セイビ</t>
    </rPh>
    <rPh sb="2" eb="4">
      <t>バショ</t>
    </rPh>
    <phoneticPr fontId="5"/>
  </si>
  <si>
    <t>「それ以外の場所」を選択した場合</t>
    <rPh sb="3" eb="5">
      <t>イガイ</t>
    </rPh>
    <rPh sb="6" eb="8">
      <t>バショ</t>
    </rPh>
    <rPh sb="10" eb="12">
      <t>センタク</t>
    </rPh>
    <rPh sb="14" eb="16">
      <t>バアイ</t>
    </rPh>
    <phoneticPr fontId="5"/>
  </si>
  <si>
    <t>病院からの距離（ｋｍ）</t>
    <rPh sb="5" eb="7">
      <t>キョリ</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</si>
  <si>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</si>
  <si>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</si>
  <si>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</si>
  <si>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個室
（今回整備
○部屋）</t>
    <rPh sb="0" eb="2">
      <t>コシツ</t>
    </rPh>
    <rPh sb="10" eb="12">
      <t>ヘヤ</t>
    </rPh>
    <phoneticPr fontId="5"/>
  </si>
  <si>
    <t>共同浴室</t>
    <rPh sb="0" eb="2">
      <t>キョウドウ</t>
    </rPh>
    <rPh sb="2" eb="4">
      <t>ヨクシツ</t>
    </rPh>
    <phoneticPr fontId="5"/>
  </si>
  <si>
    <t>共同トイレ</t>
    <rPh sb="0" eb="2">
      <t>キョウドウ</t>
    </rPh>
    <phoneticPr fontId="5"/>
  </si>
  <si>
    <t>うち浴室</t>
    <rPh sb="2" eb="4">
      <t>ヨクシツ</t>
    </rPh>
    <phoneticPr fontId="5"/>
  </si>
  <si>
    <t>うちトイレ</t>
    <phoneticPr fontId="5"/>
  </si>
  <si>
    <t>現在（㎡）
（○室）</t>
    <rPh sb="0" eb="2">
      <t>ゲンザイ</t>
    </rPh>
    <rPh sb="8" eb="9">
      <t>シツ</t>
    </rPh>
    <phoneticPr fontId="5"/>
  </si>
  <si>
    <t>整備後（㎡）
（○室）</t>
    <rPh sb="0" eb="2">
      <t>セイビ</t>
    </rPh>
    <rPh sb="2" eb="3">
      <t>ゴ</t>
    </rPh>
    <rPh sb="9" eb="10">
      <t>シツ</t>
    </rPh>
    <phoneticPr fontId="5"/>
  </si>
  <si>
    <t>３．宿舎利用状況</t>
    <rPh sb="2" eb="4">
      <t>シュクシャ</t>
    </rPh>
    <rPh sb="4" eb="6">
      <t>リヨウ</t>
    </rPh>
    <rPh sb="6" eb="8">
      <t>ジョウキョウ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</si>
  <si>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</si>
  <si>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</si>
  <si>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</si>
  <si>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</si>
  <si>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</si>
  <si>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</si>
  <si>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病院所有</t>
    <rPh sb="0" eb="2">
      <t>ビョウイン</t>
    </rPh>
    <rPh sb="2" eb="4">
      <t>ショユウ</t>
    </rPh>
    <phoneticPr fontId="5"/>
  </si>
  <si>
    <t>世帯用</t>
    <rPh sb="0" eb="2">
      <t>セタイ</t>
    </rPh>
    <rPh sb="2" eb="3">
      <t>ヨウ</t>
    </rPh>
    <phoneticPr fontId="5"/>
  </si>
  <si>
    <t>単身用</t>
    <rPh sb="0" eb="3">
      <t>タンシンヨウ</t>
    </rPh>
    <phoneticPr fontId="5"/>
  </si>
  <si>
    <t>病院借り上げ</t>
    <rPh sb="0" eb="2">
      <t>ビョウイン</t>
    </rPh>
    <rPh sb="2" eb="3">
      <t>カ</t>
    </rPh>
    <rPh sb="4" eb="5">
      <t>ア</t>
    </rPh>
    <phoneticPr fontId="5"/>
  </si>
  <si>
    <t>様式３－８</t>
    <rPh sb="0" eb="2">
      <t>ヨウシキ</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</si>
  <si>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</si>
  <si>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</si>
  <si>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</si>
  <si>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</si>
  <si>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</si>
  <si>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病院からの距離（ｍ）</t>
    <rPh sb="5" eb="7">
      <t>キョリ</t>
    </rPh>
    <phoneticPr fontId="5"/>
  </si>
  <si>
    <t>設置理由</t>
    <rPh sb="0" eb="2">
      <t>セッチ</t>
    </rPh>
    <rPh sb="2" eb="4">
      <t>リユウ</t>
    </rPh>
    <phoneticPr fontId="5"/>
  </si>
  <si>
    <t>予定宿泊料（１泊あたり（円））</t>
    <rPh sb="0" eb="2">
      <t>ヨテイ</t>
    </rPh>
    <rPh sb="2" eb="5">
      <t>シュクハクリョウ</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</si>
  <si>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</si>
  <si>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</si>
  <si>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</si>
  <si>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</si>
  <si>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</si>
  <si>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その他：</t>
    <rPh sb="2" eb="3">
      <t>タ</t>
    </rPh>
    <phoneticPr fontId="5"/>
  </si>
  <si>
    <t>合計：</t>
    <rPh sb="0" eb="2">
      <t>ゴウケイ</t>
    </rPh>
    <phoneticPr fontId="5"/>
  </si>
  <si>
    <t>宿泊部門の面積</t>
    <rPh sb="0" eb="2">
      <t>シュクハク</t>
    </rPh>
    <rPh sb="2" eb="4">
      <t>ブモン</t>
    </rPh>
    <rPh sb="5" eb="7">
      <t>メンセキ</t>
    </rPh>
    <phoneticPr fontId="5"/>
  </si>
  <si>
    <t>分娩室</t>
    <rPh sb="0" eb="3">
      <t>ブンベンシツ</t>
    </rPh>
    <phoneticPr fontId="5"/>
  </si>
  <si>
    <t>居室</t>
    <rPh sb="0" eb="2">
      <t>キョシツ</t>
    </rPh>
    <phoneticPr fontId="5"/>
  </si>
  <si>
    <t>うち浴室
及びトイレ</t>
    <rPh sb="2" eb="4">
      <t>ヨクシツ</t>
    </rPh>
    <rPh sb="5" eb="6">
      <t>オヨ</t>
    </rPh>
    <phoneticPr fontId="5"/>
  </si>
  <si>
    <t>居室数（室）</t>
    <rPh sb="0" eb="2">
      <t>キョシツ</t>
    </rPh>
    <rPh sb="2" eb="3">
      <t>スウ</t>
    </rPh>
    <rPh sb="4" eb="5">
      <t>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</si>
  <si>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</si>
  <si>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</si>
  <si>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</si>
  <si>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分娩取扱期間（計画年度）</t>
    <rPh sb="0" eb="2">
      <t>ブンベン</t>
    </rPh>
    <rPh sb="2" eb="4">
      <t>トリアツカイ</t>
    </rPh>
    <rPh sb="4" eb="6">
      <t>キカン</t>
    </rPh>
    <rPh sb="7" eb="9">
      <t>ケイカク</t>
    </rPh>
    <rPh sb="9" eb="11">
      <t>ネンド</t>
    </rPh>
    <phoneticPr fontId="5"/>
  </si>
  <si>
    <t>年　月</t>
    <rPh sb="0" eb="1">
      <t>ネン</t>
    </rPh>
    <rPh sb="2" eb="3">
      <t>ツキ</t>
    </rPh>
    <phoneticPr fontId="5"/>
  </si>
  <si>
    <t>～</t>
  </si>
  <si>
    <t>分娩件数（前年度）（件）</t>
    <rPh sb="0" eb="2">
      <t>ブンベン</t>
    </rPh>
    <rPh sb="2" eb="4">
      <t>ケンスウ</t>
    </rPh>
    <rPh sb="5" eb="8">
      <t>ゼンネンド</t>
    </rPh>
    <rPh sb="10" eb="11">
      <t>ケン</t>
    </rPh>
    <phoneticPr fontId="5"/>
  </si>
  <si>
    <t>妊産婦の健康診査の有無</t>
    <rPh sb="0" eb="3">
      <t>ニンサンプ</t>
    </rPh>
    <rPh sb="4" eb="6">
      <t>ケンコウ</t>
    </rPh>
    <rPh sb="6" eb="8">
      <t>シンサ</t>
    </rPh>
    <rPh sb="9" eb="11">
      <t>ウム</t>
    </rPh>
    <phoneticPr fontId="5"/>
  </si>
  <si>
    <t>二次医療圏名</t>
    <rPh sb="0" eb="2">
      <t>ニジ</t>
    </rPh>
    <rPh sb="2" eb="5">
      <t>イリョウケン</t>
    </rPh>
    <rPh sb="5" eb="6">
      <t>メイ</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</si>
  <si>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</si>
  <si>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</si>
  <si>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</si>
  <si>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病院</t>
    <rPh sb="0" eb="2">
      <t>ビョウイン</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</si>
  <si>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</si>
  <si>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</si>
  <si>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</si>
  <si>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</si>
  <si>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その交通機関</t>
    <rPh sb="2" eb="4">
      <t>コウツウ</t>
    </rPh>
    <rPh sb="4" eb="6">
      <t>キカン</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</si>
  <si>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</si>
  <si>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</si>
  <si>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</si>
  <si>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</si>
  <si>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</si>
  <si>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二次医療圏内</t>
    <rPh sb="0" eb="2">
      <t>ニジ</t>
    </rPh>
    <rPh sb="2" eb="5">
      <t>イリョウケン</t>
    </rPh>
    <rPh sb="5" eb="6">
      <t>ナイ</t>
    </rPh>
    <phoneticPr fontId="5"/>
  </si>
  <si>
    <t>病院：</t>
    <rPh sb="0" eb="2">
      <t>ビョウイン</t>
    </rPh>
    <phoneticPr fontId="5"/>
  </si>
  <si>
    <t>診療所：</t>
    <rPh sb="0" eb="3">
      <t>シンリョウジョ</t>
    </rPh>
    <phoneticPr fontId="5"/>
  </si>
  <si>
    <t>助産所：</t>
    <rPh sb="0" eb="3">
      <t>ジョサンジョ</t>
    </rPh>
    <phoneticPr fontId="5"/>
  </si>
  <si>
    <t>同一市町村内（再掲）</t>
    <rPh sb="0" eb="2">
      <t>ドウイツ</t>
    </rPh>
    <rPh sb="2" eb="5">
      <t>シチョウソン</t>
    </rPh>
    <rPh sb="5" eb="6">
      <t>ナイ</t>
    </rPh>
    <rPh sb="7" eb="9">
      <t>サイケイ</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</si>
  <si>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</si>
  <si>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</si>
  <si>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</si>
  <si>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</si>
  <si>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</si>
  <si>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</si>
  <si>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</si>
  <si>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</si>
  <si>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</si>
  <si>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４．実施要綱への適合状況</t>
    <rPh sb="2" eb="4">
      <t>ジッシ</t>
    </rPh>
    <rPh sb="4" eb="6">
      <t>ヨウコウ</t>
    </rPh>
    <rPh sb="8" eb="10">
      <t>テキゴウ</t>
    </rPh>
    <rPh sb="10" eb="12">
      <t>ジョウキョウ</t>
    </rPh>
    <phoneticPr fontId="5"/>
  </si>
  <si>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</si>
  <si>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</si>
  <si>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</si>
  <si>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</si>
  <si>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</si>
  <si>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</si>
  <si>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</si>
  <si>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</si>
  <si>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</si>
  <si>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</si>
  <si>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</si>
  <si>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</si>
  <si>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</si>
  <si>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</si>
  <si>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</si>
  <si>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</si>
  <si>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</si>
  <si>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</si>
  <si>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</si>
  <si>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</si>
  <si>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</si>
  <si>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</si>
  <si>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</si>
  <si>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</si>
  <si>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</si>
  <si>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</si>
  <si>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</si>
  <si>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</si>
  <si>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</si>
  <si>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</si>
  <si>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</si>
  <si>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</si>
  <si>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</si>
  <si>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</si>
  <si>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</si>
  <si>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</si>
  <si>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</si>
  <si>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</si>
  <si>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床</t>
    <rPh sb="0" eb="1">
      <t>ショウ</t>
    </rPh>
    <phoneticPr fontId="22"/>
  </si>
  <si>
    <t>人</t>
    <rPh sb="0" eb="1">
      <t>ニン</t>
    </rPh>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</si>
  <si>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</si>
  <si>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</si>
  <si>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</si>
  <si>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</si>
  <si>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</si>
  <si>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</si>
  <si>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</si>
  <si>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</si>
  <si>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</si>
  <si>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</si>
  <si>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</si>
  <si>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</si>
  <si>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</si>
  <si>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</si>
  <si>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</si>
  <si>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</si>
  <si>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</si>
  <si>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</si>
  <si>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様式１（総括表）</t>
    <rPh sb="4" eb="6">
      <t>ソウカツ</t>
    </rPh>
    <rPh sb="6" eb="7">
      <t>ヒョウ</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</si>
  <si>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</si>
  <si>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</si>
  <si>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整備するスプリンクラー設備等の種別</t>
    <rPh sb="0" eb="2">
      <t>セイビ</t>
    </rPh>
    <rPh sb="11" eb="13">
      <t>セツビ</t>
    </rPh>
    <rPh sb="13" eb="14">
      <t>トウ</t>
    </rPh>
    <rPh sb="15" eb="17">
      <t>シュベツ</t>
    </rPh>
    <phoneticPr fontId="22"/>
  </si>
  <si>
    <t>消火ポンプユニットの有無</t>
    <rPh sb="0" eb="2">
      <t>ショウカ</t>
    </rPh>
    <rPh sb="10" eb="12">
      <t>ウム</t>
    </rPh>
    <phoneticPr fontId="5"/>
  </si>
  <si>
    <t>対象経費の
支出予定額</t>
    <rPh sb="6" eb="8">
      <t>シシュツ</t>
    </rPh>
    <phoneticPr fontId="5"/>
  </si>
  <si>
    <t>対象面積</t>
    <rPh sb="0" eb="2">
      <t>タイショウ</t>
    </rPh>
    <phoneticPr fontId="22"/>
  </si>
  <si>
    <t>基準単価</t>
    <rPh sb="0" eb="2">
      <t>キジュン</t>
    </rPh>
    <phoneticPr fontId="5"/>
  </si>
  <si>
    <t>加算額</t>
    <rPh sb="0" eb="3">
      <t>カサンガク</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</si>
  <si>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</si>
  <si>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t>1.通常型スプリンクラー
2.水道連結型スプリンクラー
3.パッケージ型自動消火設備
4.消防法施行令第32条適用設備</t>
    <phoneticPr fontId="5"/>
  </si>
  <si>
    <t>1.有
2.無</t>
    <rPh sb="2" eb="3">
      <t>ア</t>
    </rPh>
    <rPh sb="6" eb="7">
      <t>ナ</t>
    </rPh>
    <phoneticPr fontId="5"/>
  </si>
  <si>
    <t>円</t>
    <rPh sb="0" eb="1">
      <t>エン</t>
    </rPh>
    <phoneticPr fontId="5"/>
  </si>
  <si>
    <t>様式２（個表）</t>
  </si>
  <si>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</si>
  <si>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</si>
  <si>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</si>
  <si>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消防機関による承認を得た（消防法令の設備基準に沿った）整備計画となっているか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</si>
  <si>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</si>
  <si>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</si>
  <si>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施設名（棟名）</t>
    <rPh sb="0" eb="3">
      <t>シセツメイ</t>
    </rPh>
    <rPh sb="4" eb="5">
      <t>トウ</t>
    </rPh>
    <rPh sb="5" eb="6">
      <t>メイ</t>
    </rPh>
    <phoneticPr fontId="5"/>
  </si>
  <si>
    <t>整備するスプリンクラー設備等</t>
    <rPh sb="0" eb="2">
      <t>セイビ</t>
    </rPh>
    <rPh sb="11" eb="13">
      <t>セツビ</t>
    </rPh>
    <rPh sb="13" eb="14">
      <t>ナド</t>
    </rPh>
    <phoneticPr fontId="5"/>
  </si>
  <si>
    <t>延べ床面積（㎡）</t>
    <rPh sb="0" eb="1">
      <t>ノ</t>
    </rPh>
    <rPh sb="2" eb="3">
      <t>ユカ</t>
    </rPh>
    <rPh sb="3" eb="5">
      <t>メンセキ</t>
    </rPh>
    <phoneticPr fontId="5"/>
  </si>
  <si>
    <t>整備内容（種別）</t>
    <rPh sb="0" eb="2">
      <t>セイビ</t>
    </rPh>
    <rPh sb="2" eb="4">
      <t>ナイヨウ</t>
    </rPh>
    <rPh sb="5" eb="7">
      <t>シュベツ</t>
    </rPh>
    <phoneticPr fontId="5"/>
  </si>
  <si>
    <t>消火ポンプ
ユニット</t>
    <rPh sb="0" eb="2">
      <t>ショウカ</t>
    </rPh>
    <phoneticPr fontId="5"/>
  </si>
  <si>
    <t>対象面積（㎡）(※2）</t>
    <rPh sb="0" eb="2">
      <t>タイショウ</t>
    </rPh>
    <rPh sb="2" eb="4">
      <t>メンセキ</t>
    </rPh>
    <phoneticPr fontId="5"/>
  </si>
  <si>
    <t>対象外面積（㎡）</t>
    <rPh sb="0" eb="3">
      <t>タイショウガイ</t>
    </rPh>
    <rPh sb="3" eb="5">
      <t>メンセキ</t>
    </rPh>
    <phoneticPr fontId="5"/>
  </si>
  <si>
    <t>対象経費の支出予定額（円）</t>
    <rPh sb="0" eb="2">
      <t>タイショウ</t>
    </rPh>
    <rPh sb="2" eb="4">
      <t>ケイヒ</t>
    </rPh>
    <rPh sb="7" eb="9">
      <t>ヨテイ</t>
    </rPh>
    <rPh sb="9" eb="10">
      <t>ガク</t>
    </rPh>
    <rPh sb="11" eb="12">
      <t>エン</t>
    </rPh>
    <phoneticPr fontId="5"/>
  </si>
  <si>
    <t>病床数
（床）</t>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</si>
  <si>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</si>
  <si>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</si>
  <si>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</si>
  <si>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</si>
  <si>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</si>
  <si>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用途区分</t>
    <rPh sb="0" eb="2">
      <t>ヨウト</t>
    </rPh>
    <rPh sb="2" eb="4">
      <t>クブン</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</si>
  <si>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</si>
  <si>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</si>
  <si>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</si>
  <si>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</si>
  <si>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</si>
  <si>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</si>
  <si>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</si>
  <si>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＜自動火災報知設備＞</t>
    <rPh sb="1" eb="3">
      <t>ジドウ</t>
    </rPh>
    <rPh sb="3" eb="5">
      <t>カサイ</t>
    </rPh>
    <rPh sb="5" eb="7">
      <t>ホウチ</t>
    </rPh>
    <rPh sb="7" eb="9">
      <t>セツビ</t>
    </rPh>
    <phoneticPr fontId="5"/>
  </si>
  <si>
    <t>整備区分</t>
    <phoneticPr fontId="5"/>
  </si>
  <si>
    <t>対象経費の支出予定額 （円）</t>
    <rPh sb="0" eb="2">
      <t>タイショウ</t>
    </rPh>
    <rPh sb="2" eb="4">
      <t>ケイヒ</t>
    </rPh>
    <rPh sb="7" eb="9">
      <t>ヨテイ</t>
    </rPh>
    <rPh sb="9" eb="10">
      <t>ガク</t>
    </rPh>
    <rPh sb="12" eb="13">
      <t>エン</t>
    </rPh>
    <phoneticPr fontId="5"/>
  </si>
  <si>
    <t>消防法施行令の一部を改正する政令等の運用について（通知）（平成26年3月28日消防予第118号）４（２）に該当している施設か</t>
    <phoneticPr fontId="5"/>
  </si>
  <si>
    <t>自動火災報知設備</t>
    <phoneticPr fontId="5"/>
  </si>
  <si>
    <t>３．補助申請額</t>
    <rPh sb="2" eb="4">
      <t>ホジョ</t>
    </rPh>
    <rPh sb="4" eb="7">
      <t>シンセイガク</t>
    </rPh>
    <phoneticPr fontId="5"/>
  </si>
  <si>
    <t>＜スプリンクラー設備等＞</t>
    <rPh sb="8" eb="10">
      <t>セツビ</t>
    </rPh>
    <rPh sb="10" eb="11">
      <t>ナド</t>
    </rPh>
    <phoneticPr fontId="5"/>
  </si>
  <si>
    <t>施設名（棟名）</t>
    <phoneticPr fontId="5"/>
  </si>
  <si>
    <t>対象経費の
支出予定額 （円)
（Ａ）</t>
    <rPh sb="0" eb="2">
      <t>タイショウ</t>
    </rPh>
    <rPh sb="2" eb="4">
      <t>ケイヒ</t>
    </rPh>
    <rPh sb="6" eb="8">
      <t>シシュツ</t>
    </rPh>
    <rPh sb="8" eb="10">
      <t>ヨテイ</t>
    </rPh>
    <rPh sb="10" eb="11">
      <t>ガク</t>
    </rPh>
    <rPh sb="13" eb="14">
      <t>エン</t>
    </rPh>
    <phoneticPr fontId="5"/>
  </si>
  <si>
    <t>対象面積 （㎡)
（Ｂ）</t>
    <rPh sb="0" eb="2">
      <t>タイショウ</t>
    </rPh>
    <rPh sb="2" eb="4">
      <t>メンセキ</t>
    </rPh>
    <phoneticPr fontId="5"/>
  </si>
  <si>
    <t>基準単価
（C)</t>
    <rPh sb="0" eb="2">
      <t>キジュン</t>
    </rPh>
    <rPh sb="2" eb="4">
      <t>タンカ</t>
    </rPh>
    <phoneticPr fontId="5"/>
  </si>
  <si>
    <t>加算額
（C)'</t>
    <rPh sb="0" eb="3">
      <t>カサンガク</t>
    </rPh>
    <phoneticPr fontId="5"/>
  </si>
  <si>
    <t>補助基準額 （円)
（Ｄ）=（Ｂ）×（Ｃ）＋（C）'</t>
    <rPh sb="0" eb="2">
      <t>ホジョ</t>
    </rPh>
    <rPh sb="2" eb="5">
      <t>キジュンガク</t>
    </rPh>
    <rPh sb="7" eb="8">
      <t>エン</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</si>
  <si>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</si>
  <si>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</si>
  <si>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　　　「２．整備事業の概要」
　　　から自動計算</t>
    <rPh sb="20" eb="22">
      <t>ジドウ</t>
    </rPh>
    <rPh sb="22" eb="24">
      <t>ケイサン</t>
    </rPh>
    <phoneticPr fontId="5"/>
  </si>
  <si>
    <t>＜自動火災報知設備＞</t>
    <phoneticPr fontId="5"/>
  </si>
  <si>
    <t>整備区分</t>
    <rPh sb="0" eb="2">
      <t>セイビ</t>
    </rPh>
    <rPh sb="2" eb="4">
      <t>クブン</t>
    </rPh>
    <phoneticPr fontId="5"/>
  </si>
  <si>
    <t>補助基準額 （円）
（Ｂ）</t>
    <rPh sb="0" eb="2">
      <t>ホジョ</t>
    </rPh>
    <rPh sb="2" eb="5">
      <t>キジュンガク</t>
    </rPh>
    <rPh sb="7" eb="8">
      <t>エン</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</si>
  <si>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</si>
  <si>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</si>
  <si>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</si>
  <si>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施設整備事業費内訳書（スプリンクラー等整備）</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</si>
  <si>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</si>
  <si>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</si>
  <si>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</si>
  <si>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</si>
  <si>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</si>
  <si>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</si>
  <si>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</si>
  <si>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</si>
  <si>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</si>
  <si>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</si>
  <si>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室　名</t>
    <rPh sb="0" eb="1">
      <t>シツ</t>
    </rPh>
    <rPh sb="2" eb="3">
      <t>メイ</t>
    </rPh>
    <phoneticPr fontId="5"/>
  </si>
  <si>
    <t>床　面　積 　（ ㎡ ）</t>
    <rPh sb="0" eb="1">
      <t>ユカ</t>
    </rPh>
    <rPh sb="2" eb="3">
      <t>メン</t>
    </rPh>
    <rPh sb="4" eb="5">
      <t>セキ</t>
    </rPh>
    <phoneticPr fontId="5"/>
  </si>
  <si>
    <t>対象面積</t>
    <rPh sb="0" eb="2">
      <t>タイショウ</t>
    </rPh>
    <rPh sb="2" eb="4">
      <t>メンセキ</t>
    </rPh>
    <phoneticPr fontId="5"/>
  </si>
  <si>
    <t>対象外面積</t>
    <rPh sb="0" eb="3">
      <t>タイショウガイ</t>
    </rPh>
    <rPh sb="3" eb="5">
      <t>メンセキ</t>
    </rPh>
    <phoneticPr fontId="5"/>
  </si>
  <si>
    <t>計</t>
    <rPh sb="0" eb="1">
      <t>ケイ</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</si>
  <si>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</si>
  <si>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</si>
  <si>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小　計（医療施設）</t>
    <rPh sb="0" eb="1">
      <t>ショウ</t>
    </rPh>
    <rPh sb="2" eb="3">
      <t>ケイ</t>
    </rPh>
    <rPh sb="4" eb="6">
      <t>イリョウ</t>
    </rPh>
    <rPh sb="6" eb="8">
      <t>シセツ</t>
    </rPh>
    <phoneticPr fontId="5"/>
  </si>
  <si>
    <t>医療施設以外</t>
    <rPh sb="0" eb="2">
      <t>イリョウ</t>
    </rPh>
    <rPh sb="2" eb="4">
      <t>シセツ</t>
    </rPh>
    <rPh sb="4" eb="6">
      <t>イガイ</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</si>
  <si>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</si>
  <si>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</si>
  <si>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</si>
  <si>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様　式　２</t>
    <phoneticPr fontId="22"/>
  </si>
  <si>
    <t>ス　プ　リ　ン　ク　ラ　ー　等　施　設　整　備　事　業　計　画　書</t>
    <rPh sb="14" eb="15">
      <t>トウ</t>
    </rPh>
    <phoneticPr fontId="22"/>
  </si>
  <si>
    <t>計画年度</t>
  </si>
  <si>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</si>
  <si>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</si>
  <si>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</si>
  <si>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</si>
  <si>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</si>
  <si>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</si>
  <si>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</si>
  <si>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団　体　名　（　開　設　者　）</t>
  </si>
  <si>
    <t>所　　　　　在　　　　　地</t>
  </si>
  <si>
    <t>１．整備事業計画概要</t>
    <phoneticPr fontId="22"/>
  </si>
  <si>
    <t>整 備 事 業 期 間</t>
  </si>
  <si>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</si>
  <si>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</si>
  <si>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</si>
  <si>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</si>
  <si>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</si>
  <si>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</si>
  <si>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</si>
  <si>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</si>
  <si>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</si>
  <si>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</si>
  <si>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</si>
  <si>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</si>
  <si>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</si>
  <si>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</si>
  <si>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</si>
  <si>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</si>
  <si>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</si>
  <si>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</si>
  <si>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</si>
  <si>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</si>
  <si>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</si>
  <si>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</si>
  <si>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rPh sb="0" eb="1">
      <t>エン</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</si>
  <si>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</si>
  <si>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</si>
  <si>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</si>
  <si>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</si>
  <si>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</si>
  <si>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</si>
  <si>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</si>
  <si>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</si>
  <si>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</si>
  <si>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</si>
  <si>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</si>
  <si>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</si>
  <si>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</si>
  <si>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　　　　</t>
  </si>
  <si>
    <t>１７，５００円/㎡</t>
    <rPh sb="6" eb="7">
      <t>エン</t>
    </rPh>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</si>
  <si>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</si>
  <si>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</si>
  <si>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</si>
  <si>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</si>
  <si>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</si>
  <si>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</si>
  <si>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</si>
  <si>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</si>
  <si>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</si>
  <si>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</si>
  <si>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</si>
  <si>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有</t>
  </si>
  <si>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</si>
  <si>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</si>
  <si>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</si>
  <si>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様式３－１３（へき地拠点）</t>
    <rPh sb="0" eb="2">
      <t>ヨウシキ</t>
    </rPh>
    <rPh sb="9" eb="10">
      <t>チ</t>
    </rPh>
    <rPh sb="10" eb="12">
      <t>キョテン</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</si>
  <si>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</si>
  <si>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過去の施設整備への国庫補助の有無</t>
    <rPh sb="0" eb="2">
      <t>カコ</t>
    </rPh>
    <rPh sb="3" eb="5">
      <t>シセツ</t>
    </rPh>
    <rPh sb="5" eb="7">
      <t>セイビ</t>
    </rPh>
    <rPh sb="9" eb="11">
      <t>コッコ</t>
    </rPh>
    <rPh sb="11" eb="13">
      <t>ホジョ</t>
    </rPh>
    <rPh sb="14" eb="16">
      <t>ウム</t>
    </rPh>
    <phoneticPr fontId="5"/>
  </si>
  <si>
    <t>検査部門</t>
    <rPh sb="0" eb="2">
      <t>ケンサ</t>
    </rPh>
    <rPh sb="2" eb="4">
      <t>ブモン</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</si>
  <si>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</si>
  <si>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様式３－１３（へき地診療所）</t>
    <rPh sb="0" eb="2">
      <t>ヨウシキ</t>
    </rPh>
    <rPh sb="9" eb="10">
      <t>チ</t>
    </rPh>
    <rPh sb="10" eb="13">
      <t>シンリョウジョ</t>
    </rPh>
    <phoneticPr fontId="5"/>
  </si>
  <si>
    <t>（１３）南海トラフ地震に係る津波避難対策緊急事業（へき地診療所）</t>
    <rPh sb="28" eb="31">
      <t>シンリョウジョ</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</si>
  <si>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</si>
  <si>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</si>
  <si>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</si>
  <si>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</si>
  <si>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</si>
  <si>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</si>
  <si>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</si>
  <si>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</si>
  <si>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</si>
  <si>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</si>
  <si>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</si>
  <si>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</si>
  <si>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</si>
  <si>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</si>
  <si>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</si>
  <si>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施設面積内訳（対象・対象外面積一覧）</t>
    <rPh sb="0" eb="2">
      <t>シセツ</t>
    </rPh>
    <rPh sb="2" eb="4">
      <t>メンセキ</t>
    </rPh>
    <rPh sb="4" eb="6">
      <t>ウチワケ</t>
    </rPh>
    <phoneticPr fontId="5"/>
  </si>
  <si>
    <t>医　　療　　施　　設</t>
    <phoneticPr fontId="5"/>
  </si>
  <si>
    <t>有床診療所等スプリンクラー等施設整備事業のQ&amp;A集（令和4年7月版）</t>
    <phoneticPr fontId="5"/>
  </si>
  <si>
    <t>区分</t>
  </si>
  <si>
    <t>問</t>
  </si>
  <si>
    <t>回答</t>
  </si>
  <si>
    <t>補助対象</t>
  </si>
  <si>
    <t>　実施要綱で、補助対象施設は「病床又は入所施設を有している棟」となっているが、診察室、事務室など患者以外が利用する居室は補助の対象となるのか。</t>
    <phoneticPr fontId="5"/>
  </si>
  <si>
    <t>　医療法上の医療施設（診療所、病院、助産所） に該当する部分でスプリンクラー等を設置する場合は補助対象となる。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</si>
  <si>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</si>
  <si>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</si>
  <si>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xml:space="preserve">　補助散水栓は補助対象となるか。 </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</si>
  <si>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</si>
  <si>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t>　パッケージ型消火設備は補助対象となるか。</t>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</si>
  <si>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</si>
  <si>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パッケージ型消火設備を屋内消火栓設備の代替として設置する場合は、補助対象となるか。</t>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</si>
  <si>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</si>
  <si>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</si>
  <si>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</si>
  <si>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</si>
  <si>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</si>
  <si>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</si>
  <si>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</si>
  <si>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</si>
  <si>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</si>
  <si>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</si>
  <si>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</si>
  <si>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</si>
  <si>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</si>
  <si>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</si>
  <si>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</si>
  <si>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</si>
  <si>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</si>
  <si>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</si>
  <si>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</si>
  <si>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</si>
  <si>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</si>
  <si>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事業計画書の記載方法</t>
  </si>
  <si>
    <t>　スプリンクラーヘッドと補助散水栓の散水範囲が重複する部分の面積はどのように扱えばよいか。</t>
    <phoneticPr fontId="5"/>
  </si>
  <si>
    <t>　重複する部分の面積は、「スプリンクラー設備等を設置する居室等の面積」に記載する。</t>
    <rPh sb="20" eb="22">
      <t>セツビ</t>
    </rPh>
    <phoneticPr fontId="5"/>
  </si>
  <si>
    <t>　事業計画書の「スプリンクラーヘッドがない、又は配管のみを設ける廊下等」には、どのような部分が含まれるのか。</t>
    <phoneticPr fontId="5"/>
  </si>
  <si>
    <t>　廊下、階段、浴室、洗面室、便所、手術室、人工透析室、物入れ、PS（パイプシャフト）、ELS（エレベーターシャフト）等が含まれる。</t>
  </si>
  <si>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</si>
  <si>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</si>
  <si>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</si>
  <si>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</si>
  <si>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</si>
  <si>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</si>
  <si>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</si>
  <si>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</si>
  <si>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</si>
  <si>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</si>
  <si>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</si>
  <si>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</si>
  <si>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</si>
  <si>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</si>
  <si>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t>財産処分</t>
  </si>
  <si>
    <t>　スプリンクラー等の処分制限期間は何年か。</t>
    <phoneticPr fontId="5"/>
  </si>
  <si>
    <t>　「補助事業等により取得し又は効用の増加した財産の処分制限期間」（厚生労働省告示）に基づき、８年となる。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</si>
  <si>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</si>
  <si>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</si>
  <si>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</si>
  <si>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補助金の交付を受ける前（事業計画書提出前）からスプリンクラー等を設置しようとする建物に抵当権を設定している場合であっても抵当権設定「有」と記載する。</t>
    <phoneticPr fontId="5"/>
  </si>
  <si>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</si>
  <si>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</si>
  <si>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</si>
  <si>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</si>
  <si>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</si>
  <si>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</si>
  <si>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</si>
  <si>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</si>
  <si>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</si>
  <si>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</si>
  <si>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</si>
  <si>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</si>
  <si>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</si>
  <si>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</si>
  <si>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</si>
  <si>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</si>
  <si>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</si>
  <si>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</si>
  <si>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</si>
  <si>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</si>
  <si>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</si>
  <si>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</si>
  <si>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</si>
  <si>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指導部門及び住宅部門</t>
    <rPh sb="0" eb="2">
      <t>シドウ</t>
    </rPh>
    <rPh sb="2" eb="4">
      <t>ブモン</t>
    </rPh>
    <rPh sb="4" eb="5">
      <t>オヨ</t>
    </rPh>
    <rPh sb="6" eb="8">
      <t>ジュウタク</t>
    </rPh>
    <rPh sb="8" eb="10">
      <t>ブモン</t>
    </rPh>
    <phoneticPr fontId="5"/>
  </si>
  <si>
    <t>－</t>
    <phoneticPr fontId="5"/>
  </si>
  <si>
    <t>診療部門</t>
    <rPh sb="0" eb="2">
      <t>シンリョウ</t>
    </rPh>
    <rPh sb="2" eb="4">
      <t>ブモン</t>
    </rPh>
    <phoneticPr fontId="5"/>
  </si>
  <si>
    <t>スプリンクラー</t>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</si>
  <si>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</si>
  <si>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</si>
  <si>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</si>
  <si>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</si>
  <si>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</si>
  <si>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</si>
  <si>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</si>
  <si>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自動火災報知設備</t>
    <rPh sb="0" eb="2">
      <t>ジドウ</t>
    </rPh>
    <rPh sb="2" eb="4">
      <t>カサイ</t>
    </rPh>
    <rPh sb="4" eb="6">
      <t>ホウチ</t>
    </rPh>
    <rPh sb="6" eb="8">
      <t>セツビ</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</si>
  <si>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</si>
  <si>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</si>
  <si>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</si>
  <si>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</si>
  <si>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</si>
  <si>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</si>
  <si>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火災通報装置</t>
    <rPh sb="0" eb="2">
      <t>カサイ</t>
    </rPh>
    <rPh sb="2" eb="4">
      <t>ツウホウ</t>
    </rPh>
    <rPh sb="4" eb="6">
      <t>ソウチ</t>
    </rPh>
    <phoneticPr fontId="5"/>
  </si>
  <si>
    <t>(5) 臨床研修病院施設整備事業</t>
    <phoneticPr fontId="5"/>
  </si>
  <si>
    <t>改修</t>
    <rPh sb="0" eb="2">
      <t>カイシュウ</t>
    </rPh>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</si>
  <si>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</si>
  <si>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</si>
  <si>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</si>
  <si>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</si>
  <si>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</si>
  <si>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</si>
  <si>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</si>
  <si>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</si>
  <si>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</si>
  <si>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</si>
  <si>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</si>
  <si>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</si>
  <si>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特定地域振興法の指定状況</t>
    <rPh sb="0" eb="2">
      <t>トクテイ</t>
    </rPh>
    <rPh sb="2" eb="4">
      <t>チイキ</t>
    </rPh>
    <rPh sb="4" eb="7">
      <t>シンコウホウ</t>
    </rPh>
    <rPh sb="8" eb="10">
      <t>シテイ</t>
    </rPh>
    <rPh sb="10" eb="12">
      <t>ジョウキョウ</t>
    </rPh>
    <phoneticPr fontId="5"/>
  </si>
  <si>
    <t>様式１　計算式</t>
    <rPh sb="0" eb="2">
      <t>ヨウシキ</t>
    </rPh>
    <rPh sb="4" eb="6">
      <t>ケイサン</t>
    </rPh>
    <rPh sb="6" eb="7">
      <t>シキ</t>
    </rPh>
    <phoneticPr fontId="5"/>
  </si>
  <si>
    <t>(1) 離島振興法 第2条第1項の指定地域</t>
    <rPh sb="4" eb="6">
      <t>リトウ</t>
    </rPh>
    <rPh sb="6" eb="9">
      <t>シンコウホウ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</si>
  <si>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</si>
  <si>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</si>
  <si>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</si>
  <si>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</si>
  <si>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</si>
  <si>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</si>
  <si>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</si>
  <si>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</si>
  <si>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</si>
  <si>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</si>
  <si>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</si>
  <si>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</si>
  <si>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</si>
  <si>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</si>
  <si>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</si>
  <si>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</si>
  <si>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</si>
  <si>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</si>
  <si>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</si>
  <si>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</si>
  <si>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</si>
  <si>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</si>
  <si>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</si>
  <si>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</si>
  <si>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</si>
  <si>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</si>
  <si>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</si>
  <si>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</si>
  <si>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</si>
  <si>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</si>
  <si>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</si>
  <si>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</si>
  <si>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</si>
  <si>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</si>
  <si>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</si>
  <si>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</si>
  <si>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</si>
  <si>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</si>
  <si>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</si>
  <si>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</si>
  <si>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</si>
  <si>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</si>
  <si>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</si>
  <si>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</si>
  <si>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</si>
  <si>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</si>
  <si>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</si>
  <si>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</si>
  <si>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</si>
  <si>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</si>
  <si>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</si>
  <si>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</si>
  <si>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</si>
  <si>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</si>
  <si>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</si>
  <si>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</si>
  <si>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</si>
  <si>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南海トラフ地震に係る津波避難対策緊急事業</t>
  </si>
  <si>
    <t>15 公益法人</t>
    <rPh sb="3" eb="5">
      <t>コウエキ</t>
    </rPh>
    <rPh sb="5" eb="7">
      <t>ホウジン</t>
    </rPh>
    <phoneticPr fontId="5"/>
  </si>
  <si>
    <t>院内感染対策施設整備事業</t>
  </si>
  <si>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</si>
  <si>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</si>
  <si>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</si>
  <si>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</si>
  <si>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</si>
  <si>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</si>
  <si>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</si>
  <si>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</si>
  <si>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</si>
  <si>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</si>
  <si>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</si>
  <si>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</si>
  <si>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</si>
  <si>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</si>
  <si>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</si>
  <si>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</si>
  <si>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</si>
  <si>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ガタ</t>
    </rPh>
    <rPh sb="8" eb="10">
      <t>ジドウ</t>
    </rPh>
    <rPh sb="10" eb="12">
      <t>ショウカ</t>
    </rPh>
    <rPh sb="12" eb="14">
      <t>セツビ</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</si>
  <si>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</si>
  <si>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 xml:space="preserve">     令和６年度</t>
    <rPh sb="5" eb="7">
      <t>レイワ</t>
    </rPh>
    <phoneticPr fontId="5"/>
  </si>
  <si>
    <t xml:space="preserve">     令和７年度</t>
    <rPh sb="5" eb="7">
      <t>レイワ</t>
    </rPh>
    <phoneticPr fontId="5"/>
  </si>
  <si>
    <t>施設整備申出書</t>
  </si>
  <si>
    <t>開設者</t>
  </si>
  <si>
    <t>名称</t>
  </si>
  <si>
    <t>住所</t>
  </si>
  <si>
    <t>代表者
※開設者が法人の場合にご記入ください。</t>
  </si>
  <si>
    <t>職名</t>
  </si>
  <si>
    <t>氏名</t>
  </si>
  <si>
    <r>
      <t>担当者
※本事業につき県との連絡窓口となる</t>
    </r>
    <r>
      <rPr>
        <u/>
        <sz val="12"/>
        <rFont val="ＭＳ Ｐゴシック"/>
        <family val="3"/>
        <charset val="128"/>
      </rPr>
      <t>病院・有床診療所等のご担当者を１名ご記入ください。</t>
    </r>
    <r>
      <rPr>
        <sz val="12"/>
        <rFont val="ＭＳ Ｐゴシック"/>
        <family val="3"/>
        <charset val="128"/>
      </rPr>
      <t xml:space="preserve">
</t>
    </r>
    <rPh sb="22" eb="24">
      <t>ビョウイン</t>
    </rPh>
    <rPh sb="25" eb="27">
      <t>ユウショウ</t>
    </rPh>
    <rPh sb="27" eb="30">
      <t>シンリョウショ</t>
    </rPh>
    <rPh sb="30" eb="31">
      <t>トウ</t>
    </rPh>
    <rPh sb="33" eb="36">
      <t>タントウシャ</t>
    </rPh>
    <phoneticPr fontId="82"/>
  </si>
  <si>
    <t>役職</t>
  </si>
  <si>
    <t>勤務先名称</t>
  </si>
  <si>
    <t>連絡先郵便番号</t>
  </si>
  <si>
    <t>連絡先住所</t>
  </si>
  <si>
    <t>連絡先電話番号</t>
  </si>
  <si>
    <r>
      <rPr>
        <sz val="12"/>
        <rFont val="DejaVu Sans"/>
        <family val="2"/>
      </rPr>
      <t>連絡先</t>
    </r>
    <r>
      <rPr>
        <sz val="12"/>
        <rFont val="ＭＳ ゴシック"/>
        <family val="3"/>
        <charset val="128"/>
      </rPr>
      <t>FAX</t>
    </r>
    <r>
      <rPr>
        <sz val="12"/>
        <rFont val="DejaVu Sans"/>
        <family val="2"/>
      </rPr>
      <t>番号</t>
    </r>
  </si>
  <si>
    <t>連絡先ﾒｰﾙｱﾄﾞﾚｽ</t>
  </si>
  <si>
    <t>本事業を行う施設</t>
  </si>
  <si>
    <t>正式名称</t>
  </si>
  <si>
    <t>所在地</t>
  </si>
  <si>
    <t>施設の種別</t>
  </si>
  <si>
    <t>管理者の氏名</t>
  </si>
  <si>
    <t>病床数</t>
  </si>
  <si>
    <t>施設区分</t>
  </si>
  <si>
    <t>有床診療所</t>
  </si>
  <si>
    <t>病院</t>
  </si>
  <si>
    <t>有床歯科診療所</t>
  </si>
  <si>
    <t>有床助産所</t>
  </si>
  <si>
    <t>有床診療所等スプリンクラー等施設整備事業　チェックシート</t>
    <rPh sb="0" eb="2">
      <t>ユウショウ</t>
    </rPh>
    <rPh sb="2" eb="5">
      <t>シンリョウショ</t>
    </rPh>
    <rPh sb="5" eb="6">
      <t>トウ</t>
    </rPh>
    <rPh sb="13" eb="14">
      <t>トウ</t>
    </rPh>
    <rPh sb="14" eb="16">
      <t>シセツ</t>
    </rPh>
    <rPh sb="16" eb="18">
      <t>セイビ</t>
    </rPh>
    <rPh sb="18" eb="20">
      <t>ジギョウ</t>
    </rPh>
    <phoneticPr fontId="5"/>
  </si>
  <si>
    <t>チェック一覧</t>
    <rPh sb="4" eb="6">
      <t>イチラン</t>
    </rPh>
    <phoneticPr fontId="5"/>
  </si>
  <si>
    <t>確認できましたら、
〇を選択してください</t>
    <rPh sb="0" eb="2">
      <t>カクニン</t>
    </rPh>
    <rPh sb="12" eb="14">
      <t>センタク</t>
    </rPh>
    <phoneticPr fontId="5"/>
  </si>
  <si>
    <t>Ｑ＆Ａ集は十分に確認されましたか。</t>
    <rPh sb="3" eb="4">
      <t>シュウ</t>
    </rPh>
    <rPh sb="5" eb="7">
      <t>ジュウブン</t>
    </rPh>
    <rPh sb="8" eb="10">
      <t>カクニン</t>
    </rPh>
    <phoneticPr fontId="5"/>
  </si>
  <si>
    <t>施設整備事業計画書に記載の対象経費の支出予定額は、別途提出いただく見積書の金額と合っており、税込み額になっていますか。</t>
    <rPh sb="0" eb="2">
      <t>シセツ</t>
    </rPh>
    <rPh sb="2" eb="4">
      <t>セイビ</t>
    </rPh>
    <rPh sb="4" eb="6">
      <t>ジギョウ</t>
    </rPh>
    <rPh sb="6" eb="9">
      <t>ケイカクショ</t>
    </rPh>
    <rPh sb="10" eb="12">
      <t>キサイ</t>
    </rPh>
    <rPh sb="25" eb="27">
      <t>ベット</t>
    </rPh>
    <rPh sb="27" eb="29">
      <t>テイシュツ</t>
    </rPh>
    <rPh sb="33" eb="35">
      <t>ミツ</t>
    </rPh>
    <rPh sb="35" eb="36">
      <t>ショ</t>
    </rPh>
    <rPh sb="37" eb="39">
      <t>キンガク</t>
    </rPh>
    <rPh sb="40" eb="41">
      <t>ア</t>
    </rPh>
    <rPh sb="46" eb="48">
      <t>ゼイコ</t>
    </rPh>
    <rPh sb="49" eb="50">
      <t>ガク</t>
    </rPh>
    <phoneticPr fontId="5"/>
  </si>
  <si>
    <t>施設面積内訳に記載の室は、全て図面に表示されていますか。</t>
    <rPh sb="0" eb="2">
      <t>シセツ</t>
    </rPh>
    <rPh sb="2" eb="4">
      <t>メンセキ</t>
    </rPh>
    <rPh sb="4" eb="6">
      <t>ウチワケ</t>
    </rPh>
    <rPh sb="7" eb="9">
      <t>キサイ</t>
    </rPh>
    <rPh sb="10" eb="11">
      <t>シツ</t>
    </rPh>
    <rPh sb="13" eb="14">
      <t>スベ</t>
    </rPh>
    <rPh sb="15" eb="17">
      <t>ズメン</t>
    </rPh>
    <rPh sb="18" eb="20">
      <t>ヒョウジ</t>
    </rPh>
    <phoneticPr fontId="5"/>
  </si>
  <si>
    <t>施設面積内訳は階ごとに記載されていますか。</t>
    <rPh sb="7" eb="8">
      <t>カイ</t>
    </rPh>
    <rPh sb="11" eb="13">
      <t>キサイ</t>
    </rPh>
    <phoneticPr fontId="5"/>
  </si>
  <si>
    <t>施設面積内訳の床面積は、開設許可申請書や開設許可事項一部変更許可申請書等の面積が記載されている書類（いずれも直近のもの）に記載の面積と一致していますか。</t>
    <rPh sb="0" eb="2">
      <t>シセツ</t>
    </rPh>
    <rPh sb="2" eb="4">
      <t>メンセキ</t>
    </rPh>
    <rPh sb="4" eb="6">
      <t>ウチワケ</t>
    </rPh>
    <rPh sb="7" eb="8">
      <t>ユカ</t>
    </rPh>
    <rPh sb="8" eb="10">
      <t>メンセキ</t>
    </rPh>
    <rPh sb="12" eb="14">
      <t>カイセツ</t>
    </rPh>
    <phoneticPr fontId="5"/>
  </si>
  <si>
    <t>スプリンクラーヘッドがない、又は配管のみを設ける廊下等や補助散水栓等の散水範囲に含まれない部分を対象面積に入れてませんか。</t>
    <rPh sb="45" eb="47">
      <t>ブブン</t>
    </rPh>
    <rPh sb="48" eb="50">
      <t>タイショウ</t>
    </rPh>
    <rPh sb="50" eb="52">
      <t>メンセキ</t>
    </rPh>
    <rPh sb="53" eb="54">
      <t>イ</t>
    </rPh>
    <phoneticPr fontId="5"/>
  </si>
  <si>
    <t>面積の算出は、原則として、壁芯で行っていますか。（ただし、壁芯での算出が困難な場合は内法によること。）</t>
    <rPh sb="16" eb="17">
      <t>オコナ</t>
    </rPh>
    <phoneticPr fontId="5"/>
  </si>
  <si>
    <t xml:space="preserve">別途提出いただく図面について、各室の用途（室名）を記入し、スプリンクラー設備等を設置する居室等の面積と補助散水栓等の散水範囲を色分けしていますか。
</t>
    <rPh sb="0" eb="2">
      <t>ベット</t>
    </rPh>
    <rPh sb="2" eb="4">
      <t>テイシュツ</t>
    </rPh>
    <rPh sb="8" eb="10">
      <t>ズメン</t>
    </rPh>
    <rPh sb="21" eb="23">
      <t>シツメイ</t>
    </rPh>
    <phoneticPr fontId="5"/>
  </si>
  <si>
    <t>▲▲</t>
    <phoneticPr fontId="5"/>
  </si>
  <si>
    <t>●●病院</t>
    <rPh sb="2" eb="4">
      <t>ビョウイン</t>
    </rPh>
    <phoneticPr fontId="5"/>
  </si>
  <si>
    <t>兵庫県△△市△町1-1</t>
    <rPh sb="0" eb="3">
      <t>ヒョウゴケン</t>
    </rPh>
    <rPh sb="5" eb="6">
      <t>シ</t>
    </rPh>
    <rPh sb="7" eb="8">
      <t>チョウ</t>
    </rPh>
    <phoneticPr fontId="5"/>
  </si>
  <si>
    <t>　○年○月○日</t>
    <phoneticPr fontId="5"/>
  </si>
  <si>
    <t>○</t>
  </si>
  <si>
    <t>Ａ</t>
    <phoneticPr fontId="5"/>
  </si>
  <si>
    <t>Ｂ</t>
    <phoneticPr fontId="5"/>
  </si>
  <si>
    <t>Ｃ</t>
    <phoneticPr fontId="5"/>
  </si>
  <si>
    <t>無</t>
  </si>
  <si>
    <t>入力不要</t>
    <rPh sb="0" eb="2">
      <t>ニュウリョク</t>
    </rPh>
    <rPh sb="2" eb="4">
      <t>フヨウ</t>
    </rPh>
    <phoneticPr fontId="5"/>
  </si>
  <si>
    <t>内科</t>
    <rPh sb="0" eb="2">
      <t>ナイカ</t>
    </rPh>
    <phoneticPr fontId="5"/>
  </si>
  <si>
    <t>外科</t>
    <rPh sb="0" eb="2">
      <t>ゲカ</t>
    </rPh>
    <phoneticPr fontId="5"/>
  </si>
  <si>
    <t>整形外科</t>
    <rPh sb="0" eb="2">
      <t>セイケイ</t>
    </rPh>
    <rPh sb="2" eb="4">
      <t>ゲカ</t>
    </rPh>
    <phoneticPr fontId="5"/>
  </si>
  <si>
    <t>(6)項イ(1)</t>
  </si>
  <si>
    <t>(6)項イ(2)</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</si>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</sst>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sz val="10"/>
      <name val="ＭＳ ゴシック"/>
      <family val="3"/>
      <charset val="128"/>
    </font>
    <font>
      <sz val="10"/>
      <name val="DejaVu Sans"/>
      <family val="2"/>
    </font>
    <font>
      <sz val="14"/>
      <name val="DejaVu Sans"/>
      <family val="2"/>
    </font>
    <font>
      <sz val="12"/>
      <name val="DejaVu Sans"/>
      <family val="2"/>
    </font>
    <font>
      <sz val="11"/>
      <name val="DejaVu Sans"/>
      <family val="2"/>
    </font>
    <font>
      <u/>
      <sz val="12"/>
      <name val="ＭＳ Ｐゴシック"/>
      <family val="3"/>
      <charset val="128"/>
    </font>
    <font>
      <sz val="6"/>
      <name val="ＭＳ ゴシック"/>
      <family val="3"/>
      <charset val="128"/>
    </font>
    <font>
      <sz val="12"/>
      <name val="ＭＳ ゴシック"/>
      <family val="3"/>
      <charset val="128"/>
    </font>
    <font>
      <u/>
      <sz val="10"/>
      <color indexed="12"/>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s>
  <cellStyleXfs count="9">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xf numFmtId="0" fontId="76" fillId="0" borderId="0">
      <alignment vertical="center"/>
    </xf>
    <xf numFmtId="0" fontId="84" fillId="0" borderId="0" applyBorder="0" applyProtection="0">
      <alignment vertical="center"/>
    </xf>
  </cellStyleXfs>
  <cellXfs count="10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3" fillId="0" borderId="0" xfId="0" applyFont="1" applyAlignment="1">
      <alignment vertical="center"/>
    </xf>
    <xf numFmtId="0" fontId="65" fillId="0" borderId="64" xfId="0" applyFont="1" applyBorder="1" applyAlignment="1">
      <alignment horizontal="center" vertical="center"/>
    </xf>
    <xf numFmtId="0" fontId="66"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77" fillId="0" borderId="0" xfId="7" applyFont="1">
      <alignment vertical="center"/>
    </xf>
    <xf numFmtId="0" fontId="76" fillId="0" borderId="0" xfId="7">
      <alignment vertical="center"/>
    </xf>
    <xf numFmtId="0" fontId="79" fillId="0" borderId="125" xfId="7" applyFont="1" applyBorder="1" applyAlignment="1">
      <alignment vertical="center" shrinkToFit="1"/>
    </xf>
    <xf numFmtId="0" fontId="80" fillId="0" borderId="125" xfId="7" applyFont="1" applyBorder="1" applyAlignment="1">
      <alignment vertical="center" shrinkToFit="1"/>
    </xf>
    <xf numFmtId="0" fontId="84" fillId="0" borderId="125" xfId="8" applyBorder="1" applyAlignment="1" applyProtection="1">
      <alignment vertical="center" shrinkToFit="1"/>
    </xf>
    <xf numFmtId="0" fontId="80" fillId="0" borderId="125" xfId="7" applyFont="1" applyBorder="1" applyAlignment="1">
      <alignment horizontal="left" vertical="center" shrinkToFit="1"/>
    </xf>
    <xf numFmtId="0" fontId="25" fillId="0" borderId="0" xfId="0" applyFont="1" applyAlignment="1">
      <alignment horizontal="center"/>
    </xf>
    <xf numFmtId="0" fontId="0" fillId="0" borderId="67" xfId="0" applyBorder="1" applyAlignment="1">
      <alignment vertical="center" wrapText="1"/>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top"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Border="1" applyAlignment="1">
      <alignment horizontal="center" vertical="center" wrapText="1"/>
    </xf>
    <xf numFmtId="0" fontId="27"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78" fillId="0" borderId="0" xfId="7" applyFont="1" applyAlignment="1">
      <alignment horizontal="center" vertical="center"/>
    </xf>
    <xf numFmtId="0" fontId="79" fillId="0" borderId="124" xfId="7" applyFont="1" applyBorder="1">
      <alignment vertical="center"/>
    </xf>
    <xf numFmtId="0" fontId="79" fillId="0" borderId="126" xfId="7" applyFont="1" applyBorder="1">
      <alignment vertical="center"/>
    </xf>
    <xf numFmtId="0" fontId="79" fillId="0" borderId="124" xfId="7" applyFont="1" applyBorder="1" applyAlignment="1">
      <alignment vertical="center" wrapText="1"/>
    </xf>
    <xf numFmtId="0" fontId="79" fillId="0" borderId="126" xfId="7" applyFont="1" applyBorder="1" applyAlignment="1">
      <alignment vertical="center" wrapText="1"/>
    </xf>
    <xf numFmtId="0" fontId="25" fillId="0" borderId="124" xfId="7" applyFont="1" applyBorder="1" applyAlignment="1">
      <alignment vertical="center" wrapText="1"/>
    </xf>
    <xf numFmtId="0" fontId="25" fillId="0" borderId="127" xfId="7" applyFont="1" applyBorder="1" applyAlignment="1">
      <alignment vertical="center" wrapText="1"/>
    </xf>
    <xf numFmtId="0" fontId="25" fillId="0" borderId="126" xfId="7" applyFont="1" applyBorder="1" applyAlignment="1">
      <alignment vertical="center" wrapText="1"/>
    </xf>
    <xf numFmtId="0" fontId="79" fillId="0" borderId="127" xfId="7" applyFont="1" applyBorder="1">
      <alignment vertical="center"/>
    </xf>
    <xf numFmtId="0" fontId="27" fillId="0" borderId="0" xfId="0" applyFont="1" applyAlignment="1">
      <alignment horizontal="left" vertical="top" wrapTex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Border="1" applyAlignment="1">
      <alignment horizontal="left" vertical="center" wrapTex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2" xfId="0" applyFont="1" applyBorder="1" applyAlignment="1">
      <alignment horizontal="center" vertical="center" wrapText="1"/>
    </xf>
    <xf numFmtId="0" fontId="27" fillId="0" borderId="0" xfId="0" applyFont="1" applyAlignment="1">
      <alignment horizontal="left" vertical="center" shrinkToFit="1"/>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Border="1" applyAlignment="1">
      <alignment horizontal="left" vertical="center" wrapText="1" shrinkToFi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0" fontId="35" fillId="0" borderId="0" xfId="4" applyFont="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Border="1" applyAlignment="1">
      <alignment horizontal="center" vertical="center"/>
    </xf>
    <xf numFmtId="0" fontId="35" fillId="0" borderId="86" xfId="4" applyFont="1" applyBorder="1" applyAlignment="1">
      <alignment horizontal="center" vertical="center"/>
    </xf>
    <xf numFmtId="0" fontId="35" fillId="0" borderId="56" xfId="4" applyFont="1" applyBorder="1" applyAlignment="1">
      <alignment horizontal="center" vertical="center" wrapText="1"/>
    </xf>
    <xf numFmtId="0" fontId="35" fillId="0" borderId="58" xfId="4" applyFont="1" applyBorder="1" applyAlignment="1">
      <alignment horizontal="center" vertical="center"/>
    </xf>
    <xf numFmtId="0" fontId="35" fillId="0" borderId="59" xfId="4" applyFont="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Border="1" applyAlignment="1">
      <alignment horizontal="center" vertical="center"/>
    </xf>
    <xf numFmtId="0" fontId="35" fillId="0" borderId="28" xfId="4" applyFont="1" applyBorder="1" applyAlignment="1">
      <alignment horizontal="center" vertical="center"/>
    </xf>
    <xf numFmtId="0" fontId="35" fillId="0" borderId="56" xfId="4" applyFont="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35" fillId="0" borderId="0" xfId="4" applyFont="1" applyAlignment="1">
      <alignment horizontal="left" vertical="center"/>
    </xf>
    <xf numFmtId="0" fontId="37" fillId="0" borderId="14" xfId="4" applyFont="1" applyBorder="1" applyAlignment="1">
      <alignment horizontal="center"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80" xfId="4" applyFont="1" applyBorder="1" applyAlignment="1">
      <alignment horizontal="center" vertical="center" wrapText="1"/>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5" fillId="0" borderId="79" xfId="4" applyFont="1" applyBorder="1" applyAlignment="1">
      <alignment horizontal="center" vertical="center" wrapText="1"/>
    </xf>
    <xf numFmtId="0" fontId="35" fillId="0" borderId="14"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0" xfId="4" applyFont="1" applyAlignment="1">
      <alignment horizontal="center"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5" fillId="0" borderId="14" xfId="4" applyFont="1" applyBorder="1" applyAlignment="1">
      <alignment horizontal="left" vertical="center" wrapText="1"/>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Border="1" applyAlignment="1">
      <alignment horizontal="center" vertical="center"/>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center" vertical="center" wrapText="1"/>
    </xf>
    <xf numFmtId="0" fontId="26" fillId="0" borderId="14" xfId="4" applyFont="1" applyBorder="1" applyAlignment="1">
      <alignment horizontal="center" vertical="center" wrapText="1"/>
    </xf>
    <xf numFmtId="0" fontId="26" fillId="0" borderId="14" xfId="4" applyFont="1" applyBorder="1" applyAlignment="1">
      <alignment horizontal="center" vertical="center"/>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7" fillId="0" borderId="14" xfId="4" applyFont="1" applyBorder="1" applyAlignment="1">
      <alignment horizontal="left" vertical="center" wrapText="1"/>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26" xfId="4" applyFont="1" applyBorder="1" applyAlignment="1">
      <alignment horizontal="center"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0" fontId="25" fillId="0" borderId="0" xfId="0" applyFont="1" applyAlignment="1">
      <alignment horizontal="center"/>
    </xf>
    <xf numFmtId="0" fontId="0" fillId="0" borderId="112" xfId="0" applyBorder="1" applyAlignment="1">
      <alignment horizontal="center" vertical="center"/>
    </xf>
    <xf numFmtId="0" fontId="0" fillId="0" borderId="103" xfId="0" applyBorder="1" applyAlignment="1">
      <alignment horizontal="center" vertical="center"/>
    </xf>
  </cellXfs>
  <cellStyles count="9">
    <cellStyle name="ハイパーリンク" xfId="8" builtinId="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EE7EE733-8890-48D8-B631-6207CB9BCCB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20154;&#26448;&#30906;&#20445;&#29677;&#38480;&#23450;26.4.1&#65374;/&#26377;&#24202;&#35386;&#30274;&#25152;&#31561;&#12473;&#12503;&#12522;&#12531;&#12463;&#12521;&#12540;&#35036;&#21161;&#37329;(H29&#65374;&#65289;/R5&#35036;&#21161;&#37329;/02&#38306;&#20418;&#22243;&#20307;&#12420;&#38306;&#20418;&#30149;&#38498;&#12408;&#36890;&#30693;/&#12507;&#12540;&#12512;&#12506;&#12540;&#12472;&#35352;&#36617;/supurinkura-youshiki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様式１　施設整備申出書"/>
      <sheetName val="様式2 スプリンクラー（施設整備事業計画書）"/>
      <sheetName val="様式3 施設面積内訳"/>
      <sheetName val="12-2スプリンクラー（個別計画書）見直し前"/>
      <sheetName val="13 南海トラフ（へき地医療拠点病院）"/>
      <sheetName val="13 南海トラフ（へき地診療所）"/>
      <sheetName val="14 院内感染"/>
      <sheetName val="Q＆A集"/>
      <sheetName val="チェックシート"/>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3" customWidth="1"/>
    <col min="2" max="2" width="9" style="63"/>
    <col min="3" max="3" width="9.08984375" style="63" hidden="1" customWidth="1" outlineLevel="1"/>
    <col min="4" max="4" width="13.6328125" style="63" hidden="1" customWidth="1" outlineLevel="1"/>
    <col min="5" max="5" width="9.08984375" style="63" hidden="1" customWidth="1" outlineLevel="1"/>
    <col min="6" max="6" width="13.6328125" style="63" hidden="1" customWidth="1" outlineLevel="1"/>
    <col min="7" max="7" width="13.6328125" style="63" customWidth="1" collapsed="1"/>
    <col min="8" max="8" width="11.90625" style="63" customWidth="1"/>
    <col min="9" max="9" width="9.453125" style="63" customWidth="1"/>
    <col min="10" max="10" width="16.6328125" style="63" customWidth="1"/>
    <col min="11" max="11" width="12.08984375" style="63" customWidth="1"/>
    <col min="12" max="12" width="12.6328125" style="63" customWidth="1"/>
    <col min="13" max="13" width="8.6328125" style="63" customWidth="1"/>
    <col min="14" max="14" width="12.6328125" style="63" customWidth="1"/>
    <col min="15" max="15" width="9.6328125" style="63" customWidth="1"/>
    <col min="16" max="16" width="8.6328125" style="63" customWidth="1"/>
    <col min="17" max="17" width="12.6328125" style="63" customWidth="1"/>
    <col min="18" max="18" width="9.6328125" style="63" customWidth="1"/>
    <col min="19" max="19" width="8.6328125" style="63" customWidth="1"/>
    <col min="20" max="21" width="12.6328125" style="63" customWidth="1"/>
    <col min="22" max="22" width="13.26953125" style="63" customWidth="1"/>
    <col min="23" max="24" width="12.6328125" style="63" customWidth="1"/>
    <col min="25" max="28" width="12.6328125" style="63" hidden="1" customWidth="1" outlineLevel="1"/>
    <col min="29" max="29" width="9" style="63" hidden="1" customWidth="1" outlineLevel="1"/>
    <col min="30" max="30" width="13.08984375" style="63" hidden="1" customWidth="1" outlineLevel="1"/>
    <col min="31" max="31" width="12.6328125" style="63" customWidth="1" collapsed="1"/>
    <col min="32" max="16384" width="9" style="63"/>
  </cols>
  <sheetData>
    <row r="1" spans="1:37" ht="18.75" customHeight="1">
      <c r="A1" s="62"/>
      <c r="B1" s="262" t="s">
        <v>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row>
    <row r="2" spans="1:37">
      <c r="A2" s="62"/>
      <c r="B2" s="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3" spans="1:37" s="2" customFormat="1" ht="27.75" customHeight="1">
      <c r="B3" s="71" t="s">
        <v>1</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2</v>
      </c>
      <c r="B4" s="4"/>
      <c r="C4" s="5"/>
      <c r="D4" s="6"/>
      <c r="E4" s="7"/>
      <c r="F4" s="8"/>
      <c r="G4" s="4"/>
      <c r="H4" s="9"/>
      <c r="I4" s="9"/>
      <c r="J4" s="10"/>
      <c r="K4" s="11"/>
      <c r="L4" s="64" t="s">
        <v>3</v>
      </c>
      <c r="M4" s="64" t="s">
        <v>4</v>
      </c>
      <c r="N4" s="64" t="s">
        <v>5</v>
      </c>
      <c r="O4" s="65"/>
      <c r="P4" s="66"/>
      <c r="Q4" s="66" t="s">
        <v>6</v>
      </c>
      <c r="R4" s="65"/>
      <c r="S4" s="66"/>
      <c r="T4" s="66" t="s">
        <v>7</v>
      </c>
      <c r="U4" s="64" t="s">
        <v>8</v>
      </c>
      <c r="V4" s="64" t="s">
        <v>9</v>
      </c>
      <c r="W4" s="64" t="s">
        <v>10</v>
      </c>
      <c r="X4" s="64" t="s">
        <v>11</v>
      </c>
      <c r="Y4" s="67" t="s">
        <v>12</v>
      </c>
      <c r="Z4" s="64" t="s">
        <v>13</v>
      </c>
      <c r="AA4" s="64" t="s">
        <v>14</v>
      </c>
      <c r="AB4" s="64" t="s">
        <v>15</v>
      </c>
      <c r="AC4" s="12"/>
      <c r="AD4" s="13"/>
      <c r="AE4" s="10"/>
    </row>
    <row r="5" spans="1:37" s="3" customFormat="1" ht="50.15" customHeight="1">
      <c r="A5" s="48" t="s">
        <v>16</v>
      </c>
      <c r="B5" s="14" t="s">
        <v>17</v>
      </c>
      <c r="C5" s="528" t="s">
        <v>18</v>
      </c>
      <c r="D5" s="529"/>
      <c r="E5" s="530" t="s">
        <v>19</v>
      </c>
      <c r="F5" s="531"/>
      <c r="G5" s="15" t="s">
        <v>20</v>
      </c>
      <c r="H5" s="16" t="s">
        <v>21</v>
      </c>
      <c r="I5" s="49" t="s">
        <v>22</v>
      </c>
      <c r="J5" s="16" t="s">
        <v>23</v>
      </c>
      <c r="K5" s="17" t="s">
        <v>24</v>
      </c>
      <c r="L5" s="18" t="s">
        <v>25</v>
      </c>
      <c r="M5" s="19" t="s">
        <v>26</v>
      </c>
      <c r="N5" s="18" t="s">
        <v>27</v>
      </c>
      <c r="O5" s="532" t="s">
        <v>28</v>
      </c>
      <c r="P5" s="533"/>
      <c r="Q5" s="534"/>
      <c r="R5" s="532" t="s">
        <v>29</v>
      </c>
      <c r="S5" s="533"/>
      <c r="T5" s="534"/>
      <c r="U5" s="18" t="s">
        <v>30</v>
      </c>
      <c r="V5" s="19" t="s">
        <v>31</v>
      </c>
      <c r="W5" s="19" t="s">
        <v>32</v>
      </c>
      <c r="X5" s="19" t="s">
        <v>33</v>
      </c>
      <c r="Y5" s="49" t="s">
        <v>34</v>
      </c>
      <c r="Z5" s="19" t="s">
        <v>35</v>
      </c>
      <c r="AA5" s="19" t="s">
        <v>36</v>
      </c>
      <c r="AB5" s="19" t="s">
        <v>37</v>
      </c>
      <c r="AC5" s="20" t="s">
        <v>38</v>
      </c>
      <c r="AD5" s="21"/>
      <c r="AE5" s="16" t="s">
        <v>39</v>
      </c>
    </row>
    <row r="6" spans="1:37" s="22" customFormat="1" ht="14.15" customHeight="1">
      <c r="B6" s="23"/>
      <c r="C6" s="24"/>
      <c r="D6" s="25"/>
      <c r="E6" s="24"/>
      <c r="F6" s="25"/>
      <c r="G6" s="24"/>
      <c r="H6" s="26"/>
      <c r="I6" s="28"/>
      <c r="J6" s="27"/>
      <c r="K6" s="28"/>
      <c r="L6" s="27"/>
      <c r="M6" s="27"/>
      <c r="N6" s="29"/>
      <c r="O6" s="61" t="s">
        <v>40</v>
      </c>
      <c r="P6" s="61" t="s">
        <v>41</v>
      </c>
      <c r="Q6" s="61" t="s">
        <v>42</v>
      </c>
      <c r="R6" s="61" t="s">
        <v>40</v>
      </c>
      <c r="S6" s="61" t="s">
        <v>41</v>
      </c>
      <c r="T6" s="61" t="s">
        <v>42</v>
      </c>
      <c r="U6" s="27"/>
      <c r="V6" s="27"/>
      <c r="W6" s="27"/>
      <c r="X6" s="27"/>
      <c r="Y6" s="50"/>
      <c r="Z6" s="27"/>
      <c r="AA6" s="27"/>
      <c r="AB6" s="68"/>
      <c r="AC6" s="28"/>
      <c r="AD6" s="30"/>
      <c r="AE6" s="69"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51" t="s">
        <v>44</v>
      </c>
      <c r="Z7" s="37" t="s">
        <v>44</v>
      </c>
      <c r="AA7" s="37" t="s">
        <v>44</v>
      </c>
      <c r="AB7" s="37" t="s">
        <v>44</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6.5">
      <c r="B30" s="332" t="s">
        <v>47</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2" spans="2:37">
      <c r="B32" t="s">
        <v>48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2">
      <c r="B33" t="s">
        <v>49</v>
      </c>
    </row>
    <row r="34" spans="2:2">
      <c r="B34" s="62" t="s">
        <v>50</v>
      </c>
    </row>
    <row r="35" spans="2:2">
      <c r="B35" s="62" t="s">
        <v>51</v>
      </c>
    </row>
    <row r="36" spans="2:2">
      <c r="B36" s="62" t="s">
        <v>52</v>
      </c>
    </row>
    <row r="37" spans="2:2">
      <c r="B37" s="62" t="s">
        <v>53</v>
      </c>
    </row>
    <row r="38" spans="2:2">
      <c r="B38" s="62" t="s">
        <v>54</v>
      </c>
    </row>
    <row r="39" spans="2:2">
      <c r="B39" t="s">
        <v>55</v>
      </c>
    </row>
    <row r="40" spans="2:2">
      <c r="B40" t="s">
        <v>56</v>
      </c>
    </row>
    <row r="41" spans="2:2">
      <c r="B41" s="62" t="s">
        <v>57</v>
      </c>
    </row>
    <row r="42" spans="2:2">
      <c r="B42" s="62" t="s">
        <v>58</v>
      </c>
    </row>
    <row r="43" spans="2:2">
      <c r="B43" s="62" t="s">
        <v>59</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2" customWidth="1"/>
    <col min="2" max="18" width="10" style="162" customWidth="1"/>
    <col min="19" max="16384" width="9" style="162"/>
  </cols>
  <sheetData>
    <row r="1" spans="1:11">
      <c r="A1" s="162" t="s">
        <v>358</v>
      </c>
    </row>
    <row r="2" spans="1:11" ht="18" customHeight="1">
      <c r="A2" s="643" t="s">
        <v>145</v>
      </c>
      <c r="B2" s="643"/>
      <c r="C2" s="643"/>
      <c r="D2" s="643"/>
      <c r="E2" s="643"/>
      <c r="F2" s="643"/>
      <c r="G2" s="643"/>
      <c r="H2" s="643"/>
      <c r="I2" s="643"/>
      <c r="J2" s="643"/>
      <c r="K2" s="643"/>
    </row>
    <row r="5" spans="1:11" ht="18.75" customHeight="1">
      <c r="A5" s="164" t="s">
        <v>146</v>
      </c>
      <c r="B5" s="640" t="s">
        <v>359</v>
      </c>
      <c r="C5" s="640"/>
      <c r="D5" s="640"/>
      <c r="E5" s="640"/>
      <c r="F5" s="640"/>
    </row>
    <row r="6" spans="1:11" ht="12" customHeight="1">
      <c r="A6" s="170"/>
      <c r="B6" s="171"/>
      <c r="C6" s="171"/>
      <c r="D6" s="171"/>
      <c r="E6" s="171"/>
      <c r="F6" s="171"/>
    </row>
    <row r="8" spans="1:11">
      <c r="A8" s="640" t="s">
        <v>360</v>
      </c>
      <c r="B8" s="640"/>
      <c r="C8" s="640"/>
      <c r="D8" s="640" t="s">
        <v>361</v>
      </c>
      <c r="E8" s="640"/>
      <c r="F8" s="640"/>
      <c r="G8" s="640" t="s">
        <v>150</v>
      </c>
      <c r="H8" s="640"/>
      <c r="I8" s="640"/>
      <c r="J8" s="640"/>
      <c r="K8" s="640"/>
    </row>
    <row r="9" spans="1:11" ht="18.75" customHeight="1">
      <c r="A9" s="645"/>
      <c r="B9" s="645"/>
      <c r="C9" s="645"/>
      <c r="D9" s="645"/>
      <c r="E9" s="645"/>
      <c r="F9" s="645"/>
      <c r="G9" s="645"/>
      <c r="H9" s="645"/>
      <c r="I9" s="645"/>
      <c r="J9" s="645"/>
      <c r="K9" s="645"/>
    </row>
    <row r="10" spans="1:11">
      <c r="A10" s="640" t="s">
        <v>362</v>
      </c>
      <c r="B10" s="640"/>
      <c r="C10" s="640"/>
      <c r="D10" s="640" t="s">
        <v>363</v>
      </c>
      <c r="E10" s="640"/>
      <c r="F10" s="640"/>
      <c r="G10" s="640" t="s">
        <v>150</v>
      </c>
      <c r="H10" s="640"/>
      <c r="I10" s="640"/>
      <c r="J10" s="640"/>
      <c r="K10" s="640"/>
    </row>
    <row r="11" spans="1:11" ht="18.75" customHeight="1">
      <c r="A11" s="645"/>
      <c r="B11" s="645"/>
      <c r="C11" s="645"/>
      <c r="D11" s="645"/>
      <c r="E11" s="645"/>
      <c r="F11" s="645"/>
      <c r="G11" s="645"/>
      <c r="H11" s="645"/>
      <c r="I11" s="645"/>
      <c r="J11" s="645"/>
      <c r="K11" s="64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644" t="s">
        <v>152</v>
      </c>
      <c r="B16" s="634" t="s">
        <v>153</v>
      </c>
      <c r="C16" s="634"/>
      <c r="D16" s="634"/>
      <c r="E16" s="634"/>
      <c r="F16" s="634"/>
      <c r="G16" s="634" t="s">
        <v>154</v>
      </c>
      <c r="H16" s="634"/>
      <c r="I16" s="634"/>
      <c r="J16" s="634"/>
      <c r="K16" s="634"/>
    </row>
    <row r="17" spans="1:11" ht="18.75" customHeight="1">
      <c r="A17" s="635"/>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617"/>
      <c r="C18" s="617"/>
      <c r="D18" s="617"/>
      <c r="E18" s="617"/>
      <c r="F18" s="617"/>
      <c r="G18" s="641"/>
      <c r="H18" s="702"/>
      <c r="I18" s="702"/>
      <c r="J18" s="702"/>
      <c r="K18" s="642"/>
    </row>
    <row r="19" spans="1:11" ht="12" customHeight="1">
      <c r="A19" s="634" t="s">
        <v>334</v>
      </c>
      <c r="B19" s="709"/>
      <c r="C19" s="710"/>
      <c r="D19" s="710"/>
      <c r="E19" s="710"/>
      <c r="F19" s="711"/>
      <c r="G19" s="650" t="s">
        <v>335</v>
      </c>
      <c r="H19" s="651"/>
      <c r="I19" s="651"/>
      <c r="J19" s="651"/>
      <c r="K19" s="689"/>
    </row>
    <row r="20" spans="1:11" ht="19.5" customHeight="1">
      <c r="A20" s="634"/>
      <c r="B20" s="595"/>
      <c r="C20" s="596"/>
      <c r="D20" s="596"/>
      <c r="E20" s="596"/>
      <c r="F20" s="597"/>
      <c r="G20" s="618" t="s">
        <v>364</v>
      </c>
      <c r="H20" s="687"/>
      <c r="I20" s="735"/>
      <c r="J20" s="736"/>
      <c r="K20" s="737"/>
    </row>
    <row r="21" spans="1:11" ht="22.5" customHeight="1">
      <c r="A21" s="634"/>
      <c r="B21" s="712"/>
      <c r="C21" s="713"/>
      <c r="D21" s="713"/>
      <c r="E21" s="713"/>
      <c r="F21" s="714"/>
      <c r="G21" s="618" t="s">
        <v>365</v>
      </c>
      <c r="H21" s="687"/>
      <c r="I21" s="738"/>
      <c r="J21" s="738"/>
      <c r="K21" s="739"/>
    </row>
    <row r="22" spans="1:11">
      <c r="A22" s="611" t="s">
        <v>164</v>
      </c>
      <c r="B22" s="634" t="s">
        <v>165</v>
      </c>
      <c r="C22" s="634"/>
      <c r="D22" s="634"/>
      <c r="E22" s="634"/>
      <c r="F22" s="634"/>
      <c r="G22" s="634" t="s">
        <v>166</v>
      </c>
      <c r="H22" s="634"/>
      <c r="I22" s="634"/>
      <c r="J22" s="634"/>
      <c r="K22" s="634"/>
    </row>
    <row r="23" spans="1:11" ht="18.75" customHeight="1">
      <c r="A23" s="635"/>
      <c r="B23" s="617"/>
      <c r="C23" s="617"/>
      <c r="D23" s="617"/>
      <c r="E23" s="617"/>
      <c r="F23" s="617"/>
      <c r="G23" s="617"/>
      <c r="H23" s="617"/>
      <c r="I23" s="617"/>
      <c r="J23" s="617"/>
      <c r="K23" s="617"/>
    </row>
    <row r="24" spans="1:11" ht="12" customHeight="1">
      <c r="A24" s="633" t="s">
        <v>167</v>
      </c>
      <c r="B24" s="164" t="s">
        <v>168</v>
      </c>
      <c r="C24" s="640" t="s">
        <v>169</v>
      </c>
      <c r="D24" s="640"/>
      <c r="E24" s="640"/>
      <c r="F24" s="640"/>
      <c r="G24" s="640"/>
      <c r="H24" s="640"/>
      <c r="I24" s="640"/>
      <c r="J24" s="640"/>
      <c r="K24" s="640"/>
    </row>
    <row r="25" spans="1:11">
      <c r="A25" s="633"/>
      <c r="B25" s="617"/>
      <c r="C25" s="164" t="s">
        <v>170</v>
      </c>
      <c r="D25" s="164" t="s">
        <v>171</v>
      </c>
      <c r="E25" s="164" t="s">
        <v>172</v>
      </c>
      <c r="F25" s="641" t="s">
        <v>166</v>
      </c>
      <c r="G25" s="642"/>
      <c r="H25" s="634" t="s">
        <v>173</v>
      </c>
      <c r="I25" s="634"/>
      <c r="J25" s="634"/>
      <c r="K25" s="634"/>
    </row>
    <row r="26" spans="1:11" ht="18.75" customHeight="1">
      <c r="A26" s="633"/>
      <c r="B26" s="617"/>
      <c r="C26" s="175"/>
      <c r="D26" s="172"/>
      <c r="E26" s="176"/>
      <c r="F26" s="594"/>
      <c r="G26" s="594"/>
      <c r="H26" s="168" t="s">
        <v>174</v>
      </c>
      <c r="I26" s="179"/>
      <c r="J26" s="168" t="s">
        <v>175</v>
      </c>
      <c r="K26" s="164"/>
    </row>
    <row r="27" spans="1:11" ht="18.75" customHeight="1">
      <c r="A27" s="633"/>
      <c r="B27" s="617"/>
      <c r="C27" s="175"/>
      <c r="D27" s="172"/>
      <c r="E27" s="176"/>
      <c r="F27" s="594"/>
      <c r="G27" s="594"/>
      <c r="H27" s="168" t="s">
        <v>174</v>
      </c>
      <c r="I27" s="179"/>
      <c r="J27" s="168" t="s">
        <v>175</v>
      </c>
      <c r="K27" s="164"/>
    </row>
    <row r="30" spans="1:11">
      <c r="A30" s="162" t="s">
        <v>176</v>
      </c>
    </row>
    <row r="31" spans="1:11" ht="3.75" customHeight="1"/>
    <row r="32" spans="1:11">
      <c r="A32" s="622" t="s">
        <v>66</v>
      </c>
      <c r="B32" s="648" t="s">
        <v>338</v>
      </c>
      <c r="C32" s="649"/>
      <c r="D32" s="602"/>
      <c r="E32" s="637" t="s">
        <v>339</v>
      </c>
      <c r="F32" s="638"/>
      <c r="G32" s="639"/>
      <c r="H32" s="622" t="s">
        <v>180</v>
      </c>
      <c r="I32" s="665" t="s">
        <v>266</v>
      </c>
      <c r="J32" s="665"/>
      <c r="K32" s="665"/>
    </row>
    <row r="33" spans="1:11" ht="18.75" customHeight="1">
      <c r="A33" s="708"/>
      <c r="B33" s="718" t="s">
        <v>340</v>
      </c>
      <c r="C33" s="231"/>
      <c r="D33" s="231"/>
      <c r="E33" s="636" t="s">
        <v>341</v>
      </c>
      <c r="F33" s="622" t="s">
        <v>342</v>
      </c>
      <c r="G33" s="599" t="s">
        <v>186</v>
      </c>
      <c r="H33" s="708"/>
      <c r="I33" s="665"/>
      <c r="J33" s="665"/>
      <c r="K33" s="665"/>
    </row>
    <row r="34" spans="1:11" ht="18.75" customHeight="1">
      <c r="A34" s="623"/>
      <c r="B34" s="719"/>
      <c r="C34" s="163" t="s">
        <v>343</v>
      </c>
      <c r="D34" s="163" t="s">
        <v>344</v>
      </c>
      <c r="E34" s="720"/>
      <c r="F34" s="623"/>
      <c r="G34" s="658"/>
      <c r="H34" s="623"/>
      <c r="I34" s="665"/>
      <c r="J34" s="665"/>
      <c r="K34" s="665"/>
    </row>
    <row r="35" spans="1:11" ht="30" customHeight="1">
      <c r="A35" s="314" t="s">
        <v>345</v>
      </c>
      <c r="B35" s="280"/>
      <c r="C35" s="280"/>
      <c r="D35" s="280"/>
      <c r="E35" s="280"/>
      <c r="F35" s="280"/>
      <c r="G35" s="280"/>
      <c r="H35" s="172" t="str">
        <f>IF(SUM(B35+E35+F35+G35)=0,"",SUM(B35+E35+F35+G35))</f>
        <v/>
      </c>
      <c r="I35" s="691"/>
      <c r="J35" s="692"/>
      <c r="K35" s="693"/>
    </row>
    <row r="36" spans="1:11" ht="15" customHeight="1">
      <c r="A36" s="721" t="s">
        <v>346</v>
      </c>
      <c r="B36" s="366"/>
      <c r="C36" s="366"/>
      <c r="D36" s="366"/>
      <c r="E36" s="366"/>
      <c r="F36" s="366"/>
      <c r="G36" s="366"/>
      <c r="H36" s="173" t="str">
        <f t="shared" ref="H36:H37" si="0">IF(SUM(B36+E36+F36+G36)=0,"",SUM(B36+E36+F36+G36))</f>
        <v/>
      </c>
      <c r="I36" s="694"/>
      <c r="J36" s="695"/>
      <c r="K36" s="696"/>
    </row>
    <row r="37" spans="1:11" ht="15" customHeight="1">
      <c r="A37" s="617"/>
      <c r="B37" s="285"/>
      <c r="C37" s="285"/>
      <c r="D37" s="285"/>
      <c r="E37" s="285"/>
      <c r="F37" s="285"/>
      <c r="G37" s="285"/>
      <c r="H37" s="174" t="str">
        <f t="shared" si="0"/>
        <v/>
      </c>
      <c r="I37" s="697"/>
      <c r="J37" s="698"/>
      <c r="K37" s="699"/>
    </row>
    <row r="38" spans="1:11" ht="12" customHeight="1">
      <c r="A38" s="170"/>
      <c r="B38" s="177"/>
      <c r="C38" s="177"/>
      <c r="D38" s="177"/>
      <c r="E38" s="177"/>
      <c r="F38" s="177"/>
      <c r="G38" s="177"/>
      <c r="H38" s="177"/>
      <c r="I38" s="177"/>
      <c r="J38" s="177"/>
      <c r="K38" s="177"/>
    </row>
    <row r="40" spans="1:11">
      <c r="A40" s="162" t="s">
        <v>191</v>
      </c>
    </row>
    <row r="41" spans="1:11" ht="3.75" customHeight="1"/>
    <row r="42" spans="1:11" ht="18.75" customHeight="1">
      <c r="A42" s="624"/>
      <c r="B42" s="625"/>
      <c r="C42" s="625"/>
      <c r="D42" s="625"/>
      <c r="E42" s="625"/>
      <c r="F42" s="625"/>
      <c r="G42" s="625"/>
      <c r="H42" s="625"/>
      <c r="I42" s="625"/>
      <c r="J42" s="625"/>
      <c r="K42" s="626"/>
    </row>
    <row r="43" spans="1:11" ht="18.75" customHeight="1">
      <c r="A43" s="627"/>
      <c r="B43" s="628"/>
      <c r="C43" s="628"/>
      <c r="D43" s="628"/>
      <c r="E43" s="628"/>
      <c r="F43" s="628"/>
      <c r="G43" s="628"/>
      <c r="H43" s="628"/>
      <c r="I43" s="628"/>
      <c r="J43" s="628"/>
      <c r="K43" s="629"/>
    </row>
    <row r="44" spans="1:11" ht="18.75" customHeight="1">
      <c r="A44" s="627"/>
      <c r="B44" s="628"/>
      <c r="C44" s="628"/>
      <c r="D44" s="628"/>
      <c r="E44" s="628"/>
      <c r="F44" s="628"/>
      <c r="G44" s="628"/>
      <c r="H44" s="628"/>
      <c r="I44" s="628"/>
      <c r="J44" s="628"/>
      <c r="K44" s="629"/>
    </row>
    <row r="45" spans="1:11" ht="18.75" customHeight="1">
      <c r="A45" s="630"/>
      <c r="B45" s="631"/>
      <c r="C45" s="631"/>
      <c r="D45" s="631"/>
      <c r="E45" s="631"/>
      <c r="F45" s="631"/>
      <c r="G45" s="631"/>
      <c r="H45" s="631"/>
      <c r="I45" s="631"/>
      <c r="J45" s="631"/>
      <c r="K45" s="632"/>
    </row>
    <row r="48" spans="1:11">
      <c r="A48" s="162" t="s">
        <v>317</v>
      </c>
    </row>
    <row r="49" spans="1:11" ht="3.75" customHeight="1"/>
    <row r="50" spans="1:11" ht="18.75" customHeight="1">
      <c r="A50" s="598" t="s">
        <v>366</v>
      </c>
      <c r="B50" s="599"/>
      <c r="C50" s="726"/>
      <c r="D50" s="727"/>
      <c r="E50" s="728"/>
    </row>
    <row r="51" spans="1:11" ht="18.75" customHeight="1">
      <c r="A51" s="202" t="s">
        <v>367</v>
      </c>
      <c r="B51" s="232"/>
      <c r="C51" s="232"/>
      <c r="D51" s="232"/>
      <c r="E51" s="232"/>
      <c r="F51" s="232"/>
      <c r="G51" s="232"/>
      <c r="H51" s="232"/>
      <c r="I51" s="232"/>
      <c r="J51" s="232"/>
      <c r="K51" s="186"/>
    </row>
    <row r="52" spans="1:11" ht="18.75" customHeight="1">
      <c r="A52" s="732" t="s">
        <v>368</v>
      </c>
      <c r="B52" s="733"/>
      <c r="C52" s="733"/>
      <c r="D52" s="733"/>
      <c r="E52" s="733"/>
      <c r="F52" s="733"/>
      <c r="G52" s="733"/>
      <c r="H52" s="733"/>
      <c r="I52" s="733"/>
      <c r="J52" s="733"/>
      <c r="K52" s="734"/>
    </row>
    <row r="53" spans="1:11" ht="18.75" customHeight="1">
      <c r="A53" s="203"/>
      <c r="B53" s="624"/>
      <c r="C53" s="625"/>
      <c r="D53" s="625"/>
      <c r="E53" s="625"/>
      <c r="F53" s="625"/>
      <c r="G53" s="625"/>
      <c r="H53" s="625"/>
      <c r="I53" s="625"/>
      <c r="J53" s="625"/>
      <c r="K53" s="626"/>
    </row>
    <row r="54" spans="1:11" ht="18.75" customHeight="1">
      <c r="A54" s="203"/>
      <c r="B54" s="627"/>
      <c r="C54" s="628"/>
      <c r="D54" s="628"/>
      <c r="E54" s="628"/>
      <c r="F54" s="628"/>
      <c r="G54" s="628"/>
      <c r="H54" s="628"/>
      <c r="I54" s="628"/>
      <c r="J54" s="628"/>
      <c r="K54" s="629"/>
    </row>
    <row r="55" spans="1:11" ht="18.75" customHeight="1">
      <c r="A55" s="203"/>
      <c r="B55" s="630"/>
      <c r="C55" s="631"/>
      <c r="D55" s="631"/>
      <c r="E55" s="631"/>
      <c r="F55" s="631"/>
      <c r="G55" s="631"/>
      <c r="H55" s="631"/>
      <c r="I55" s="631"/>
      <c r="J55" s="631"/>
      <c r="K55" s="632"/>
    </row>
    <row r="56" spans="1:11" ht="8.25" customHeight="1">
      <c r="A56" s="183"/>
      <c r="K56" s="227"/>
    </row>
    <row r="57" spans="1:11" ht="30" customHeight="1">
      <c r="A57" s="729" t="s">
        <v>369</v>
      </c>
      <c r="B57" s="730"/>
      <c r="C57" s="730"/>
      <c r="D57" s="730"/>
      <c r="E57" s="730"/>
      <c r="F57" s="730"/>
      <c r="G57" s="730"/>
      <c r="H57" s="730"/>
      <c r="I57" s="730"/>
      <c r="J57" s="730"/>
      <c r="K57" s="731"/>
    </row>
    <row r="58" spans="1:11" ht="18.75" customHeight="1">
      <c r="A58" s="203"/>
      <c r="B58" s="624"/>
      <c r="C58" s="625"/>
      <c r="D58" s="625"/>
      <c r="E58" s="625"/>
      <c r="F58" s="625"/>
      <c r="G58" s="625"/>
      <c r="H58" s="625"/>
      <c r="I58" s="625"/>
      <c r="J58" s="625"/>
      <c r="K58" s="626"/>
    </row>
    <row r="59" spans="1:11" ht="18.75" customHeight="1">
      <c r="A59" s="203"/>
      <c r="B59" s="627"/>
      <c r="C59" s="628"/>
      <c r="D59" s="628"/>
      <c r="E59" s="628"/>
      <c r="F59" s="628"/>
      <c r="G59" s="628"/>
      <c r="H59" s="628"/>
      <c r="I59" s="628"/>
      <c r="J59" s="628"/>
      <c r="K59" s="629"/>
    </row>
    <row r="60" spans="1:11" ht="18.75" customHeight="1">
      <c r="A60" s="204"/>
      <c r="B60" s="630"/>
      <c r="C60" s="631"/>
      <c r="D60" s="631"/>
      <c r="E60" s="631"/>
      <c r="F60" s="631"/>
      <c r="G60" s="631"/>
      <c r="H60" s="631"/>
      <c r="I60" s="631"/>
      <c r="J60" s="631"/>
      <c r="K60" s="632"/>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2" customWidth="1"/>
    <col min="2" max="18" width="10" style="162" customWidth="1"/>
    <col min="19" max="16384" width="9" style="162"/>
  </cols>
  <sheetData>
    <row r="1" spans="1:11">
      <c r="A1" s="162" t="s">
        <v>370</v>
      </c>
    </row>
    <row r="2" spans="1:11" ht="18" customHeight="1">
      <c r="A2" s="643" t="s">
        <v>145</v>
      </c>
      <c r="B2" s="643"/>
      <c r="C2" s="643"/>
      <c r="D2" s="643"/>
      <c r="E2" s="643"/>
      <c r="F2" s="643"/>
      <c r="G2" s="643"/>
      <c r="H2" s="643"/>
      <c r="I2" s="643"/>
      <c r="J2" s="643"/>
      <c r="K2" s="643"/>
    </row>
    <row r="5" spans="1:11" ht="18.75" customHeight="1">
      <c r="A5" s="164" t="s">
        <v>146</v>
      </c>
      <c r="B5" s="640" t="s">
        <v>371</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77"/>
      <c r="C16" s="578"/>
      <c r="D16" s="578"/>
      <c r="E16" s="578"/>
      <c r="F16" s="579"/>
      <c r="G16" s="641"/>
      <c r="H16" s="702"/>
      <c r="I16" s="702"/>
      <c r="J16" s="702"/>
      <c r="K16" s="642"/>
    </row>
    <row r="17" spans="1:11" ht="18.75" customHeight="1">
      <c r="A17" s="274" t="s">
        <v>160</v>
      </c>
      <c r="B17" s="268" t="s">
        <v>245</v>
      </c>
      <c r="C17" s="308"/>
      <c r="D17" s="269" t="s">
        <v>372</v>
      </c>
      <c r="E17" s="309"/>
      <c r="F17" s="271" t="s">
        <v>373</v>
      </c>
      <c r="G17" s="310">
        <f>C17+E17</f>
        <v>0</v>
      </c>
      <c r="H17" s="270"/>
      <c r="I17" s="273"/>
      <c r="J17" s="270"/>
      <c r="K17" s="311"/>
    </row>
    <row r="18" spans="1:11">
      <c r="A18" s="611" t="s">
        <v>164</v>
      </c>
      <c r="B18" s="634" t="s">
        <v>165</v>
      </c>
      <c r="C18" s="634"/>
      <c r="D18" s="634"/>
      <c r="E18" s="634"/>
      <c r="F18" s="634"/>
      <c r="G18" s="634" t="s">
        <v>166</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6" spans="1:11">
      <c r="A26" s="162" t="s">
        <v>176</v>
      </c>
    </row>
    <row r="27" spans="1:11" ht="3.75" customHeight="1"/>
    <row r="28" spans="1:11">
      <c r="A28" s="622" t="s">
        <v>66</v>
      </c>
      <c r="B28" s="648" t="s">
        <v>177</v>
      </c>
      <c r="C28" s="649"/>
      <c r="D28" s="649"/>
      <c r="E28" s="602"/>
      <c r="F28" s="648" t="s">
        <v>374</v>
      </c>
      <c r="G28" s="649"/>
      <c r="H28" s="649"/>
      <c r="I28" s="649"/>
      <c r="J28" s="602"/>
      <c r="K28" s="622" t="s">
        <v>180</v>
      </c>
    </row>
    <row r="29" spans="1:11" ht="13.5" customHeight="1">
      <c r="A29" s="708"/>
      <c r="B29" s="753" t="s">
        <v>296</v>
      </c>
      <c r="C29" s="753" t="s">
        <v>375</v>
      </c>
      <c r="D29" s="753" t="s">
        <v>314</v>
      </c>
      <c r="E29" s="753" t="s">
        <v>186</v>
      </c>
      <c r="F29" s="756" t="s">
        <v>376</v>
      </c>
      <c r="G29" s="235"/>
      <c r="H29" s="636" t="s">
        <v>341</v>
      </c>
      <c r="I29" s="636" t="s">
        <v>342</v>
      </c>
      <c r="J29" s="754" t="s">
        <v>186</v>
      </c>
      <c r="K29" s="708"/>
    </row>
    <row r="30" spans="1:11" ht="24">
      <c r="A30" s="623"/>
      <c r="B30" s="753"/>
      <c r="C30" s="753"/>
      <c r="D30" s="753"/>
      <c r="E30" s="753"/>
      <c r="F30" s="757"/>
      <c r="G30" s="167" t="s">
        <v>377</v>
      </c>
      <c r="H30" s="720"/>
      <c r="I30" s="720"/>
      <c r="J30" s="755"/>
      <c r="K30" s="623"/>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634" t="s">
        <v>190</v>
      </c>
      <c r="B32" s="366"/>
      <c r="C32" s="366"/>
      <c r="D32" s="366"/>
      <c r="E32" s="366"/>
      <c r="F32" s="367"/>
      <c r="G32" s="366"/>
      <c r="H32" s="366"/>
      <c r="I32" s="366"/>
      <c r="J32" s="366"/>
      <c r="K32" s="173" t="str">
        <f t="shared" ref="K32:K33" si="0">IF(SUM(B32+C32+D32+E32+F32+H32+I32+J32)=0,"",SUM(B32+C32+D32+E32+F32+H32+I32+J32))</f>
        <v/>
      </c>
    </row>
    <row r="33" spans="1:11" ht="15" customHeight="1">
      <c r="A33" s="634"/>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7" spans="1:11" ht="16.5" customHeight="1"/>
    <row r="38" spans="1:11">
      <c r="A38" s="162" t="s">
        <v>191</v>
      </c>
    </row>
    <row r="39" spans="1:11" ht="3.75" customHeight="1"/>
    <row r="40" spans="1:11" ht="18.75" customHeight="1">
      <c r="A40" s="624"/>
      <c r="B40" s="625"/>
      <c r="C40" s="625"/>
      <c r="D40" s="625"/>
      <c r="E40" s="625"/>
      <c r="F40" s="625"/>
      <c r="G40" s="625"/>
      <c r="H40" s="625"/>
      <c r="I40" s="625"/>
      <c r="J40" s="625"/>
      <c r="K40" s="626"/>
    </row>
    <row r="41" spans="1:11" ht="18.75" customHeight="1">
      <c r="A41" s="627"/>
      <c r="B41" s="628"/>
      <c r="C41" s="628"/>
      <c r="D41" s="628"/>
      <c r="E41" s="628"/>
      <c r="F41" s="628"/>
      <c r="G41" s="628"/>
      <c r="H41" s="628"/>
      <c r="I41" s="628"/>
      <c r="J41" s="628"/>
      <c r="K41" s="629"/>
    </row>
    <row r="42" spans="1:11" ht="18.75" customHeight="1">
      <c r="A42" s="630"/>
      <c r="B42" s="631"/>
      <c r="C42" s="631"/>
      <c r="D42" s="631"/>
      <c r="E42" s="631"/>
      <c r="F42" s="631"/>
      <c r="G42" s="631"/>
      <c r="H42" s="631"/>
      <c r="I42" s="631"/>
      <c r="J42" s="631"/>
      <c r="K42" s="632"/>
    </row>
    <row r="45" spans="1:11">
      <c r="A45" s="162" t="s">
        <v>317</v>
      </c>
    </row>
    <row r="46" spans="1:11" ht="3.75" customHeight="1"/>
    <row r="47" spans="1:11" ht="18.75" customHeight="1">
      <c r="A47" s="620" t="s">
        <v>382</v>
      </c>
      <c r="B47" s="659"/>
      <c r="C47" s="301" t="s">
        <v>383</v>
      </c>
      <c r="D47" s="273" t="s">
        <v>384</v>
      </c>
      <c r="E47" s="300" t="s">
        <v>383</v>
      </c>
      <c r="F47" s="275"/>
      <c r="G47" s="665" t="s">
        <v>385</v>
      </c>
      <c r="H47" s="665"/>
      <c r="I47" s="740"/>
      <c r="J47" s="740"/>
      <c r="K47" s="740"/>
    </row>
    <row r="48" spans="1:11" ht="18.75" customHeight="1">
      <c r="A48" s="620" t="s">
        <v>386</v>
      </c>
      <c r="B48" s="659"/>
      <c r="C48" s="301"/>
      <c r="D48" s="179" t="s">
        <v>387</v>
      </c>
      <c r="E48" s="745"/>
      <c r="F48" s="747"/>
      <c r="G48" s="665" t="s">
        <v>388</v>
      </c>
      <c r="H48" s="665"/>
      <c r="I48" s="741"/>
      <c r="J48" s="741"/>
      <c r="K48" s="741"/>
    </row>
    <row r="49" spans="1:11" ht="18.75" customHeight="1">
      <c r="A49" s="598" t="s">
        <v>389</v>
      </c>
      <c r="B49" s="659"/>
      <c r="C49" s="645"/>
      <c r="D49" s="645"/>
      <c r="E49" s="645"/>
      <c r="F49" s="645"/>
      <c r="G49" s="645"/>
      <c r="H49" s="645"/>
      <c r="I49" s="645"/>
      <c r="J49" s="645"/>
      <c r="K49" s="645"/>
    </row>
    <row r="50" spans="1:11" ht="18.75" customHeight="1">
      <c r="A50" s="233"/>
      <c r="B50" s="202" t="s">
        <v>390</v>
      </c>
      <c r="C50" s="232"/>
      <c r="D50" s="232"/>
      <c r="E50" s="232"/>
      <c r="F50" s="232"/>
      <c r="G50" s="232"/>
      <c r="H50" s="232"/>
      <c r="I50" s="232"/>
      <c r="J50" s="232"/>
      <c r="K50" s="186"/>
    </row>
    <row r="51" spans="1:11" ht="18.75" customHeight="1">
      <c r="A51" s="362"/>
      <c r="B51" s="362"/>
      <c r="C51" s="164" t="s">
        <v>391</v>
      </c>
      <c r="D51" s="672"/>
      <c r="E51" s="672"/>
      <c r="F51" s="672"/>
      <c r="G51" s="672"/>
      <c r="H51" s="672"/>
      <c r="I51" s="672"/>
      <c r="J51" s="672"/>
      <c r="K51" s="672"/>
    </row>
    <row r="52" spans="1:11" ht="18.75" customHeight="1">
      <c r="A52" s="362"/>
      <c r="B52" s="184"/>
      <c r="C52" s="164" t="s">
        <v>329</v>
      </c>
      <c r="D52" s="672"/>
      <c r="E52" s="672"/>
      <c r="F52" s="672"/>
      <c r="G52" s="672"/>
      <c r="H52" s="672"/>
      <c r="I52" s="672"/>
      <c r="J52" s="672"/>
      <c r="K52" s="672"/>
    </row>
    <row r="53" spans="1:11" ht="18.75" customHeight="1">
      <c r="A53" s="234"/>
      <c r="B53" s="420" t="s">
        <v>392</v>
      </c>
      <c r="C53" s="197"/>
      <c r="D53" s="166"/>
      <c r="E53" s="745"/>
      <c r="F53" s="746"/>
      <c r="G53" s="746"/>
      <c r="H53" s="746"/>
      <c r="I53" s="746"/>
      <c r="J53" s="746"/>
      <c r="K53" s="747"/>
    </row>
    <row r="54" spans="1:11" ht="18.75" customHeight="1">
      <c r="A54" s="202" t="s">
        <v>393</v>
      </c>
      <c r="B54" s="232"/>
      <c r="C54" s="232"/>
      <c r="D54" s="213"/>
      <c r="E54" s="748"/>
      <c r="F54" s="748"/>
      <c r="G54" s="748"/>
      <c r="H54" s="748"/>
      <c r="I54" s="232"/>
      <c r="J54" s="232"/>
      <c r="K54" s="186"/>
    </row>
    <row r="55" spans="1:11" ht="18.75" customHeight="1">
      <c r="A55" s="189"/>
      <c r="B55" s="164" t="s">
        <v>202</v>
      </c>
      <c r="C55" s="581"/>
      <c r="D55" s="582"/>
      <c r="E55" s="582"/>
      <c r="F55" s="752"/>
      <c r="G55" s="164" t="s">
        <v>150</v>
      </c>
      <c r="H55" s="581"/>
      <c r="I55" s="582"/>
      <c r="J55" s="582"/>
      <c r="K55" s="752"/>
    </row>
    <row r="56" spans="1:11" ht="18.75" customHeight="1">
      <c r="A56" s="183"/>
      <c r="B56" s="178" t="s">
        <v>205</v>
      </c>
      <c r="C56" s="581"/>
      <c r="D56" s="752"/>
      <c r="E56" s="162" t="s">
        <v>206</v>
      </c>
      <c r="F56" s="164" t="s">
        <v>207</v>
      </c>
      <c r="G56" s="581"/>
      <c r="H56" s="582"/>
      <c r="I56" s="166" t="s">
        <v>208</v>
      </c>
      <c r="K56" s="227"/>
    </row>
    <row r="57" spans="1:11" ht="18.75" customHeight="1">
      <c r="A57" s="183"/>
      <c r="B57" s="594" t="s">
        <v>394</v>
      </c>
      <c r="C57" s="594"/>
      <c r="D57" s="594"/>
      <c r="E57" s="594"/>
      <c r="F57" s="715"/>
      <c r="G57" s="716"/>
      <c r="H57" s="716"/>
      <c r="I57" s="717"/>
      <c r="K57" s="227"/>
    </row>
    <row r="58" spans="1:11" ht="18.75" customHeight="1">
      <c r="A58" s="183"/>
      <c r="B58" s="750" t="s">
        <v>395</v>
      </c>
      <c r="C58" s="751"/>
      <c r="D58" s="751"/>
      <c r="E58" s="751"/>
      <c r="F58" s="600" t="s">
        <v>211</v>
      </c>
      <c r="G58" s="601"/>
      <c r="H58" s="742"/>
      <c r="I58" s="743"/>
      <c r="J58" s="744"/>
      <c r="K58" s="227"/>
    </row>
    <row r="59" spans="1:11" ht="18.75" customHeight="1">
      <c r="A59" s="183"/>
      <c r="B59" s="198"/>
      <c r="C59" s="200"/>
      <c r="D59" s="200"/>
      <c r="E59" s="199"/>
      <c r="F59" s="192"/>
      <c r="G59" s="191" t="s">
        <v>396</v>
      </c>
      <c r="H59" s="302"/>
      <c r="I59" s="303"/>
      <c r="J59" s="287"/>
      <c r="K59" s="227"/>
    </row>
    <row r="60" spans="1:11" ht="18.75" customHeight="1">
      <c r="A60" s="187"/>
      <c r="B60" s="184"/>
      <c r="C60" s="201"/>
      <c r="D60" s="603"/>
      <c r="E60" s="604"/>
      <c r="F60" s="749" t="s">
        <v>218</v>
      </c>
      <c r="G60" s="604"/>
      <c r="H60" s="608"/>
      <c r="I60" s="608"/>
      <c r="J60" s="609"/>
      <c r="K60" s="193"/>
    </row>
    <row r="61" spans="1:11" ht="6.75" customHeight="1">
      <c r="B61" s="169"/>
      <c r="C61" s="169"/>
      <c r="D61" s="169"/>
      <c r="E61" s="169"/>
      <c r="F61" s="169"/>
      <c r="G61" s="169"/>
      <c r="H61" s="240"/>
      <c r="I61" s="240"/>
      <c r="J61" s="240"/>
    </row>
    <row r="62" spans="1:11" ht="12" customHeight="1">
      <c r="A62" s="162" t="s">
        <v>397</v>
      </c>
      <c r="B62" s="169"/>
      <c r="C62" s="169"/>
      <c r="D62" s="169"/>
      <c r="E62" s="169"/>
      <c r="F62" s="169"/>
      <c r="G62" s="169"/>
      <c r="H62" s="240"/>
      <c r="I62" s="240"/>
      <c r="J62" s="240"/>
    </row>
    <row r="63" spans="1:11">
      <c r="A63" s="162" t="s">
        <v>398</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2" customWidth="1"/>
    <col min="2" max="18" width="10" style="162" customWidth="1"/>
    <col min="19" max="16384" width="9" style="162"/>
  </cols>
  <sheetData>
    <row r="1" spans="1:11">
      <c r="A1" s="162" t="s">
        <v>399</v>
      </c>
    </row>
    <row r="2" spans="1:11" ht="18" customHeight="1">
      <c r="A2" s="643" t="s">
        <v>145</v>
      </c>
      <c r="B2" s="643"/>
      <c r="C2" s="643"/>
      <c r="D2" s="643"/>
      <c r="E2" s="643"/>
      <c r="F2" s="643"/>
      <c r="G2" s="643"/>
      <c r="H2" s="643"/>
      <c r="I2" s="643"/>
      <c r="J2" s="643"/>
      <c r="K2" s="643"/>
    </row>
    <row r="5" spans="1:11" ht="18.75" customHeight="1">
      <c r="A5" s="164" t="s">
        <v>146</v>
      </c>
      <c r="B5" s="640" t="s">
        <v>400</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641"/>
      <c r="H16" s="702"/>
      <c r="I16" s="702"/>
      <c r="J16" s="702"/>
      <c r="K16" s="642"/>
    </row>
    <row r="17" spans="1:11" ht="18.75" customHeight="1">
      <c r="A17" s="274" t="s">
        <v>160</v>
      </c>
      <c r="B17" s="268" t="s">
        <v>245</v>
      </c>
      <c r="C17" s="308"/>
      <c r="D17" s="269" t="s">
        <v>372</v>
      </c>
      <c r="E17" s="309"/>
      <c r="F17" s="271" t="s">
        <v>373</v>
      </c>
      <c r="G17" s="310">
        <f>C17+E17</f>
        <v>0</v>
      </c>
      <c r="H17" s="270"/>
      <c r="I17" s="273"/>
      <c r="J17" s="270"/>
      <c r="K17" s="311"/>
    </row>
    <row r="18" spans="1:11">
      <c r="A18" s="611" t="s">
        <v>164</v>
      </c>
      <c r="B18" s="634" t="s">
        <v>165</v>
      </c>
      <c r="C18" s="634"/>
      <c r="D18" s="634"/>
      <c r="E18" s="634"/>
      <c r="F18" s="634"/>
      <c r="G18" s="634" t="s">
        <v>166</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6" spans="1:11">
      <c r="A26" s="162" t="s">
        <v>176</v>
      </c>
    </row>
    <row r="27" spans="1:11" ht="3.75" customHeight="1"/>
    <row r="28" spans="1:11">
      <c r="A28" s="622" t="s">
        <v>66</v>
      </c>
      <c r="B28" s="648" t="s">
        <v>177</v>
      </c>
      <c r="C28" s="649"/>
      <c r="D28" s="649"/>
      <c r="E28" s="602"/>
      <c r="F28" s="648" t="s">
        <v>374</v>
      </c>
      <c r="G28" s="649"/>
      <c r="H28" s="649"/>
      <c r="I28" s="649"/>
      <c r="J28" s="602"/>
      <c r="K28" s="622" t="s">
        <v>180</v>
      </c>
    </row>
    <row r="29" spans="1:11" ht="13.5" customHeight="1">
      <c r="A29" s="708"/>
      <c r="B29" s="753" t="s">
        <v>296</v>
      </c>
      <c r="C29" s="753" t="s">
        <v>375</v>
      </c>
      <c r="D29" s="753" t="s">
        <v>314</v>
      </c>
      <c r="E29" s="753" t="s">
        <v>186</v>
      </c>
      <c r="F29" s="756" t="s">
        <v>376</v>
      </c>
      <c r="G29" s="235"/>
      <c r="H29" s="636" t="s">
        <v>341</v>
      </c>
      <c r="I29" s="636" t="s">
        <v>342</v>
      </c>
      <c r="J29" s="754" t="s">
        <v>186</v>
      </c>
      <c r="K29" s="708"/>
    </row>
    <row r="30" spans="1:11" ht="24">
      <c r="A30" s="623"/>
      <c r="B30" s="753"/>
      <c r="C30" s="753"/>
      <c r="D30" s="753"/>
      <c r="E30" s="753"/>
      <c r="F30" s="757"/>
      <c r="G30" s="167" t="s">
        <v>377</v>
      </c>
      <c r="H30" s="720"/>
      <c r="I30" s="720"/>
      <c r="J30" s="755"/>
      <c r="K30" s="623"/>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634" t="s">
        <v>190</v>
      </c>
      <c r="B32" s="366"/>
      <c r="C32" s="366"/>
      <c r="D32" s="366"/>
      <c r="E32" s="366"/>
      <c r="F32" s="367"/>
      <c r="G32" s="366"/>
      <c r="H32" s="366"/>
      <c r="I32" s="366"/>
      <c r="J32" s="366"/>
      <c r="K32" s="173" t="str">
        <f t="shared" ref="K32:K33" si="0">IF(SUM(B32+C32+D32+E32+F32+H32+I32+J32)=0,"",SUM(B32+C32+D32+E32+F32+H32+I32+J32))</f>
        <v/>
      </c>
    </row>
    <row r="33" spans="1:11" ht="15" customHeight="1">
      <c r="A33" s="634"/>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8" spans="1:11">
      <c r="A38" s="162" t="s">
        <v>191</v>
      </c>
    </row>
    <row r="39" spans="1:11" ht="3.75" customHeight="1"/>
    <row r="40" spans="1:11" ht="18.75" customHeight="1">
      <c r="A40" s="624"/>
      <c r="B40" s="625"/>
      <c r="C40" s="625"/>
      <c r="D40" s="625"/>
      <c r="E40" s="625"/>
      <c r="F40" s="625"/>
      <c r="G40" s="625"/>
      <c r="H40" s="625"/>
      <c r="I40" s="625"/>
      <c r="J40" s="625"/>
      <c r="K40" s="626"/>
    </row>
    <row r="41" spans="1:11" ht="18.75" customHeight="1">
      <c r="A41" s="627"/>
      <c r="B41" s="628"/>
      <c r="C41" s="628"/>
      <c r="D41" s="628"/>
      <c r="E41" s="628"/>
      <c r="F41" s="628"/>
      <c r="G41" s="628"/>
      <c r="H41" s="628"/>
      <c r="I41" s="628"/>
      <c r="J41" s="628"/>
      <c r="K41" s="629"/>
    </row>
    <row r="42" spans="1:11" ht="18.75" customHeight="1">
      <c r="A42" s="630"/>
      <c r="B42" s="631"/>
      <c r="C42" s="631"/>
      <c r="D42" s="631"/>
      <c r="E42" s="631"/>
      <c r="F42" s="631"/>
      <c r="G42" s="631"/>
      <c r="H42" s="631"/>
      <c r="I42" s="631"/>
      <c r="J42" s="631"/>
      <c r="K42" s="632"/>
    </row>
    <row r="45" spans="1:11">
      <c r="A45" s="162" t="s">
        <v>317</v>
      </c>
    </row>
    <row r="46" spans="1:11" ht="3.75" customHeight="1"/>
    <row r="47" spans="1:11" ht="18.75" customHeight="1">
      <c r="A47" s="620" t="s">
        <v>382</v>
      </c>
      <c r="B47" s="659"/>
      <c r="C47" s="301" t="s">
        <v>383</v>
      </c>
      <c r="D47" s="273" t="s">
        <v>384</v>
      </c>
      <c r="E47" s="300" t="s">
        <v>383</v>
      </c>
      <c r="F47" s="275"/>
      <c r="G47" s="665" t="s">
        <v>385</v>
      </c>
      <c r="H47" s="665"/>
      <c r="I47" s="740"/>
      <c r="J47" s="740"/>
      <c r="K47" s="740"/>
    </row>
    <row r="48" spans="1:11" ht="18.75" customHeight="1">
      <c r="A48" s="620" t="s">
        <v>386</v>
      </c>
      <c r="B48" s="659"/>
      <c r="C48" s="301"/>
      <c r="D48" s="179" t="s">
        <v>387</v>
      </c>
      <c r="E48" s="745"/>
      <c r="F48" s="747"/>
      <c r="G48" s="665" t="s">
        <v>388</v>
      </c>
      <c r="H48" s="665"/>
      <c r="I48" s="741"/>
      <c r="J48" s="741"/>
      <c r="K48" s="741"/>
    </row>
    <row r="49" spans="1:11" ht="18.75" customHeight="1">
      <c r="A49" s="600" t="s">
        <v>401</v>
      </c>
      <c r="B49" s="758"/>
      <c r="C49" s="758"/>
      <c r="D49" s="758"/>
      <c r="E49" s="758"/>
      <c r="F49" s="758"/>
      <c r="G49" s="758"/>
      <c r="H49" s="758"/>
      <c r="I49" s="758"/>
      <c r="J49" s="758"/>
      <c r="K49" s="601"/>
    </row>
    <row r="50" spans="1:11" ht="18.75" customHeight="1">
      <c r="A50" s="183"/>
      <c r="B50" s="634" t="s">
        <v>402</v>
      </c>
      <c r="C50" s="634"/>
      <c r="D50" s="241" t="s">
        <v>403</v>
      </c>
      <c r="E50" s="304"/>
      <c r="F50" s="241" t="s">
        <v>404</v>
      </c>
      <c r="G50" s="304"/>
      <c r="H50" s="241" t="s">
        <v>405</v>
      </c>
      <c r="I50" s="304"/>
      <c r="J50" s="232"/>
      <c r="K50" s="186"/>
    </row>
    <row r="51" spans="1:11" ht="18.75" customHeight="1">
      <c r="A51" s="183"/>
      <c r="B51" s="634" t="s">
        <v>406</v>
      </c>
      <c r="C51" s="634"/>
      <c r="D51" s="241" t="s">
        <v>403</v>
      </c>
      <c r="E51" s="304"/>
      <c r="F51" s="241" t="s">
        <v>404</v>
      </c>
      <c r="G51" s="304"/>
      <c r="H51" s="241" t="s">
        <v>405</v>
      </c>
      <c r="I51" s="304"/>
      <c r="J51" s="232"/>
      <c r="K51" s="186"/>
    </row>
    <row r="52" spans="1:11" ht="18.75" customHeight="1">
      <c r="A52" s="202" t="s">
        <v>393</v>
      </c>
      <c r="B52" s="232"/>
      <c r="C52" s="232"/>
      <c r="D52" s="213"/>
      <c r="E52" s="232"/>
      <c r="F52" s="232"/>
      <c r="G52" s="232"/>
      <c r="H52" s="232"/>
      <c r="I52" s="232"/>
      <c r="J52" s="232"/>
      <c r="K52" s="186"/>
    </row>
    <row r="53" spans="1:11" ht="18.75" customHeight="1">
      <c r="A53" s="189"/>
      <c r="B53" s="164" t="s">
        <v>202</v>
      </c>
      <c r="C53" s="581"/>
      <c r="D53" s="582"/>
      <c r="E53" s="582"/>
      <c r="F53" s="752"/>
      <c r="G53" s="164" t="s">
        <v>150</v>
      </c>
      <c r="H53" s="581"/>
      <c r="I53" s="582"/>
      <c r="J53" s="582"/>
      <c r="K53" s="752"/>
    </row>
    <row r="54" spans="1:11" ht="18.75" customHeight="1">
      <c r="A54" s="183"/>
      <c r="B54" s="178" t="s">
        <v>205</v>
      </c>
      <c r="C54" s="581"/>
      <c r="D54" s="752"/>
      <c r="E54" s="162" t="s">
        <v>206</v>
      </c>
      <c r="F54" s="164" t="s">
        <v>207</v>
      </c>
      <c r="G54" s="581"/>
      <c r="H54" s="582"/>
      <c r="I54" s="166" t="s">
        <v>208</v>
      </c>
      <c r="K54" s="227"/>
    </row>
    <row r="55" spans="1:11" ht="18.75" customHeight="1">
      <c r="A55" s="187"/>
      <c r="B55" s="594" t="s">
        <v>394</v>
      </c>
      <c r="C55" s="594"/>
      <c r="D55" s="594"/>
      <c r="E55" s="594"/>
      <c r="F55" s="715"/>
      <c r="G55" s="716"/>
      <c r="H55" s="716"/>
      <c r="I55" s="717"/>
      <c r="J55" s="188"/>
      <c r="K55" s="193"/>
    </row>
    <row r="56" spans="1:11" ht="6.75" customHeight="1">
      <c r="B56" s="169"/>
      <c r="C56" s="169"/>
      <c r="D56" s="169"/>
      <c r="E56" s="169"/>
      <c r="F56" s="169"/>
      <c r="G56" s="169"/>
      <c r="H56" s="240"/>
      <c r="I56" s="240"/>
      <c r="J56" s="240"/>
    </row>
    <row r="57" spans="1:11" ht="12" customHeight="1">
      <c r="A57" s="162" t="s">
        <v>407</v>
      </c>
      <c r="B57" s="169"/>
      <c r="C57" s="169"/>
      <c r="D57" s="169"/>
      <c r="E57" s="169"/>
      <c r="F57" s="169"/>
      <c r="G57" s="169"/>
      <c r="H57" s="240"/>
      <c r="I57" s="240"/>
      <c r="J57" s="240"/>
    </row>
    <row r="58" spans="1:11" ht="12" customHeight="1">
      <c r="A58" s="162" t="s">
        <v>397</v>
      </c>
      <c r="B58" s="169"/>
      <c r="C58" s="169"/>
      <c r="D58" s="169"/>
      <c r="E58" s="169"/>
      <c r="F58" s="169"/>
      <c r="G58" s="169"/>
      <c r="H58" s="240"/>
      <c r="I58" s="240"/>
      <c r="J58" s="240"/>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2" customWidth="1"/>
    <col min="2" max="18" width="10" style="162" customWidth="1"/>
    <col min="19" max="16384" width="9" style="162"/>
  </cols>
  <sheetData>
    <row r="1" spans="1:11">
      <c r="A1" s="162" t="s">
        <v>408</v>
      </c>
    </row>
    <row r="2" spans="1:11" ht="18" customHeight="1">
      <c r="A2" s="643" t="s">
        <v>145</v>
      </c>
      <c r="B2" s="643"/>
      <c r="C2" s="643"/>
      <c r="D2" s="643"/>
      <c r="E2" s="643"/>
      <c r="F2" s="643"/>
      <c r="G2" s="643"/>
      <c r="H2" s="643"/>
      <c r="I2" s="643"/>
      <c r="J2" s="643"/>
      <c r="K2" s="643"/>
    </row>
    <row r="5" spans="1:11" ht="18.75" customHeight="1">
      <c r="A5" s="164" t="s">
        <v>146</v>
      </c>
      <c r="B5" s="640" t="s">
        <v>409</v>
      </c>
      <c r="C5" s="640"/>
      <c r="D5" s="640"/>
      <c r="E5" s="640"/>
      <c r="F5" s="640"/>
    </row>
    <row r="6" spans="1:11" ht="12" customHeight="1">
      <c r="A6" s="170"/>
      <c r="B6" s="171"/>
      <c r="C6" s="171"/>
      <c r="D6" s="171"/>
      <c r="E6" s="171"/>
      <c r="F6" s="171"/>
    </row>
    <row r="8" spans="1:11">
      <c r="A8" s="640" t="s">
        <v>202</v>
      </c>
      <c r="B8" s="640"/>
      <c r="C8" s="640"/>
      <c r="D8" s="640" t="s">
        <v>363</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ht="18.75" customHeight="1">
      <c r="A17" s="164" t="s">
        <v>410</v>
      </c>
      <c r="B17" s="617"/>
      <c r="C17" s="617"/>
      <c r="D17" s="617"/>
      <c r="E17" s="617"/>
      <c r="F17" s="617"/>
      <c r="G17" s="641"/>
      <c r="H17" s="702"/>
      <c r="I17" s="702"/>
      <c r="J17" s="702"/>
      <c r="K17" s="642"/>
    </row>
    <row r="18" spans="1:11" ht="12" customHeight="1">
      <c r="A18" s="634" t="s">
        <v>334</v>
      </c>
      <c r="B18" s="709"/>
      <c r="C18" s="710"/>
      <c r="D18" s="710"/>
      <c r="E18" s="710"/>
      <c r="F18" s="711"/>
      <c r="G18" s="650" t="s">
        <v>335</v>
      </c>
      <c r="H18" s="651"/>
      <c r="I18" s="651"/>
      <c r="J18" s="651"/>
      <c r="K18" s="689"/>
    </row>
    <row r="19" spans="1:11" ht="19.5" customHeight="1">
      <c r="A19" s="634"/>
      <c r="B19" s="595"/>
      <c r="C19" s="596"/>
      <c r="D19" s="596"/>
      <c r="E19" s="596"/>
      <c r="F19" s="597"/>
      <c r="G19" s="618" t="s">
        <v>336</v>
      </c>
      <c r="H19" s="687"/>
      <c r="I19" s="715"/>
      <c r="J19" s="716"/>
      <c r="K19" s="717"/>
    </row>
    <row r="20" spans="1:11">
      <c r="A20" s="611" t="s">
        <v>164</v>
      </c>
      <c r="B20" s="634" t="s">
        <v>165</v>
      </c>
      <c r="C20" s="634"/>
      <c r="D20" s="634"/>
      <c r="E20" s="634"/>
      <c r="F20" s="634"/>
      <c r="G20" s="634" t="s">
        <v>166</v>
      </c>
      <c r="H20" s="634"/>
      <c r="I20" s="634"/>
      <c r="J20" s="634"/>
      <c r="K20" s="634"/>
    </row>
    <row r="21" spans="1:11" ht="18.75" customHeight="1">
      <c r="A21" s="635"/>
      <c r="B21" s="617"/>
      <c r="C21" s="617"/>
      <c r="D21" s="617"/>
      <c r="E21" s="617"/>
      <c r="F21" s="617"/>
      <c r="G21" s="617"/>
      <c r="H21" s="617"/>
      <c r="I21" s="617"/>
      <c r="J21" s="617"/>
      <c r="K21" s="617"/>
    </row>
    <row r="22" spans="1:11" ht="12" customHeight="1">
      <c r="A22" s="633" t="s">
        <v>167</v>
      </c>
      <c r="B22" s="164" t="s">
        <v>168</v>
      </c>
      <c r="C22" s="640" t="s">
        <v>169</v>
      </c>
      <c r="D22" s="640"/>
      <c r="E22" s="640"/>
      <c r="F22" s="640"/>
      <c r="G22" s="640"/>
      <c r="H22" s="640"/>
      <c r="I22" s="640"/>
      <c r="J22" s="640"/>
      <c r="K22" s="640"/>
    </row>
    <row r="23" spans="1:11">
      <c r="A23" s="633"/>
      <c r="B23" s="617"/>
      <c r="C23" s="164" t="s">
        <v>170</v>
      </c>
      <c r="D23" s="164" t="s">
        <v>171</v>
      </c>
      <c r="E23" s="164" t="s">
        <v>172</v>
      </c>
      <c r="F23" s="641" t="s">
        <v>166</v>
      </c>
      <c r="G23" s="642"/>
      <c r="H23" s="634" t="s">
        <v>173</v>
      </c>
      <c r="I23" s="634"/>
      <c r="J23" s="634"/>
      <c r="K23" s="634"/>
    </row>
    <row r="24" spans="1:11" ht="18.75" customHeight="1">
      <c r="A24" s="633"/>
      <c r="B24" s="617"/>
      <c r="C24" s="279"/>
      <c r="D24" s="280"/>
      <c r="E24" s="281"/>
      <c r="F24" s="580"/>
      <c r="G24" s="580"/>
      <c r="H24" s="168" t="s">
        <v>174</v>
      </c>
      <c r="I24" s="282"/>
      <c r="J24" s="168" t="s">
        <v>175</v>
      </c>
      <c r="K24" s="283"/>
    </row>
    <row r="25" spans="1:11" ht="18.75" customHeight="1">
      <c r="A25" s="633"/>
      <c r="B25" s="617"/>
      <c r="C25" s="279"/>
      <c r="D25" s="280"/>
      <c r="E25" s="281"/>
      <c r="F25" s="580"/>
      <c r="G25" s="580"/>
      <c r="H25" s="168" t="s">
        <v>174</v>
      </c>
      <c r="I25" s="282"/>
      <c r="J25" s="168" t="s">
        <v>175</v>
      </c>
      <c r="K25" s="283"/>
    </row>
    <row r="28" spans="1:11">
      <c r="A28" s="162" t="s">
        <v>176</v>
      </c>
    </row>
    <row r="29" spans="1:11" ht="3.75" customHeight="1"/>
    <row r="30" spans="1:11" ht="18.75" customHeight="1">
      <c r="A30" s="179" t="s">
        <v>66</v>
      </c>
      <c r="B30" s="229" t="s">
        <v>411</v>
      </c>
      <c r="C30" s="179" t="s">
        <v>412</v>
      </c>
      <c r="D30" s="179" t="s">
        <v>413</v>
      </c>
      <c r="E30" s="226" t="s">
        <v>414</v>
      </c>
      <c r="F30" s="179" t="s">
        <v>415</v>
      </c>
      <c r="G30" s="209"/>
      <c r="H30" s="209"/>
      <c r="I30" s="759"/>
      <c r="J30" s="759"/>
      <c r="K30" s="759"/>
    </row>
    <row r="31" spans="1:11" ht="19.5" customHeight="1">
      <c r="A31" s="230" t="s">
        <v>189</v>
      </c>
      <c r="B31" s="280"/>
      <c r="C31" s="280"/>
      <c r="D31" s="280"/>
      <c r="E31" s="280"/>
      <c r="F31" s="172" t="str">
        <f>IF(SUM(B31:E31)=0,"",SUM(B31:E31))</f>
        <v/>
      </c>
      <c r="G31" s="177"/>
      <c r="H31" s="177"/>
      <c r="I31" s="760"/>
      <c r="J31" s="760"/>
      <c r="K31" s="760"/>
    </row>
    <row r="32" spans="1:11" ht="15" customHeight="1">
      <c r="A32" s="633" t="s">
        <v>190</v>
      </c>
      <c r="B32" s="366"/>
      <c r="C32" s="366"/>
      <c r="D32" s="366"/>
      <c r="E32" s="366"/>
      <c r="F32" s="173" t="str">
        <f t="shared" ref="F32:F33" si="0">IF(SUM(B32:E32)=0,"",SUM(B32:E32))</f>
        <v/>
      </c>
      <c r="G32" s="243"/>
      <c r="H32" s="243"/>
      <c r="I32" s="760"/>
      <c r="J32" s="760"/>
      <c r="K32" s="760"/>
    </row>
    <row r="33" spans="1:11" ht="15" customHeight="1">
      <c r="A33" s="634"/>
      <c r="B33" s="285"/>
      <c r="C33" s="285"/>
      <c r="D33" s="285"/>
      <c r="E33" s="285"/>
      <c r="F33" s="174" t="str">
        <f t="shared" si="0"/>
        <v/>
      </c>
      <c r="G33" s="177"/>
      <c r="H33" s="177"/>
      <c r="I33" s="760"/>
      <c r="J33" s="760"/>
      <c r="K33" s="760"/>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62" t="s">
        <v>416</v>
      </c>
    </row>
    <row r="45" spans="1:11" ht="3.75" customHeight="1"/>
    <row r="46" spans="1:11" ht="18.75" customHeight="1">
      <c r="A46" s="637" t="s">
        <v>417</v>
      </c>
      <c r="B46" s="638"/>
      <c r="C46" s="638"/>
      <c r="D46" s="638"/>
      <c r="E46" s="638"/>
      <c r="F46" s="638"/>
      <c r="G46" s="638"/>
      <c r="H46" s="638"/>
      <c r="I46" s="638"/>
      <c r="J46" s="638"/>
      <c r="K46" s="283"/>
    </row>
    <row r="47" spans="1:11" ht="19.5" customHeight="1">
      <c r="A47" s="637" t="s">
        <v>418</v>
      </c>
      <c r="B47" s="638"/>
      <c r="C47" s="638"/>
      <c r="D47" s="638"/>
      <c r="E47" s="638"/>
      <c r="F47" s="638"/>
      <c r="G47" s="638"/>
      <c r="H47" s="638"/>
      <c r="I47" s="638"/>
      <c r="J47" s="638"/>
      <c r="K47" s="283"/>
    </row>
    <row r="48" spans="1:11" ht="19.5" customHeight="1">
      <c r="A48" s="637" t="s">
        <v>419</v>
      </c>
      <c r="B48" s="638"/>
      <c r="C48" s="638"/>
      <c r="D48" s="638"/>
      <c r="E48" s="638"/>
      <c r="F48" s="638"/>
      <c r="G48" s="638"/>
      <c r="H48" s="638"/>
      <c r="I48" s="638"/>
      <c r="J48" s="638"/>
      <c r="K48" s="283"/>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89" customWidth="1"/>
    <col min="2" max="3" width="3.6328125" style="89" customWidth="1"/>
    <col min="4" max="6" width="20.6328125" style="89" customWidth="1"/>
    <col min="7" max="7" width="10.6328125" style="89" customWidth="1"/>
    <col min="8" max="8" width="7.6328125" style="132" customWidth="1"/>
    <col min="9" max="9" width="12" style="132" customWidth="1"/>
    <col min="10" max="10" width="16.36328125" style="132" customWidth="1"/>
    <col min="11" max="11" width="21.453125" style="132" customWidth="1"/>
    <col min="12" max="16" width="10.6328125" style="89" customWidth="1"/>
    <col min="17" max="17" width="10.6328125" style="132" customWidth="1"/>
    <col min="18" max="22" width="10.6328125" style="89" customWidth="1"/>
    <col min="23" max="35" width="11.36328125" style="89" customWidth="1"/>
    <col min="36" max="64" width="10.6328125" style="89" customWidth="1"/>
    <col min="65" max="175" width="3.6328125" style="89" customWidth="1"/>
    <col min="176" max="16384" width="1.08984375" style="89"/>
  </cols>
  <sheetData>
    <row r="1" spans="1:35" ht="26.25" customHeight="1">
      <c r="A1" s="780" t="s">
        <v>420</v>
      </c>
      <c r="B1" s="780"/>
      <c r="C1" s="780"/>
      <c r="D1" s="780"/>
      <c r="E1" s="780"/>
      <c r="F1" s="780"/>
      <c r="G1" s="780"/>
      <c r="H1" s="780"/>
      <c r="I1" s="780"/>
      <c r="J1" s="780"/>
      <c r="K1" s="91"/>
      <c r="L1" s="91"/>
      <c r="M1" s="91"/>
      <c r="N1" s="91"/>
      <c r="O1" s="91"/>
      <c r="P1" s="91"/>
      <c r="Q1" s="92"/>
      <c r="R1" s="93"/>
      <c r="S1" s="781" t="s">
        <v>421</v>
      </c>
      <c r="T1" s="781"/>
      <c r="U1" s="781"/>
      <c r="V1" s="781"/>
      <c r="W1" s="781"/>
      <c r="X1" s="781"/>
      <c r="Y1" s="781"/>
      <c r="Z1" s="781"/>
      <c r="AA1" s="781"/>
      <c r="AB1" s="781"/>
      <c r="AC1" s="781"/>
      <c r="AD1" s="781"/>
      <c r="AE1" s="781"/>
      <c r="AF1" s="781"/>
      <c r="AG1" s="781"/>
      <c r="AH1" s="781"/>
      <c r="AI1" s="781"/>
    </row>
    <row r="2" spans="1:35" ht="40.5" customHeight="1" thickBot="1">
      <c r="B2" s="782" t="s">
        <v>422</v>
      </c>
      <c r="C2" s="782"/>
      <c r="D2" s="782"/>
      <c r="E2" s="782"/>
      <c r="F2" s="782"/>
      <c r="G2" s="782"/>
      <c r="H2" s="782"/>
      <c r="I2" s="782"/>
      <c r="J2" s="782"/>
      <c r="K2" s="782"/>
      <c r="L2" s="782"/>
      <c r="M2" s="782"/>
      <c r="N2" s="782"/>
      <c r="O2" s="782"/>
      <c r="P2" s="782"/>
      <c r="Q2" s="782"/>
      <c r="R2" s="782"/>
      <c r="S2" s="781"/>
      <c r="T2" s="781"/>
      <c r="U2" s="781"/>
      <c r="V2" s="781"/>
      <c r="W2" s="781"/>
      <c r="X2" s="781"/>
      <c r="Y2" s="781"/>
      <c r="Z2" s="781"/>
      <c r="AA2" s="781"/>
      <c r="AB2" s="781"/>
      <c r="AC2" s="781"/>
      <c r="AD2" s="781"/>
      <c r="AE2" s="781"/>
      <c r="AF2" s="781"/>
      <c r="AG2" s="781"/>
      <c r="AH2" s="781"/>
      <c r="AI2" s="781"/>
    </row>
    <row r="3" spans="1:35" ht="20.149999999999999" customHeight="1">
      <c r="B3" s="783" t="s">
        <v>423</v>
      </c>
      <c r="C3" s="778" t="s">
        <v>424</v>
      </c>
      <c r="D3" s="778" t="s">
        <v>425</v>
      </c>
      <c r="E3" s="778" t="s">
        <v>426</v>
      </c>
      <c r="F3" s="785" t="s">
        <v>427</v>
      </c>
      <c r="G3" s="778" t="s">
        <v>428</v>
      </c>
      <c r="H3" s="778" t="s">
        <v>429</v>
      </c>
      <c r="I3" s="778" t="s">
        <v>430</v>
      </c>
      <c r="J3" s="778" t="s">
        <v>431</v>
      </c>
      <c r="K3" s="778" t="s">
        <v>432</v>
      </c>
      <c r="L3" s="94" t="s">
        <v>3</v>
      </c>
      <c r="M3" s="94" t="s">
        <v>4</v>
      </c>
      <c r="N3" s="94" t="s">
        <v>5</v>
      </c>
      <c r="O3" s="95" t="s">
        <v>6</v>
      </c>
      <c r="P3" s="96"/>
      <c r="Q3" s="97"/>
      <c r="R3" s="98" t="s">
        <v>7</v>
      </c>
      <c r="S3" s="94" t="s">
        <v>8</v>
      </c>
      <c r="T3" s="94" t="s">
        <v>9</v>
      </c>
      <c r="U3" s="94" t="s">
        <v>10</v>
      </c>
      <c r="V3" s="99" t="s">
        <v>11</v>
      </c>
      <c r="W3" s="788" t="s">
        <v>433</v>
      </c>
      <c r="X3" s="788" t="s">
        <v>434</v>
      </c>
      <c r="Y3" s="761" t="s">
        <v>435</v>
      </c>
      <c r="Z3" s="778" t="s">
        <v>436</v>
      </c>
      <c r="AA3" s="778" t="s">
        <v>437</v>
      </c>
      <c r="AB3" s="761" t="s">
        <v>438</v>
      </c>
      <c r="AC3" s="761" t="s">
        <v>439</v>
      </c>
      <c r="AD3" s="761" t="s">
        <v>440</v>
      </c>
      <c r="AE3" s="761" t="s">
        <v>441</v>
      </c>
      <c r="AF3" s="761" t="s">
        <v>442</v>
      </c>
      <c r="AG3" s="761" t="s">
        <v>443</v>
      </c>
      <c r="AH3" s="761" t="s">
        <v>444</v>
      </c>
      <c r="AI3" s="763" t="s">
        <v>445</v>
      </c>
    </row>
    <row r="4" spans="1:35" ht="64.5" customHeight="1">
      <c r="B4" s="784"/>
      <c r="C4" s="779"/>
      <c r="D4" s="779"/>
      <c r="E4" s="779"/>
      <c r="F4" s="786"/>
      <c r="G4" s="779"/>
      <c r="H4" s="779"/>
      <c r="I4" s="779"/>
      <c r="J4" s="779"/>
      <c r="K4" s="779"/>
      <c r="L4" s="100" t="s">
        <v>25</v>
      </c>
      <c r="M4" s="101" t="s">
        <v>26</v>
      </c>
      <c r="N4" s="100" t="s">
        <v>27</v>
      </c>
      <c r="O4" s="765" t="s">
        <v>446</v>
      </c>
      <c r="P4" s="767" t="s">
        <v>29</v>
      </c>
      <c r="Q4" s="768"/>
      <c r="R4" s="769"/>
      <c r="S4" s="770" t="s">
        <v>30</v>
      </c>
      <c r="T4" s="772" t="s">
        <v>31</v>
      </c>
      <c r="U4" s="774" t="s">
        <v>447</v>
      </c>
      <c r="V4" s="776" t="s">
        <v>448</v>
      </c>
      <c r="W4" s="789"/>
      <c r="X4" s="789"/>
      <c r="Y4" s="762"/>
      <c r="Z4" s="779"/>
      <c r="AA4" s="779"/>
      <c r="AB4" s="762"/>
      <c r="AC4" s="762"/>
      <c r="AD4" s="762"/>
      <c r="AE4" s="762"/>
      <c r="AF4" s="762"/>
      <c r="AG4" s="762"/>
      <c r="AH4" s="762"/>
      <c r="AI4" s="764"/>
    </row>
    <row r="5" spans="1:35" ht="39" customHeight="1">
      <c r="B5" s="784"/>
      <c r="C5" s="779"/>
      <c r="D5" s="779"/>
      <c r="E5" s="779"/>
      <c r="F5" s="787"/>
      <c r="G5" s="779"/>
      <c r="H5" s="779"/>
      <c r="I5" s="779"/>
      <c r="J5" s="779"/>
      <c r="K5" s="779"/>
      <c r="L5" s="102"/>
      <c r="M5" s="102"/>
      <c r="N5" s="103"/>
      <c r="O5" s="766"/>
      <c r="P5" s="104" t="s">
        <v>449</v>
      </c>
      <c r="Q5" s="104" t="s">
        <v>41</v>
      </c>
      <c r="R5" s="104" t="s">
        <v>42</v>
      </c>
      <c r="S5" s="771"/>
      <c r="T5" s="773"/>
      <c r="U5" s="775"/>
      <c r="V5" s="777"/>
      <c r="W5" s="789"/>
      <c r="X5" s="789"/>
      <c r="Y5" s="762"/>
      <c r="Z5" s="779"/>
      <c r="AA5" s="779"/>
      <c r="AB5" s="762"/>
      <c r="AC5" s="762"/>
      <c r="AD5" s="762"/>
      <c r="AE5" s="762"/>
      <c r="AF5" s="762"/>
      <c r="AG5" s="762"/>
      <c r="AH5" s="762"/>
      <c r="AI5" s="764"/>
    </row>
    <row r="6" spans="1:35" s="105" customFormat="1" ht="55">
      <c r="B6" s="106"/>
      <c r="C6" s="107"/>
      <c r="D6" s="107"/>
      <c r="E6" s="107"/>
      <c r="F6" s="107"/>
      <c r="G6" s="107"/>
      <c r="H6" s="107"/>
      <c r="I6" s="108" t="s">
        <v>450</v>
      </c>
      <c r="J6" s="108" t="s">
        <v>451</v>
      </c>
      <c r="K6" s="108" t="s">
        <v>452</v>
      </c>
      <c r="L6" s="109" t="s">
        <v>44</v>
      </c>
      <c r="M6" s="109" t="s">
        <v>44</v>
      </c>
      <c r="N6" s="109" t="s">
        <v>453</v>
      </c>
      <c r="O6" s="109" t="s">
        <v>44</v>
      </c>
      <c r="P6" s="109" t="s">
        <v>454</v>
      </c>
      <c r="Q6" s="109" t="s">
        <v>44</v>
      </c>
      <c r="R6" s="109" t="s">
        <v>44</v>
      </c>
      <c r="S6" s="109" t="s">
        <v>44</v>
      </c>
      <c r="T6" s="109" t="s">
        <v>44</v>
      </c>
      <c r="U6" s="110" t="s">
        <v>44</v>
      </c>
      <c r="V6" s="111" t="s">
        <v>44</v>
      </c>
      <c r="W6" s="112" t="s">
        <v>455</v>
      </c>
      <c r="X6" s="112" t="s">
        <v>455</v>
      </c>
      <c r="Y6" s="249" t="s">
        <v>456</v>
      </c>
      <c r="Z6" s="113" t="s">
        <v>454</v>
      </c>
      <c r="AA6" s="113" t="s">
        <v>457</v>
      </c>
      <c r="AB6" s="249" t="s">
        <v>458</v>
      </c>
      <c r="AC6" s="249" t="s">
        <v>456</v>
      </c>
      <c r="AD6" s="252" t="s">
        <v>459</v>
      </c>
      <c r="AE6" s="252" t="s">
        <v>460</v>
      </c>
      <c r="AF6" s="253" t="s">
        <v>461</v>
      </c>
      <c r="AG6" s="252" t="s">
        <v>462</v>
      </c>
      <c r="AH6" s="252" t="s">
        <v>462</v>
      </c>
      <c r="AI6" s="254" t="s">
        <v>462</v>
      </c>
    </row>
    <row r="7" spans="1:35" ht="19.5" customHeight="1">
      <c r="B7" s="114">
        <v>1</v>
      </c>
      <c r="C7" s="115">
        <v>1</v>
      </c>
      <c r="D7" s="115" t="s">
        <v>463</v>
      </c>
      <c r="E7" s="115" t="s">
        <v>464</v>
      </c>
      <c r="F7" s="115" t="s">
        <v>465</v>
      </c>
      <c r="G7" s="115" t="s">
        <v>466</v>
      </c>
      <c r="H7" s="116" t="s">
        <v>467</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49999999999999" customHeight="1">
      <c r="B8" s="114">
        <v>1</v>
      </c>
      <c r="C8" s="115">
        <v>1</v>
      </c>
      <c r="D8" s="115" t="s">
        <v>463</v>
      </c>
      <c r="E8" s="115" t="s">
        <v>464</v>
      </c>
      <c r="F8" s="115"/>
      <c r="G8" s="115" t="s">
        <v>466</v>
      </c>
      <c r="H8" s="116" t="s">
        <v>468</v>
      </c>
      <c r="I8" s="116">
        <v>1</v>
      </c>
      <c r="J8" s="116">
        <v>2</v>
      </c>
      <c r="K8" s="116" t="s">
        <v>469</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49999999999999" customHeight="1">
      <c r="B9" s="114">
        <v>1</v>
      </c>
      <c r="C9" s="115">
        <v>1</v>
      </c>
      <c r="D9" s="115" t="s">
        <v>463</v>
      </c>
      <c r="E9" s="115" t="s">
        <v>464</v>
      </c>
      <c r="F9" s="115"/>
      <c r="G9" s="115" t="s">
        <v>466</v>
      </c>
      <c r="H9" s="116" t="s">
        <v>468</v>
      </c>
      <c r="I9" s="116">
        <v>1</v>
      </c>
      <c r="J9" s="116">
        <v>3</v>
      </c>
      <c r="K9" s="116" t="s">
        <v>468</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49999999999999" customHeight="1">
      <c r="B10" s="114">
        <v>1</v>
      </c>
      <c r="C10" s="115">
        <v>2</v>
      </c>
      <c r="D10" s="115" t="s">
        <v>463</v>
      </c>
      <c r="E10" s="115" t="s">
        <v>470</v>
      </c>
      <c r="F10" s="115"/>
      <c r="G10" s="115" t="s">
        <v>471</v>
      </c>
      <c r="H10" s="116" t="s">
        <v>467</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49999999999999" customHeight="1">
      <c r="B11" s="114">
        <v>1</v>
      </c>
      <c r="C11" s="115">
        <v>2</v>
      </c>
      <c r="D11" s="115" t="s">
        <v>463</v>
      </c>
      <c r="E11" s="115" t="s">
        <v>470</v>
      </c>
      <c r="F11" s="115"/>
      <c r="G11" s="115" t="s">
        <v>471</v>
      </c>
      <c r="H11" s="116" t="s">
        <v>472</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49999999999999" customHeight="1">
      <c r="B12" s="114">
        <v>1</v>
      </c>
      <c r="C12" s="115">
        <v>2</v>
      </c>
      <c r="D12" s="115" t="s">
        <v>463</v>
      </c>
      <c r="E12" s="115" t="s">
        <v>470</v>
      </c>
      <c r="F12" s="115"/>
      <c r="G12" s="115" t="s">
        <v>471</v>
      </c>
      <c r="H12" s="116" t="s">
        <v>473</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49999999999999" customHeight="1">
      <c r="B13" s="114">
        <v>1</v>
      </c>
      <c r="C13" s="115">
        <v>2</v>
      </c>
      <c r="D13" s="115" t="s">
        <v>463</v>
      </c>
      <c r="E13" s="115" t="s">
        <v>470</v>
      </c>
      <c r="F13" s="115"/>
      <c r="G13" s="115" t="s">
        <v>471</v>
      </c>
      <c r="H13" s="116" t="s">
        <v>474</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49999999999999" customHeight="1">
      <c r="B14" s="114">
        <v>1</v>
      </c>
      <c r="C14" s="115">
        <v>2</v>
      </c>
      <c r="D14" s="115" t="s">
        <v>463</v>
      </c>
      <c r="E14" s="115" t="s">
        <v>470</v>
      </c>
      <c r="F14" s="115"/>
      <c r="G14" s="115" t="s">
        <v>471</v>
      </c>
      <c r="H14" s="116" t="s">
        <v>468</v>
      </c>
      <c r="I14" s="116">
        <v>2</v>
      </c>
      <c r="J14" s="116">
        <v>2</v>
      </c>
      <c r="K14" s="116" t="s">
        <v>468</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49999999999999" customHeight="1">
      <c r="B15" s="114">
        <v>1</v>
      </c>
      <c r="C15" s="115">
        <v>2</v>
      </c>
      <c r="D15" s="115" t="s">
        <v>463</v>
      </c>
      <c r="E15" s="115" t="s">
        <v>470</v>
      </c>
      <c r="F15" s="115"/>
      <c r="G15" s="115" t="s">
        <v>471</v>
      </c>
      <c r="H15" s="116" t="s">
        <v>468</v>
      </c>
      <c r="I15" s="116">
        <v>2</v>
      </c>
      <c r="J15" s="116">
        <v>4</v>
      </c>
      <c r="K15" s="116" t="s">
        <v>468</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49999999999999"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49999999999999"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49999999999999"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49999999999999"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49999999999999"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49999999999999"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49999999999999"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49999999999999"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49999999999999"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49999999999999"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49999999999999"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49999999999999"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49999999999999"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49999999999999"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49999999999999"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49999999999999"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49999999999999"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49999999999999"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49999999999999"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49999999999999"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49999999999999"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49999999999999"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49999999999999"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49999999999999"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view="pageBreakPreview" zoomScale="75" zoomScaleNormal="75" zoomScaleSheetLayoutView="75" zoomScalePageLayoutView="70" workbookViewId="0">
      <selection activeCell="K28" sqref="K28"/>
    </sheetView>
  </sheetViews>
  <sheetFormatPr defaultColWidth="1.08984375" defaultRowHeight="20.149999999999999" customHeight="1"/>
  <cols>
    <col min="1" max="1" width="2" style="89" customWidth="1"/>
    <col min="2" max="3" width="3.6328125" style="89" customWidth="1"/>
    <col min="4" max="6" width="20.6328125" style="89" customWidth="1"/>
    <col min="7" max="7" width="10.6328125" style="89" customWidth="1"/>
    <col min="8" max="8" width="7.6328125" style="132" customWidth="1"/>
    <col min="9" max="9" width="12" style="132" customWidth="1"/>
    <col min="10" max="10" width="16.36328125" style="132" customWidth="1"/>
    <col min="11" max="11" width="23.26953125" style="132" customWidth="1"/>
    <col min="12" max="12" width="8.453125" style="132" customWidth="1"/>
    <col min="13" max="13" width="11.08984375" style="89" customWidth="1"/>
    <col min="14" max="14" width="10.6328125" style="89" customWidth="1"/>
    <col min="15" max="16" width="11.08984375" style="89" customWidth="1"/>
    <col min="17" max="17" width="10.6328125" style="89" customWidth="1"/>
    <col min="18" max="19" width="10.6328125" style="132" customWidth="1"/>
    <col min="20" max="24" width="11.08984375" style="89" customWidth="1"/>
    <col min="25" max="28" width="11.36328125" style="89" customWidth="1"/>
    <col min="29" max="30" width="10.6328125" style="89" customWidth="1"/>
    <col min="31" max="16384" width="1.08984375" style="89"/>
  </cols>
  <sheetData>
    <row r="1" spans="1:28" ht="31.5" customHeight="1">
      <c r="A1" s="780" t="s">
        <v>475</v>
      </c>
      <c r="B1" s="780"/>
      <c r="C1" s="780"/>
      <c r="D1" s="780"/>
      <c r="E1" s="780"/>
      <c r="F1" s="780"/>
      <c r="G1" s="780"/>
      <c r="H1" s="780"/>
      <c r="I1" s="780"/>
      <c r="J1" s="780"/>
      <c r="K1" s="91"/>
      <c r="L1" s="91"/>
      <c r="M1" s="91"/>
      <c r="N1" s="91"/>
      <c r="O1" s="91"/>
      <c r="P1" s="91"/>
      <c r="Q1" s="91"/>
      <c r="R1" s="92"/>
      <c r="S1" s="92"/>
      <c r="T1" s="93"/>
      <c r="U1" s="790" t="s">
        <v>476</v>
      </c>
      <c r="V1" s="791"/>
      <c r="W1" s="791"/>
      <c r="X1" s="791"/>
      <c r="Y1" s="791"/>
      <c r="Z1" s="791"/>
      <c r="AA1" s="791"/>
      <c r="AB1" s="791"/>
    </row>
    <row r="2" spans="1:28" ht="61.15" customHeight="1" thickBot="1">
      <c r="B2" s="792" t="s">
        <v>477</v>
      </c>
      <c r="C2" s="792"/>
      <c r="D2" s="792"/>
      <c r="E2" s="792"/>
      <c r="F2" s="792"/>
      <c r="G2" s="792"/>
      <c r="H2" s="792"/>
      <c r="I2" s="792"/>
      <c r="J2" s="792"/>
      <c r="K2" s="792"/>
      <c r="L2" s="792"/>
      <c r="M2" s="792"/>
      <c r="N2" s="792"/>
      <c r="O2" s="792"/>
      <c r="P2" s="792"/>
      <c r="Q2" s="792"/>
      <c r="R2" s="792"/>
      <c r="S2" s="792"/>
      <c r="T2" s="792"/>
      <c r="U2" s="791"/>
      <c r="V2" s="791"/>
      <c r="W2" s="791"/>
      <c r="X2" s="791"/>
      <c r="Y2" s="791"/>
      <c r="Z2" s="791"/>
      <c r="AA2" s="791"/>
      <c r="AB2" s="791"/>
    </row>
    <row r="3" spans="1:28" ht="20.149999999999999" customHeight="1">
      <c r="B3" s="783" t="s">
        <v>423</v>
      </c>
      <c r="C3" s="793" t="s">
        <v>424</v>
      </c>
      <c r="D3" s="778" t="s">
        <v>425</v>
      </c>
      <c r="E3" s="778" t="s">
        <v>426</v>
      </c>
      <c r="F3" s="785" t="s">
        <v>427</v>
      </c>
      <c r="G3" s="778" t="s">
        <v>428</v>
      </c>
      <c r="H3" s="778" t="s">
        <v>429</v>
      </c>
      <c r="I3" s="778" t="s">
        <v>430</v>
      </c>
      <c r="J3" s="778" t="s">
        <v>431</v>
      </c>
      <c r="K3" s="795" t="s">
        <v>478</v>
      </c>
      <c r="L3" s="796" t="s">
        <v>479</v>
      </c>
      <c r="M3" s="94" t="s">
        <v>3</v>
      </c>
      <c r="N3" s="94" t="s">
        <v>4</v>
      </c>
      <c r="O3" s="94" t="s">
        <v>5</v>
      </c>
      <c r="P3" s="95" t="s">
        <v>6</v>
      </c>
      <c r="Q3" s="96"/>
      <c r="R3" s="97"/>
      <c r="S3" s="97"/>
      <c r="T3" s="98" t="s">
        <v>7</v>
      </c>
      <c r="U3" s="94" t="s">
        <v>8</v>
      </c>
      <c r="V3" s="94" t="s">
        <v>9</v>
      </c>
      <c r="W3" s="94" t="s">
        <v>10</v>
      </c>
      <c r="X3" s="99" t="s">
        <v>11</v>
      </c>
      <c r="Y3" s="788" t="s">
        <v>433</v>
      </c>
      <c r="Z3" s="788" t="s">
        <v>434</v>
      </c>
      <c r="AA3" s="778" t="s">
        <v>436</v>
      </c>
      <c r="AB3" s="778" t="s">
        <v>437</v>
      </c>
    </row>
    <row r="4" spans="1:28" ht="64.5" customHeight="1">
      <c r="B4" s="784"/>
      <c r="C4" s="794"/>
      <c r="D4" s="779"/>
      <c r="E4" s="779"/>
      <c r="F4" s="786"/>
      <c r="G4" s="779"/>
      <c r="H4" s="779"/>
      <c r="I4" s="779"/>
      <c r="J4" s="779"/>
      <c r="K4" s="779"/>
      <c r="L4" s="797"/>
      <c r="M4" s="100" t="s">
        <v>25</v>
      </c>
      <c r="N4" s="101" t="s">
        <v>26</v>
      </c>
      <c r="O4" s="100" t="s">
        <v>27</v>
      </c>
      <c r="P4" s="765" t="s">
        <v>480</v>
      </c>
      <c r="Q4" s="767" t="s">
        <v>29</v>
      </c>
      <c r="R4" s="768"/>
      <c r="S4" s="768"/>
      <c r="T4" s="769"/>
      <c r="U4" s="770" t="s">
        <v>30</v>
      </c>
      <c r="V4" s="772" t="s">
        <v>31</v>
      </c>
      <c r="W4" s="774" t="s">
        <v>447</v>
      </c>
      <c r="X4" s="776" t="s">
        <v>448</v>
      </c>
      <c r="Y4" s="789"/>
      <c r="Z4" s="789"/>
      <c r="AA4" s="779"/>
      <c r="AB4" s="779"/>
    </row>
    <row r="5" spans="1:28" ht="39" customHeight="1">
      <c r="B5" s="784"/>
      <c r="C5" s="794"/>
      <c r="D5" s="779"/>
      <c r="E5" s="779"/>
      <c r="F5" s="787"/>
      <c r="G5" s="779"/>
      <c r="H5" s="779"/>
      <c r="I5" s="779"/>
      <c r="J5" s="779"/>
      <c r="K5" s="779"/>
      <c r="L5" s="798"/>
      <c r="M5" s="102"/>
      <c r="N5" s="102"/>
      <c r="O5" s="103"/>
      <c r="P5" s="766"/>
      <c r="Q5" s="104" t="s">
        <v>481</v>
      </c>
      <c r="R5" s="104" t="s">
        <v>482</v>
      </c>
      <c r="S5" s="104" t="s">
        <v>483</v>
      </c>
      <c r="T5" s="104" t="s">
        <v>42</v>
      </c>
      <c r="U5" s="771"/>
      <c r="V5" s="773"/>
      <c r="W5" s="775"/>
      <c r="X5" s="777"/>
      <c r="Y5" s="789"/>
      <c r="Z5" s="789"/>
      <c r="AA5" s="779"/>
      <c r="AB5" s="779"/>
    </row>
    <row r="6" spans="1:28" s="105" customFormat="1" ht="78" customHeight="1">
      <c r="B6" s="106"/>
      <c r="C6" s="107"/>
      <c r="D6" s="107"/>
      <c r="E6" s="107"/>
      <c r="F6" s="107"/>
      <c r="G6" s="107"/>
      <c r="H6" s="107"/>
      <c r="I6" s="108" t="s">
        <v>450</v>
      </c>
      <c r="J6" s="108" t="s">
        <v>484</v>
      </c>
      <c r="K6" s="108" t="s">
        <v>485</v>
      </c>
      <c r="L6" s="108" t="s">
        <v>486</v>
      </c>
      <c r="M6" s="109" t="s">
        <v>44</v>
      </c>
      <c r="N6" s="109" t="s">
        <v>44</v>
      </c>
      <c r="O6" s="109" t="s">
        <v>453</v>
      </c>
      <c r="P6" s="109" t="s">
        <v>44</v>
      </c>
      <c r="Q6" s="109" t="s">
        <v>454</v>
      </c>
      <c r="R6" s="109" t="s">
        <v>44</v>
      </c>
      <c r="S6" s="109" t="s">
        <v>487</v>
      </c>
      <c r="T6" s="109" t="s">
        <v>44</v>
      </c>
      <c r="U6" s="109" t="s">
        <v>44</v>
      </c>
      <c r="V6" s="109" t="s">
        <v>44</v>
      </c>
      <c r="W6" s="110" t="s">
        <v>44</v>
      </c>
      <c r="X6" s="111" t="s">
        <v>44</v>
      </c>
      <c r="Y6" s="463" t="s">
        <v>455</v>
      </c>
      <c r="Z6" s="463" t="s">
        <v>455</v>
      </c>
      <c r="AA6" s="116" t="s">
        <v>454</v>
      </c>
      <c r="AB6" s="116" t="s">
        <v>457</v>
      </c>
    </row>
    <row r="7" spans="1:28" ht="20.149999999999999" customHeight="1">
      <c r="B7" s="486"/>
      <c r="C7" s="487"/>
      <c r="D7" s="488"/>
      <c r="E7" s="488"/>
      <c r="F7" s="488"/>
      <c r="G7" s="488"/>
      <c r="H7" s="493"/>
      <c r="I7" s="490"/>
      <c r="J7" s="491"/>
      <c r="K7" s="490"/>
      <c r="L7" s="515"/>
      <c r="M7" s="492"/>
      <c r="N7" s="492"/>
      <c r="O7" s="118">
        <f>M7-N7</f>
        <v>0</v>
      </c>
      <c r="P7" s="492"/>
      <c r="Q7" s="495"/>
      <c r="R7" s="120" t="str">
        <f>IF(J7=1,IF(K7=1,23000,IF(K7=2,22000,IF(K7=3,27000,IF(K7=4,26000,"-")))),"-")</f>
        <v>-</v>
      </c>
      <c r="S7" s="120" t="str">
        <f>IF(AND(OR(K7=1,K7=2),L7=1),2350000,"-")</f>
        <v>-</v>
      </c>
      <c r="T7" s="118" t="str">
        <f>IF(J7=1,SUM(ROUND(Q7,0)*R7,S7),IF(J7=2,1222000,""))</f>
        <v/>
      </c>
      <c r="U7" s="118">
        <f>MIN(P7,T7)</f>
        <v>0</v>
      </c>
      <c r="V7" s="497"/>
      <c r="W7" s="118">
        <f>IF(J7=1,MIN(MIN(O7,U7)*0.5,V7),IF(J7=2,MIN(MIN(O7,U7)*1,V7),0))</f>
        <v>0</v>
      </c>
      <c r="X7" s="122">
        <f t="shared" ref="X7:X12" si="0">ROUNDDOWN(W7,-3)</f>
        <v>0</v>
      </c>
      <c r="Y7" s="498"/>
      <c r="Z7" s="498"/>
      <c r="AA7" s="487"/>
      <c r="AB7" s="488"/>
    </row>
    <row r="8" spans="1:28" ht="20.149999999999999" customHeight="1">
      <c r="B8" s="486"/>
      <c r="C8" s="487"/>
      <c r="D8" s="488"/>
      <c r="E8" s="488"/>
      <c r="F8" s="488"/>
      <c r="G8" s="488"/>
      <c r="H8" s="493"/>
      <c r="I8" s="490"/>
      <c r="J8" s="490"/>
      <c r="K8" s="490"/>
      <c r="L8" s="515"/>
      <c r="M8" s="492"/>
      <c r="N8" s="492"/>
      <c r="O8" s="118">
        <f t="shared" ref="O8:O21" si="1">M8-N8</f>
        <v>0</v>
      </c>
      <c r="P8" s="492"/>
      <c r="Q8" s="495"/>
      <c r="R8" s="120" t="str">
        <f t="shared" ref="R8:R21" si="2">IF(J8=1,IF(K8=1,23000,IF(K8=2,22000,IF(K8=3,27000,IF(K8=4,26000,"-")))),"-")</f>
        <v>-</v>
      </c>
      <c r="S8" s="120" t="str">
        <f t="shared" ref="S8:S21" si="3">IF(AND(OR(K8=1,K8=2),L8=1),2350000,"-")</f>
        <v>-</v>
      </c>
      <c r="T8" s="118" t="str">
        <f t="shared" ref="T8:T21" si="4">IF(J8=1,SUM(ROUND(Q8,0)*R8,S8),IF(J8=2,1222000,""))</f>
        <v/>
      </c>
      <c r="U8" s="118">
        <f>MIN(P8,T8)</f>
        <v>0</v>
      </c>
      <c r="V8" s="497"/>
      <c r="W8" s="118">
        <f t="shared" ref="W8:W9" si="5">IF(J8=1,MIN(MIN(O8,U8)*0.5,V8),IF(J8=2,MIN(MIN(O8,U8)*1,V8),0))</f>
        <v>0</v>
      </c>
      <c r="X8" s="122">
        <f t="shared" si="0"/>
        <v>0</v>
      </c>
      <c r="Y8" s="498"/>
      <c r="Z8" s="498"/>
      <c r="AA8" s="487"/>
      <c r="AB8" s="488"/>
    </row>
    <row r="9" spans="1:28" ht="20.149999999999999" customHeight="1">
      <c r="B9" s="486"/>
      <c r="C9" s="487"/>
      <c r="D9" s="488"/>
      <c r="E9" s="488"/>
      <c r="F9" s="488"/>
      <c r="G9" s="488"/>
      <c r="H9" s="493"/>
      <c r="I9" s="490"/>
      <c r="J9" s="490"/>
      <c r="K9" s="490"/>
      <c r="L9" s="515"/>
      <c r="M9" s="492"/>
      <c r="N9" s="492"/>
      <c r="O9" s="118">
        <f t="shared" si="1"/>
        <v>0</v>
      </c>
      <c r="P9" s="492"/>
      <c r="Q9" s="495"/>
      <c r="R9" s="120" t="str">
        <f t="shared" si="2"/>
        <v>-</v>
      </c>
      <c r="S9" s="120" t="str">
        <f t="shared" si="3"/>
        <v>-</v>
      </c>
      <c r="T9" s="118" t="str">
        <f t="shared" si="4"/>
        <v/>
      </c>
      <c r="U9" s="118">
        <f>MIN(P9,T9)</f>
        <v>0</v>
      </c>
      <c r="V9" s="497"/>
      <c r="W9" s="118">
        <f t="shared" si="5"/>
        <v>0</v>
      </c>
      <c r="X9" s="122">
        <f t="shared" si="0"/>
        <v>0</v>
      </c>
      <c r="Y9" s="498"/>
      <c r="Z9" s="498"/>
      <c r="AA9" s="487"/>
      <c r="AB9" s="488"/>
    </row>
    <row r="10" spans="1:28" ht="20.149999999999999" customHeight="1">
      <c r="B10" s="486"/>
      <c r="C10" s="487"/>
      <c r="D10" s="487"/>
      <c r="E10" s="488"/>
      <c r="F10" s="488"/>
      <c r="G10" s="488"/>
      <c r="H10" s="493"/>
      <c r="I10" s="490"/>
      <c r="J10" s="490"/>
      <c r="K10" s="490"/>
      <c r="L10" s="515"/>
      <c r="M10" s="492"/>
      <c r="N10" s="492"/>
      <c r="O10" s="118">
        <f t="shared" si="1"/>
        <v>0</v>
      </c>
      <c r="P10" s="492"/>
      <c r="Q10" s="496"/>
      <c r="R10" s="120" t="str">
        <f t="shared" si="2"/>
        <v>-</v>
      </c>
      <c r="S10" s="120" t="str">
        <f t="shared" si="3"/>
        <v>-</v>
      </c>
      <c r="T10" s="118" t="str">
        <f t="shared" si="4"/>
        <v/>
      </c>
      <c r="U10" s="118">
        <f t="shared" ref="U10:U13" si="6">MIN(P10,T10)</f>
        <v>0</v>
      </c>
      <c r="V10" s="497"/>
      <c r="W10" s="118">
        <f>IF(J10=1,MIN(MIN(O10,U10)*0.5,V10),IF(J10=2,MIN(MIN(O10,U10)*1,V10),0))</f>
        <v>0</v>
      </c>
      <c r="X10" s="122">
        <f t="shared" si="0"/>
        <v>0</v>
      </c>
      <c r="Y10" s="498"/>
      <c r="Z10" s="498"/>
      <c r="AA10" s="487"/>
      <c r="AB10" s="488"/>
    </row>
    <row r="11" spans="1:28" ht="20.149999999999999" customHeight="1">
      <c r="B11" s="486"/>
      <c r="C11" s="487"/>
      <c r="D11" s="487"/>
      <c r="E11" s="487"/>
      <c r="F11" s="487"/>
      <c r="G11" s="487"/>
      <c r="H11" s="489"/>
      <c r="I11" s="489"/>
      <c r="J11" s="489"/>
      <c r="K11" s="489"/>
      <c r="L11" s="489"/>
      <c r="M11" s="487"/>
      <c r="N11" s="487"/>
      <c r="O11" s="118">
        <f t="shared" si="1"/>
        <v>0</v>
      </c>
      <c r="P11" s="487"/>
      <c r="Q11" s="495"/>
      <c r="R11" s="120" t="str">
        <f t="shared" si="2"/>
        <v>-</v>
      </c>
      <c r="S11" s="120" t="str">
        <f t="shared" si="3"/>
        <v>-</v>
      </c>
      <c r="T11" s="118" t="str">
        <f t="shared" si="4"/>
        <v/>
      </c>
      <c r="U11" s="118">
        <f t="shared" si="6"/>
        <v>0</v>
      </c>
      <c r="V11" s="497"/>
      <c r="W11" s="118">
        <f t="shared" ref="W11:W21" si="7">IF(J11=1,MIN(MIN(O11,U11)*0.5,V11),IF(J11=2,MIN(MIN(O11,U11)*1,V11),0))</f>
        <v>0</v>
      </c>
      <c r="X11" s="122">
        <f t="shared" si="0"/>
        <v>0</v>
      </c>
      <c r="Y11" s="498"/>
      <c r="Z11" s="498"/>
      <c r="AA11" s="487"/>
      <c r="AB11" s="487"/>
    </row>
    <row r="12" spans="1:28" ht="19.5" customHeight="1">
      <c r="B12" s="486"/>
      <c r="C12" s="487"/>
      <c r="D12" s="487"/>
      <c r="E12" s="487"/>
      <c r="F12" s="487"/>
      <c r="G12" s="487"/>
      <c r="H12" s="489"/>
      <c r="I12" s="494"/>
      <c r="J12" s="489"/>
      <c r="K12" s="489"/>
      <c r="L12" s="516"/>
      <c r="M12" s="492"/>
      <c r="N12" s="492"/>
      <c r="O12" s="118">
        <f t="shared" si="1"/>
        <v>0</v>
      </c>
      <c r="P12" s="492"/>
      <c r="Q12" s="495"/>
      <c r="R12" s="120" t="str">
        <f t="shared" si="2"/>
        <v>-</v>
      </c>
      <c r="S12" s="120" t="str">
        <f t="shared" si="3"/>
        <v>-</v>
      </c>
      <c r="T12" s="118" t="str">
        <f t="shared" si="4"/>
        <v/>
      </c>
      <c r="U12" s="118">
        <f t="shared" si="6"/>
        <v>0</v>
      </c>
      <c r="V12" s="497"/>
      <c r="W12" s="118">
        <f t="shared" si="7"/>
        <v>0</v>
      </c>
      <c r="X12" s="122">
        <f t="shared" si="0"/>
        <v>0</v>
      </c>
      <c r="Y12" s="498"/>
      <c r="Z12" s="498"/>
      <c r="AA12" s="487"/>
      <c r="AB12" s="487"/>
    </row>
    <row r="13" spans="1:28" ht="20.149999999999999" customHeight="1">
      <c r="B13" s="486"/>
      <c r="C13" s="487"/>
      <c r="D13" s="487"/>
      <c r="E13" s="487"/>
      <c r="F13" s="487"/>
      <c r="G13" s="487"/>
      <c r="H13" s="489"/>
      <c r="I13" s="489"/>
      <c r="J13" s="489"/>
      <c r="K13" s="489"/>
      <c r="L13" s="516"/>
      <c r="M13" s="492"/>
      <c r="N13" s="492"/>
      <c r="O13" s="118">
        <f t="shared" si="1"/>
        <v>0</v>
      </c>
      <c r="P13" s="492"/>
      <c r="Q13" s="495"/>
      <c r="R13" s="120" t="str">
        <f t="shared" si="2"/>
        <v>-</v>
      </c>
      <c r="S13" s="120" t="str">
        <f t="shared" si="3"/>
        <v>-</v>
      </c>
      <c r="T13" s="118" t="str">
        <f t="shared" si="4"/>
        <v/>
      </c>
      <c r="U13" s="118">
        <f t="shared" si="6"/>
        <v>0</v>
      </c>
      <c r="V13" s="497"/>
      <c r="W13" s="118">
        <f t="shared" si="7"/>
        <v>0</v>
      </c>
      <c r="X13" s="122">
        <f>ROUNDDOWN(W13,-3)</f>
        <v>0</v>
      </c>
      <c r="Y13" s="498"/>
      <c r="Z13" s="498"/>
      <c r="AA13" s="487"/>
      <c r="AB13" s="487"/>
    </row>
    <row r="14" spans="1:28" ht="20.149999999999999" customHeight="1">
      <c r="B14" s="486"/>
      <c r="C14" s="487"/>
      <c r="D14" s="487"/>
      <c r="E14" s="487"/>
      <c r="F14" s="487"/>
      <c r="G14" s="487"/>
      <c r="H14" s="489"/>
      <c r="I14" s="489"/>
      <c r="J14" s="489"/>
      <c r="K14" s="489"/>
      <c r="L14" s="516"/>
      <c r="M14" s="492"/>
      <c r="N14" s="492"/>
      <c r="O14" s="118">
        <f t="shared" si="1"/>
        <v>0</v>
      </c>
      <c r="P14" s="492"/>
      <c r="Q14" s="495"/>
      <c r="R14" s="120" t="str">
        <f t="shared" si="2"/>
        <v>-</v>
      </c>
      <c r="S14" s="120" t="str">
        <f t="shared" si="3"/>
        <v>-</v>
      </c>
      <c r="T14" s="118" t="str">
        <f t="shared" si="4"/>
        <v/>
      </c>
      <c r="U14" s="118">
        <f t="shared" ref="U14:U20" si="8">MIN(P14,T14)</f>
        <v>0</v>
      </c>
      <c r="V14" s="497"/>
      <c r="W14" s="118">
        <f t="shared" si="7"/>
        <v>0</v>
      </c>
      <c r="X14" s="122">
        <f t="shared" ref="X14:X20" si="9">ROUNDDOWN(W14,-3)</f>
        <v>0</v>
      </c>
      <c r="Y14" s="498"/>
      <c r="Z14" s="498"/>
      <c r="AA14" s="487"/>
      <c r="AB14" s="487"/>
    </row>
    <row r="15" spans="1:28" ht="20.149999999999999" customHeight="1">
      <c r="B15" s="486"/>
      <c r="C15" s="487"/>
      <c r="D15" s="487"/>
      <c r="E15" s="487"/>
      <c r="F15" s="487"/>
      <c r="G15" s="487"/>
      <c r="H15" s="489"/>
      <c r="I15" s="489"/>
      <c r="J15" s="494"/>
      <c r="K15" s="489"/>
      <c r="L15" s="516"/>
      <c r="M15" s="492"/>
      <c r="N15" s="492"/>
      <c r="O15" s="118">
        <f t="shared" si="1"/>
        <v>0</v>
      </c>
      <c r="P15" s="492"/>
      <c r="Q15" s="495"/>
      <c r="R15" s="120" t="str">
        <f t="shared" si="2"/>
        <v>-</v>
      </c>
      <c r="S15" s="120" t="str">
        <f t="shared" si="3"/>
        <v>-</v>
      </c>
      <c r="T15" s="118" t="str">
        <f t="shared" si="4"/>
        <v/>
      </c>
      <c r="U15" s="118">
        <f t="shared" si="8"/>
        <v>0</v>
      </c>
      <c r="V15" s="497"/>
      <c r="W15" s="118">
        <f t="shared" si="7"/>
        <v>0</v>
      </c>
      <c r="X15" s="122">
        <f t="shared" si="9"/>
        <v>0</v>
      </c>
      <c r="Y15" s="498"/>
      <c r="Z15" s="498"/>
      <c r="AA15" s="487"/>
      <c r="AB15" s="487"/>
    </row>
    <row r="16" spans="1:28" ht="20.149999999999999" customHeight="1">
      <c r="B16" s="486"/>
      <c r="C16" s="487"/>
      <c r="D16" s="487"/>
      <c r="E16" s="487"/>
      <c r="F16" s="487"/>
      <c r="G16" s="487"/>
      <c r="H16" s="489"/>
      <c r="I16" s="489"/>
      <c r="J16" s="489"/>
      <c r="K16" s="489"/>
      <c r="L16" s="516"/>
      <c r="M16" s="492"/>
      <c r="N16" s="492"/>
      <c r="O16" s="118">
        <f t="shared" si="1"/>
        <v>0</v>
      </c>
      <c r="P16" s="492"/>
      <c r="Q16" s="495"/>
      <c r="R16" s="120" t="str">
        <f t="shared" si="2"/>
        <v>-</v>
      </c>
      <c r="S16" s="120" t="str">
        <f t="shared" si="3"/>
        <v>-</v>
      </c>
      <c r="T16" s="118" t="str">
        <f t="shared" si="4"/>
        <v/>
      </c>
      <c r="U16" s="118">
        <f t="shared" si="8"/>
        <v>0</v>
      </c>
      <c r="V16" s="497"/>
      <c r="W16" s="118">
        <f t="shared" si="7"/>
        <v>0</v>
      </c>
      <c r="X16" s="122">
        <f t="shared" si="9"/>
        <v>0</v>
      </c>
      <c r="Y16" s="498"/>
      <c r="Z16" s="498"/>
      <c r="AA16" s="487"/>
      <c r="AB16" s="487"/>
    </row>
    <row r="17" spans="2:28" ht="20.149999999999999" customHeight="1">
      <c r="B17" s="486"/>
      <c r="C17" s="487"/>
      <c r="D17" s="487"/>
      <c r="E17" s="487"/>
      <c r="F17" s="487"/>
      <c r="G17" s="487"/>
      <c r="H17" s="489"/>
      <c r="I17" s="489"/>
      <c r="J17" s="489"/>
      <c r="K17" s="489"/>
      <c r="L17" s="516"/>
      <c r="M17" s="492"/>
      <c r="N17" s="492"/>
      <c r="O17" s="118">
        <f t="shared" si="1"/>
        <v>0</v>
      </c>
      <c r="P17" s="492"/>
      <c r="Q17" s="495"/>
      <c r="R17" s="120" t="str">
        <f t="shared" si="2"/>
        <v>-</v>
      </c>
      <c r="S17" s="120" t="str">
        <f t="shared" si="3"/>
        <v>-</v>
      </c>
      <c r="T17" s="118" t="str">
        <f t="shared" si="4"/>
        <v/>
      </c>
      <c r="U17" s="118">
        <f t="shared" si="8"/>
        <v>0</v>
      </c>
      <c r="V17" s="497"/>
      <c r="W17" s="118">
        <f t="shared" si="7"/>
        <v>0</v>
      </c>
      <c r="X17" s="122">
        <f t="shared" si="9"/>
        <v>0</v>
      </c>
      <c r="Y17" s="498"/>
      <c r="Z17" s="498"/>
      <c r="AA17" s="487"/>
      <c r="AB17" s="487"/>
    </row>
    <row r="18" spans="2:28" ht="20.149999999999999" customHeight="1">
      <c r="B18" s="486"/>
      <c r="C18" s="487"/>
      <c r="D18" s="487"/>
      <c r="E18" s="487"/>
      <c r="F18" s="487"/>
      <c r="G18" s="487"/>
      <c r="H18" s="489"/>
      <c r="I18" s="489"/>
      <c r="J18" s="489"/>
      <c r="K18" s="489"/>
      <c r="L18" s="516"/>
      <c r="M18" s="492"/>
      <c r="N18" s="492"/>
      <c r="O18" s="118">
        <f t="shared" si="1"/>
        <v>0</v>
      </c>
      <c r="P18" s="492"/>
      <c r="Q18" s="495"/>
      <c r="R18" s="120" t="str">
        <f t="shared" si="2"/>
        <v>-</v>
      </c>
      <c r="S18" s="120" t="str">
        <f t="shared" si="3"/>
        <v>-</v>
      </c>
      <c r="T18" s="118" t="str">
        <f t="shared" si="4"/>
        <v/>
      </c>
      <c r="U18" s="118">
        <f t="shared" si="8"/>
        <v>0</v>
      </c>
      <c r="V18" s="497"/>
      <c r="W18" s="118">
        <f t="shared" si="7"/>
        <v>0</v>
      </c>
      <c r="X18" s="122">
        <f t="shared" si="9"/>
        <v>0</v>
      </c>
      <c r="Y18" s="498"/>
      <c r="Z18" s="498"/>
      <c r="AA18" s="487"/>
      <c r="AB18" s="487"/>
    </row>
    <row r="19" spans="2:28" ht="20.149999999999999" customHeight="1">
      <c r="B19" s="486"/>
      <c r="C19" s="487"/>
      <c r="D19" s="487"/>
      <c r="E19" s="487"/>
      <c r="F19" s="487"/>
      <c r="G19" s="487"/>
      <c r="H19" s="489"/>
      <c r="I19" s="489"/>
      <c r="J19" s="489"/>
      <c r="K19" s="489"/>
      <c r="L19" s="489"/>
      <c r="M19" s="487"/>
      <c r="N19" s="487"/>
      <c r="O19" s="118">
        <f t="shared" si="1"/>
        <v>0</v>
      </c>
      <c r="P19" s="487"/>
      <c r="Q19" s="495"/>
      <c r="R19" s="120" t="str">
        <f t="shared" si="2"/>
        <v>-</v>
      </c>
      <c r="S19" s="120" t="str">
        <f t="shared" si="3"/>
        <v>-</v>
      </c>
      <c r="T19" s="118" t="str">
        <f t="shared" si="4"/>
        <v/>
      </c>
      <c r="U19" s="118">
        <f t="shared" si="8"/>
        <v>0</v>
      </c>
      <c r="V19" s="497"/>
      <c r="W19" s="118">
        <f t="shared" si="7"/>
        <v>0</v>
      </c>
      <c r="X19" s="122">
        <f t="shared" si="9"/>
        <v>0</v>
      </c>
      <c r="Y19" s="498"/>
      <c r="Z19" s="498"/>
      <c r="AA19" s="487"/>
      <c r="AB19" s="487"/>
    </row>
    <row r="20" spans="2:28" ht="20.149999999999999" customHeight="1">
      <c r="B20" s="486"/>
      <c r="C20" s="487"/>
      <c r="D20" s="487"/>
      <c r="E20" s="487"/>
      <c r="F20" s="487"/>
      <c r="G20" s="487"/>
      <c r="H20" s="489"/>
      <c r="I20" s="489"/>
      <c r="J20" s="489"/>
      <c r="K20" s="489"/>
      <c r="L20" s="489"/>
      <c r="M20" s="487"/>
      <c r="N20" s="487"/>
      <c r="O20" s="118">
        <f t="shared" si="1"/>
        <v>0</v>
      </c>
      <c r="P20" s="487"/>
      <c r="Q20" s="495"/>
      <c r="R20" s="120" t="str">
        <f t="shared" si="2"/>
        <v>-</v>
      </c>
      <c r="S20" s="120" t="str">
        <f t="shared" si="3"/>
        <v>-</v>
      </c>
      <c r="T20" s="118" t="str">
        <f t="shared" si="4"/>
        <v/>
      </c>
      <c r="U20" s="118">
        <f t="shared" si="8"/>
        <v>0</v>
      </c>
      <c r="V20" s="497"/>
      <c r="W20" s="118">
        <f t="shared" si="7"/>
        <v>0</v>
      </c>
      <c r="X20" s="122">
        <f t="shared" si="9"/>
        <v>0</v>
      </c>
      <c r="Y20" s="498"/>
      <c r="Z20" s="498"/>
      <c r="AA20" s="487"/>
      <c r="AB20" s="487"/>
    </row>
    <row r="21" spans="2:28" ht="19.5" customHeight="1">
      <c r="B21" s="486"/>
      <c r="C21" s="487"/>
      <c r="D21" s="487"/>
      <c r="E21" s="487"/>
      <c r="F21" s="487"/>
      <c r="G21" s="487"/>
      <c r="H21" s="489"/>
      <c r="I21" s="494"/>
      <c r="J21" s="489"/>
      <c r="K21" s="489"/>
      <c r="L21" s="516"/>
      <c r="M21" s="492"/>
      <c r="N21" s="492"/>
      <c r="O21" s="118">
        <f t="shared" si="1"/>
        <v>0</v>
      </c>
      <c r="P21" s="492"/>
      <c r="Q21" s="495"/>
      <c r="R21" s="120" t="str">
        <f t="shared" si="2"/>
        <v>-</v>
      </c>
      <c r="S21" s="120" t="str">
        <f t="shared" si="3"/>
        <v>-</v>
      </c>
      <c r="T21" s="118" t="str">
        <f t="shared" si="4"/>
        <v/>
      </c>
      <c r="U21" s="118">
        <f>MIN(P21,T21)</f>
        <v>0</v>
      </c>
      <c r="V21" s="497"/>
      <c r="W21" s="118">
        <f t="shared" si="7"/>
        <v>0</v>
      </c>
      <c r="X21" s="122">
        <f>ROUNDDOWN(W21,-3)</f>
        <v>0</v>
      </c>
      <c r="Y21" s="498"/>
      <c r="Z21" s="498"/>
      <c r="AA21" s="487"/>
      <c r="AB21" s="487"/>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7B3D-CB66-4EC8-8F07-3B449361165C}">
  <dimension ref="B1:D26"/>
  <sheetViews>
    <sheetView view="pageBreakPreview" zoomScaleNormal="100" zoomScaleSheetLayoutView="100" workbookViewId="0">
      <selection activeCell="D4" sqref="D4"/>
    </sheetView>
  </sheetViews>
  <sheetFormatPr defaultColWidth="7.90625" defaultRowHeight="12"/>
  <cols>
    <col min="1" max="1" width="4" style="518" customWidth="1"/>
    <col min="2" max="2" width="18.08984375" style="518" customWidth="1"/>
    <col min="3" max="3" width="13.7265625" style="518" customWidth="1"/>
    <col min="4" max="4" width="46.453125" style="518" customWidth="1"/>
    <col min="5" max="5" width="4.08984375" style="518" customWidth="1"/>
    <col min="6" max="16384" width="7.90625" style="518"/>
  </cols>
  <sheetData>
    <row r="1" spans="2:4" ht="12.5">
      <c r="B1" s="517"/>
    </row>
    <row r="2" spans="2:4" ht="30.75" customHeight="1">
      <c r="B2" s="799" t="s">
        <v>854</v>
      </c>
      <c r="C2" s="799"/>
      <c r="D2" s="799"/>
    </row>
    <row r="4" spans="2:4" ht="40" customHeight="1">
      <c r="B4" s="800" t="s">
        <v>855</v>
      </c>
      <c r="C4" s="519" t="s">
        <v>856</v>
      </c>
      <c r="D4" s="520"/>
    </row>
    <row r="5" spans="2:4" ht="40" customHeight="1">
      <c r="B5" s="801"/>
      <c r="C5" s="519" t="s">
        <v>857</v>
      </c>
      <c r="D5" s="520"/>
    </row>
    <row r="6" spans="2:4" ht="40" customHeight="1">
      <c r="B6" s="802" t="s">
        <v>858</v>
      </c>
      <c r="C6" s="519" t="s">
        <v>859</v>
      </c>
      <c r="D6" s="520"/>
    </row>
    <row r="7" spans="2:4" ht="40" customHeight="1">
      <c r="B7" s="803"/>
      <c r="C7" s="519" t="s">
        <v>860</v>
      </c>
      <c r="D7" s="520"/>
    </row>
    <row r="8" spans="2:4" ht="40" customHeight="1">
      <c r="B8" s="804" t="s">
        <v>861</v>
      </c>
      <c r="C8" s="519" t="s">
        <v>860</v>
      </c>
      <c r="D8" s="520"/>
    </row>
    <row r="9" spans="2:4" ht="40" customHeight="1">
      <c r="B9" s="805"/>
      <c r="C9" s="519" t="s">
        <v>862</v>
      </c>
      <c r="D9" s="520"/>
    </row>
    <row r="10" spans="2:4" ht="40" customHeight="1">
      <c r="B10" s="805"/>
      <c r="C10" s="519" t="s">
        <v>863</v>
      </c>
      <c r="D10" s="520"/>
    </row>
    <row r="11" spans="2:4" ht="40" customHeight="1">
      <c r="B11" s="805"/>
      <c r="C11" s="519" t="s">
        <v>864</v>
      </c>
      <c r="D11" s="520"/>
    </row>
    <row r="12" spans="2:4" ht="40" customHeight="1">
      <c r="B12" s="805"/>
      <c r="C12" s="519" t="s">
        <v>865</v>
      </c>
      <c r="D12" s="520"/>
    </row>
    <row r="13" spans="2:4" ht="40" customHeight="1">
      <c r="B13" s="805"/>
      <c r="C13" s="519" t="s">
        <v>866</v>
      </c>
      <c r="D13" s="520"/>
    </row>
    <row r="14" spans="2:4" ht="40" customHeight="1">
      <c r="B14" s="805"/>
      <c r="C14" s="519" t="s">
        <v>867</v>
      </c>
      <c r="D14" s="520"/>
    </row>
    <row r="15" spans="2:4" ht="40" customHeight="1">
      <c r="B15" s="806"/>
      <c r="C15" s="519" t="s">
        <v>868</v>
      </c>
      <c r="D15" s="521"/>
    </row>
    <row r="16" spans="2:4" ht="40" customHeight="1">
      <c r="B16" s="800" t="s">
        <v>869</v>
      </c>
      <c r="C16" s="519" t="s">
        <v>870</v>
      </c>
      <c r="D16" s="520"/>
    </row>
    <row r="17" spans="2:4" ht="40" customHeight="1">
      <c r="B17" s="807"/>
      <c r="C17" s="519" t="s">
        <v>871</v>
      </c>
      <c r="D17" s="520"/>
    </row>
    <row r="18" spans="2:4" ht="40" customHeight="1">
      <c r="B18" s="807"/>
      <c r="C18" s="519" t="s">
        <v>872</v>
      </c>
      <c r="D18" s="520"/>
    </row>
    <row r="19" spans="2:4" ht="40" customHeight="1">
      <c r="B19" s="807"/>
      <c r="C19" s="519" t="s">
        <v>873</v>
      </c>
      <c r="D19" s="520"/>
    </row>
    <row r="20" spans="2:4" ht="40" customHeight="1">
      <c r="B20" s="801"/>
      <c r="C20" s="519" t="s">
        <v>874</v>
      </c>
      <c r="D20" s="522"/>
    </row>
    <row r="22" spans="2:4" ht="12.5">
      <c r="C22" s="517" t="s">
        <v>875</v>
      </c>
    </row>
    <row r="23" spans="2:4" ht="12.5">
      <c r="C23" s="517" t="s">
        <v>876</v>
      </c>
    </row>
    <row r="24" spans="2:4" ht="12.5">
      <c r="C24" s="517" t="s">
        <v>877</v>
      </c>
    </row>
    <row r="25" spans="2:4" ht="12.5">
      <c r="C25" s="517" t="s">
        <v>878</v>
      </c>
    </row>
    <row r="26" spans="2:4" ht="12.5">
      <c r="C26" s="517" t="s">
        <v>879</v>
      </c>
    </row>
  </sheetData>
  <mergeCells count="5">
    <mergeCell ref="B2:D2"/>
    <mergeCell ref="B4:B5"/>
    <mergeCell ref="B6:B7"/>
    <mergeCell ref="B8:B15"/>
    <mergeCell ref="B16:B20"/>
  </mergeCells>
  <phoneticPr fontId="5"/>
  <dataValidations count="1">
    <dataValidation type="list" allowBlank="1" showErrorMessage="1"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1E285698-D86E-4048-9FF2-C4BC277A826F}">
      <formula1>$C$23:$C$26</formula1>
      <formula2>0</formula2>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zoomScaleNormal="100" zoomScaleSheetLayoutView="100" workbookViewId="0">
      <selection activeCell="B6" sqref="B6:F6"/>
    </sheetView>
  </sheetViews>
  <sheetFormatPr defaultColWidth="9" defaultRowHeight="12"/>
  <cols>
    <col min="1" max="1" width="11.26953125" style="162" customWidth="1"/>
    <col min="2" max="2" width="10" style="162" customWidth="1"/>
    <col min="3" max="3" width="17" style="162" customWidth="1"/>
    <col min="4" max="4" width="12.36328125" style="162" customWidth="1"/>
    <col min="5" max="5" width="10.7265625" style="162" customWidth="1"/>
    <col min="6" max="6" width="10.453125" style="162" customWidth="1"/>
    <col min="7" max="15" width="10" style="162" customWidth="1"/>
    <col min="16" max="16" width="115.90625" style="162" customWidth="1"/>
    <col min="17" max="21" width="10" style="162" customWidth="1"/>
    <col min="22" max="16384" width="9" style="162"/>
  </cols>
  <sheetData>
    <row r="1" spans="1:15">
      <c r="A1" s="162" t="s">
        <v>488</v>
      </c>
    </row>
    <row r="2" spans="1:15" ht="18" customHeight="1">
      <c r="A2" s="643" t="s">
        <v>145</v>
      </c>
      <c r="B2" s="643"/>
      <c r="C2" s="643"/>
      <c r="D2" s="643"/>
      <c r="E2" s="643"/>
      <c r="F2" s="643"/>
      <c r="G2" s="643"/>
      <c r="H2" s="643"/>
      <c r="I2" s="643"/>
      <c r="J2" s="643"/>
      <c r="K2" s="643"/>
      <c r="L2" s="643"/>
      <c r="M2" s="501"/>
      <c r="N2" s="501"/>
      <c r="O2" s="501"/>
    </row>
    <row r="5" spans="1:15" ht="18.75" customHeight="1">
      <c r="A5" s="164" t="s">
        <v>146</v>
      </c>
      <c r="B5" s="640" t="s">
        <v>489</v>
      </c>
      <c r="C5" s="640"/>
      <c r="D5" s="640"/>
      <c r="E5" s="640"/>
      <c r="F5" s="640"/>
    </row>
    <row r="6" spans="1:15" ht="18.75" customHeight="1">
      <c r="A6" s="164" t="s">
        <v>490</v>
      </c>
      <c r="B6" s="580" t="s">
        <v>877</v>
      </c>
      <c r="C6" s="580"/>
      <c r="D6" s="580"/>
      <c r="E6" s="580"/>
      <c r="F6" s="580"/>
    </row>
    <row r="9" spans="1:15">
      <c r="A9" s="640" t="s">
        <v>148</v>
      </c>
      <c r="B9" s="640"/>
      <c r="C9" s="640"/>
      <c r="D9" s="640" t="s">
        <v>149</v>
      </c>
      <c r="E9" s="640"/>
      <c r="F9" s="640"/>
      <c r="G9" s="640" t="s">
        <v>150</v>
      </c>
      <c r="H9" s="640"/>
      <c r="I9" s="640"/>
      <c r="J9" s="640"/>
      <c r="K9" s="640"/>
    </row>
    <row r="10" spans="1:15" ht="18.75" customHeight="1">
      <c r="A10" s="645" t="s">
        <v>891</v>
      </c>
      <c r="B10" s="645"/>
      <c r="C10" s="645"/>
      <c r="D10" s="645" t="s">
        <v>892</v>
      </c>
      <c r="E10" s="645"/>
      <c r="F10" s="645"/>
      <c r="G10" s="645" t="s">
        <v>893</v>
      </c>
      <c r="H10" s="645"/>
      <c r="I10" s="645"/>
      <c r="J10" s="645"/>
      <c r="K10" s="645"/>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151</v>
      </c>
    </row>
    <row r="14" spans="1:15" ht="3.75" customHeight="1"/>
    <row r="15" spans="1:15">
      <c r="A15" s="644" t="s">
        <v>152</v>
      </c>
      <c r="B15" s="634" t="s">
        <v>153</v>
      </c>
      <c r="C15" s="634"/>
      <c r="D15" s="634"/>
      <c r="E15" s="634"/>
      <c r="F15" s="634"/>
      <c r="G15" s="634" t="s">
        <v>154</v>
      </c>
      <c r="H15" s="634"/>
      <c r="I15" s="634"/>
      <c r="J15" s="634"/>
      <c r="K15" s="634"/>
    </row>
    <row r="16" spans="1:15" ht="18.75" customHeight="1">
      <c r="A16" s="635"/>
      <c r="B16" s="260" t="s">
        <v>155</v>
      </c>
      <c r="C16" s="276" t="s">
        <v>894</v>
      </c>
      <c r="D16" s="261" t="s">
        <v>157</v>
      </c>
      <c r="E16" s="261" t="s">
        <v>158</v>
      </c>
      <c r="F16" s="277" t="s">
        <v>894</v>
      </c>
      <c r="G16" s="260" t="s">
        <v>155</v>
      </c>
      <c r="H16" s="276" t="s">
        <v>894</v>
      </c>
      <c r="I16" s="261" t="s">
        <v>157</v>
      </c>
      <c r="J16" s="261" t="s">
        <v>158</v>
      </c>
      <c r="K16" s="277" t="s">
        <v>894</v>
      </c>
    </row>
    <row r="17" spans="1:21" ht="30.75" customHeight="1">
      <c r="A17" s="274" t="s">
        <v>160</v>
      </c>
      <c r="B17" s="577">
        <v>50</v>
      </c>
      <c r="C17" s="578"/>
      <c r="D17" s="578"/>
      <c r="E17" s="578"/>
      <c r="F17" s="440" t="s">
        <v>206</v>
      </c>
      <c r="G17" s="230" t="s">
        <v>491</v>
      </c>
      <c r="H17" s="577" t="s">
        <v>736</v>
      </c>
      <c r="I17" s="578"/>
      <c r="J17" s="578"/>
      <c r="K17" s="579"/>
    </row>
    <row r="18" spans="1:21" ht="17.25" customHeight="1">
      <c r="A18" s="858" t="s">
        <v>492</v>
      </c>
      <c r="B18" s="858"/>
      <c r="C18" s="858"/>
      <c r="D18" s="858"/>
      <c r="E18" s="858"/>
      <c r="F18" s="858"/>
      <c r="G18" s="617" t="s">
        <v>895</v>
      </c>
      <c r="H18" s="617"/>
      <c r="I18" s="617"/>
      <c r="J18" s="617"/>
      <c r="K18" s="617"/>
    </row>
    <row r="19" spans="1:21" ht="17" customHeight="1">
      <c r="A19" s="816" t="s">
        <v>493</v>
      </c>
      <c r="B19" s="816"/>
      <c r="C19" s="816"/>
      <c r="D19" s="816"/>
      <c r="E19" s="816"/>
      <c r="F19" s="816"/>
      <c r="G19" s="617" t="s">
        <v>625</v>
      </c>
      <c r="H19" s="617"/>
      <c r="I19" s="617"/>
      <c r="J19" s="617"/>
      <c r="K19" s="617"/>
    </row>
    <row r="20" spans="1:21" ht="17" customHeight="1">
      <c r="A20" s="637" t="s">
        <v>934</v>
      </c>
      <c r="B20" s="638"/>
      <c r="C20" s="638"/>
      <c r="D20" s="638"/>
      <c r="E20" s="638"/>
      <c r="F20" s="639"/>
      <c r="G20" s="617"/>
      <c r="H20" s="617"/>
      <c r="I20" s="617"/>
      <c r="J20" s="617"/>
      <c r="K20" s="617"/>
    </row>
    <row r="21" spans="1:21" ht="21.75" customHeight="1"/>
    <row r="22" spans="1:21">
      <c r="A22" s="162" t="s">
        <v>176</v>
      </c>
    </row>
    <row r="23" spans="1:21" ht="3.75" customHeight="1"/>
    <row r="24" spans="1:21" ht="14.25" customHeight="1">
      <c r="A24" s="162" t="s">
        <v>494</v>
      </c>
      <c r="U24" s="162">
        <f>SUM(P38)</f>
        <v>0</v>
      </c>
    </row>
    <row r="25" spans="1:21" ht="15" customHeight="1">
      <c r="A25" s="756" t="s">
        <v>495</v>
      </c>
      <c r="B25" s="754"/>
      <c r="C25" s="817" t="s">
        <v>496</v>
      </c>
      <c r="D25" s="818"/>
      <c r="E25" s="818"/>
      <c r="F25" s="818"/>
      <c r="G25" s="818"/>
      <c r="H25" s="818"/>
      <c r="I25" s="818"/>
      <c r="J25" s="819"/>
      <c r="K25" s="636" t="s">
        <v>497</v>
      </c>
      <c r="L25" s="636" t="s">
        <v>204</v>
      </c>
      <c r="M25" s="504"/>
      <c r="N25" s="504"/>
      <c r="O25" s="504"/>
    </row>
    <row r="26" spans="1:21" ht="15" customHeight="1">
      <c r="A26" s="811"/>
      <c r="B26" s="812"/>
      <c r="C26" s="756" t="s">
        <v>498</v>
      </c>
      <c r="D26" s="636" t="s">
        <v>499</v>
      </c>
      <c r="E26" s="756" t="s">
        <v>500</v>
      </c>
      <c r="F26" s="477"/>
      <c r="G26" s="478"/>
      <c r="H26" s="851" t="s">
        <v>501</v>
      </c>
      <c r="I26" s="820" t="s">
        <v>502</v>
      </c>
      <c r="J26" s="636" t="s">
        <v>503</v>
      </c>
      <c r="K26" s="814"/>
      <c r="L26" s="814"/>
      <c r="M26" s="504"/>
      <c r="N26" s="504"/>
      <c r="O26" s="504"/>
    </row>
    <row r="27" spans="1:21" ht="33">
      <c r="A27" s="757"/>
      <c r="B27" s="755"/>
      <c r="C27" s="757"/>
      <c r="D27" s="720"/>
      <c r="E27" s="720"/>
      <c r="F27" s="476" t="s">
        <v>504</v>
      </c>
      <c r="G27" s="464" t="s">
        <v>505</v>
      </c>
      <c r="H27" s="852"/>
      <c r="I27" s="821"/>
      <c r="J27" s="720"/>
      <c r="K27" s="720"/>
      <c r="L27" s="720"/>
      <c r="M27" s="504"/>
      <c r="N27" s="504"/>
      <c r="O27" s="504"/>
    </row>
    <row r="28" spans="1:21" ht="18.75" customHeight="1">
      <c r="A28" s="745" t="s">
        <v>896</v>
      </c>
      <c r="B28" s="747"/>
      <c r="C28" s="509" t="s">
        <v>848</v>
      </c>
      <c r="D28" s="510" t="s">
        <v>625</v>
      </c>
      <c r="E28" s="442">
        <f>SUM(F28:G28)</f>
        <v>635</v>
      </c>
      <c r="F28" s="442">
        <f>施設面積内訳!D37</f>
        <v>635</v>
      </c>
      <c r="G28" s="442">
        <f>施設面積内訳!E37</f>
        <v>0</v>
      </c>
      <c r="H28" s="442">
        <f>施設面積内訳!F37</f>
        <v>315</v>
      </c>
      <c r="I28" s="305">
        <v>20000000</v>
      </c>
      <c r="J28" s="306">
        <v>30</v>
      </c>
      <c r="K28" s="442">
        <f>E28+H28</f>
        <v>950</v>
      </c>
      <c r="L28" s="508" t="s">
        <v>901</v>
      </c>
      <c r="M28" s="169"/>
      <c r="N28" s="169"/>
      <c r="O28" s="169"/>
    </row>
    <row r="29" spans="1:21" ht="18.75" customHeight="1">
      <c r="A29" s="745" t="s">
        <v>897</v>
      </c>
      <c r="B29" s="747"/>
      <c r="C29" s="509" t="s">
        <v>849</v>
      </c>
      <c r="D29" s="510" t="s">
        <v>899</v>
      </c>
      <c r="E29" s="442">
        <f t="shared" ref="E29:E30" si="0">SUM(F29:G29)</f>
        <v>120</v>
      </c>
      <c r="F29" s="442">
        <f>'施設面積内訳 (２)'!D37</f>
        <v>120</v>
      </c>
      <c r="G29" s="442">
        <f>'施設面積内訳 (２)'!E37</f>
        <v>0</v>
      </c>
      <c r="H29" s="442">
        <f>'施設面積内訳 (２)'!F37</f>
        <v>80</v>
      </c>
      <c r="I29" s="305">
        <v>4000000</v>
      </c>
      <c r="J29" s="306">
        <v>10</v>
      </c>
      <c r="K29" s="442">
        <f>E29+H29</f>
        <v>200</v>
      </c>
      <c r="L29" s="508" t="s">
        <v>902</v>
      </c>
      <c r="M29" s="169"/>
      <c r="N29" s="169"/>
      <c r="O29" s="169"/>
    </row>
    <row r="30" spans="1:21" ht="18.75" customHeight="1">
      <c r="A30" s="745" t="s">
        <v>898</v>
      </c>
      <c r="B30" s="747"/>
      <c r="C30" s="509" t="s">
        <v>850</v>
      </c>
      <c r="D30" s="510" t="s">
        <v>900</v>
      </c>
      <c r="E30" s="442">
        <f t="shared" si="0"/>
        <v>120</v>
      </c>
      <c r="F30" s="442">
        <f>'施設面積内訳 (3)'!D37</f>
        <v>120</v>
      </c>
      <c r="G30" s="442">
        <f>'施設面積内訳 (3)'!E37</f>
        <v>0</v>
      </c>
      <c r="H30" s="442">
        <f>'施設面積内訳 (3)'!F37</f>
        <v>80</v>
      </c>
      <c r="I30" s="305">
        <v>3500000</v>
      </c>
      <c r="J30" s="306">
        <v>10</v>
      </c>
      <c r="K30" s="442">
        <f>E30+H30</f>
        <v>200</v>
      </c>
      <c r="L30" s="508" t="s">
        <v>903</v>
      </c>
      <c r="M30" s="362"/>
      <c r="N30" s="169"/>
      <c r="O30" s="169"/>
      <c r="P30" s="183"/>
    </row>
    <row r="31" spans="1:21" ht="4.5" customHeight="1">
      <c r="A31" s="200"/>
      <c r="B31" s="200"/>
      <c r="C31" s="444"/>
      <c r="D31" s="444"/>
      <c r="E31" s="443"/>
      <c r="F31" s="445"/>
      <c r="G31" s="445"/>
      <c r="H31" s="446"/>
      <c r="I31" s="443"/>
      <c r="J31" s="200"/>
    </row>
    <row r="32" spans="1:21" ht="10" customHeight="1">
      <c r="A32" s="169"/>
      <c r="B32" s="169"/>
      <c r="C32" s="209"/>
      <c r="D32" s="209"/>
      <c r="E32" s="465"/>
      <c r="F32" s="466"/>
      <c r="G32" s="466"/>
      <c r="H32" s="467"/>
      <c r="I32" s="465"/>
      <c r="J32" s="169"/>
    </row>
    <row r="33" spans="1:16" ht="30" customHeight="1">
      <c r="A33" s="620" t="s">
        <v>506</v>
      </c>
      <c r="B33" s="621"/>
      <c r="C33" s="620" t="s">
        <v>507</v>
      </c>
      <c r="D33" s="621"/>
      <c r="E33" s="815" t="s">
        <v>508</v>
      </c>
      <c r="F33" s="815"/>
      <c r="G33" s="468" t="s">
        <v>509</v>
      </c>
      <c r="H33" s="853" t="s">
        <v>510</v>
      </c>
      <c r="I33" s="853"/>
      <c r="J33" s="169"/>
      <c r="P33" s="808" t="s">
        <v>511</v>
      </c>
    </row>
    <row r="34" spans="1:16" ht="18.75" customHeight="1">
      <c r="A34" s="648" t="str">
        <f>A28</f>
        <v>Ａ</v>
      </c>
      <c r="B34" s="602"/>
      <c r="C34" s="810" t="s">
        <v>894</v>
      </c>
      <c r="D34" s="616"/>
      <c r="E34" s="614" t="s">
        <v>899</v>
      </c>
      <c r="F34" s="616"/>
      <c r="G34" s="474" t="s">
        <v>904</v>
      </c>
      <c r="H34" s="665" t="str">
        <f>IF(OR(G34="(6)項イ(1)",G34="(6)項イ(2)"),"有",IF(OR(AND(G34="(6)項イ(3)",K28&gt;=3000),AND(G34="(6)項イ(4)",K28&gt;=6000)),"有","無"))</f>
        <v>有</v>
      </c>
      <c r="I34" s="665"/>
      <c r="J34" s="475" t="str">
        <f>(IF(E34="有","補助対象外です"," "))</f>
        <v xml:space="preserve"> </v>
      </c>
      <c r="K34" s="475"/>
      <c r="P34" s="809"/>
    </row>
    <row r="35" spans="1:16" ht="18.75" customHeight="1">
      <c r="A35" s="648" t="str">
        <f>A29</f>
        <v>Ｂ</v>
      </c>
      <c r="B35" s="602"/>
      <c r="C35" s="614" t="s">
        <v>894</v>
      </c>
      <c r="D35" s="616"/>
      <c r="E35" s="614" t="s">
        <v>899</v>
      </c>
      <c r="F35" s="616"/>
      <c r="G35" s="282" t="s">
        <v>905</v>
      </c>
      <c r="H35" s="665" t="str">
        <f>IF(OR(G35="(6)項イ(1)",G35="(6)項イ(2)"),"有",IF(OR(AND(G35="(6)項イ(3)",K29&gt;=3000),AND(G35="(6)項イ(4)",K29&gt;=6000)),"有","無"))</f>
        <v>有</v>
      </c>
      <c r="I35" s="665"/>
      <c r="J35" s="475" t="str">
        <f>(IF(E35="有","補助対象外です"," "))</f>
        <v xml:space="preserve"> </v>
      </c>
      <c r="P35" s="809"/>
    </row>
    <row r="36" spans="1:16" ht="18.75" customHeight="1">
      <c r="A36" s="648" t="str">
        <f>A30</f>
        <v>Ｃ</v>
      </c>
      <c r="B36" s="602"/>
      <c r="C36" s="614" t="s">
        <v>894</v>
      </c>
      <c r="D36" s="616"/>
      <c r="E36" s="614" t="s">
        <v>899</v>
      </c>
      <c r="F36" s="616"/>
      <c r="G36" s="282" t="s">
        <v>905</v>
      </c>
      <c r="H36" s="665" t="str">
        <f>IF(OR(G36="(6)項イ(1)",G36="(6)項イ(2)"),"有",IF(OR(AND(G36="(6)項イ(3)",K30&gt;=3000),AND(G36="(6)項イ(4)",K30&gt;=6000)),"有","無"))</f>
        <v>有</v>
      </c>
      <c r="I36" s="665"/>
      <c r="J36" s="475" t="str">
        <f>(IF(E36="有","補助対象外です"," "))</f>
        <v xml:space="preserve"> </v>
      </c>
      <c r="P36" s="809"/>
    </row>
    <row r="37" spans="1:16" ht="30.75" customHeight="1">
      <c r="A37" s="813" t="s">
        <v>512</v>
      </c>
      <c r="B37" s="840"/>
      <c r="C37" s="840"/>
      <c r="D37" s="840"/>
      <c r="E37" s="840"/>
      <c r="F37" s="840"/>
      <c r="G37" s="840"/>
      <c r="H37" s="840"/>
      <c r="I37" s="840"/>
      <c r="J37" s="840"/>
      <c r="K37" s="840"/>
      <c r="L37" s="840"/>
      <c r="M37" s="503"/>
      <c r="N37" s="503"/>
      <c r="O37" s="503"/>
      <c r="P37" s="809"/>
    </row>
    <row r="38" spans="1:16" s="439" customFormat="1" ht="24.75" customHeight="1">
      <c r="A38" s="813" t="s">
        <v>513</v>
      </c>
      <c r="B38" s="813"/>
      <c r="C38" s="813"/>
      <c r="D38" s="813"/>
      <c r="E38" s="813"/>
      <c r="F38" s="813"/>
      <c r="G38" s="813"/>
      <c r="H38" s="813"/>
      <c r="I38" s="813"/>
      <c r="J38" s="813"/>
      <c r="K38" s="813"/>
      <c r="L38" s="813"/>
      <c r="M38" s="502"/>
      <c r="N38" s="502"/>
      <c r="O38" s="502"/>
      <c r="P38" s="809"/>
    </row>
    <row r="39" spans="1:16" s="439" customFormat="1" ht="21.75" customHeight="1">
      <c r="A39" s="813"/>
      <c r="B39" s="813"/>
      <c r="C39" s="813"/>
      <c r="D39" s="813"/>
      <c r="E39" s="813"/>
      <c r="F39" s="813"/>
      <c r="G39" s="813"/>
      <c r="H39" s="813"/>
      <c r="I39" s="813"/>
      <c r="J39" s="813"/>
      <c r="K39" s="813"/>
      <c r="L39" s="813"/>
      <c r="M39" s="502"/>
      <c r="N39" s="502"/>
      <c r="O39" s="502"/>
      <c r="P39" s="809"/>
    </row>
    <row r="40" spans="1:16" ht="20.149999999999999" customHeight="1">
      <c r="A40" s="813" t="s">
        <v>514</v>
      </c>
      <c r="B40" s="813"/>
      <c r="C40" s="813"/>
      <c r="D40" s="813"/>
      <c r="E40" s="813"/>
      <c r="F40" s="813"/>
      <c r="G40" s="813"/>
      <c r="H40" s="813"/>
      <c r="I40" s="813"/>
      <c r="J40" s="813"/>
      <c r="K40" s="813"/>
      <c r="L40" s="813"/>
      <c r="M40" s="502"/>
      <c r="N40" s="502"/>
      <c r="O40" s="502"/>
      <c r="P40" s="809"/>
    </row>
    <row r="41" spans="1:16" s="439" customFormat="1" ht="20.149999999999999" customHeight="1">
      <c r="A41" s="813" t="s">
        <v>515</v>
      </c>
      <c r="B41" s="813"/>
      <c r="C41" s="813"/>
      <c r="D41" s="813"/>
      <c r="E41" s="813"/>
      <c r="F41" s="813"/>
      <c r="G41" s="813"/>
      <c r="H41" s="813"/>
      <c r="I41" s="813"/>
      <c r="J41" s="813"/>
      <c r="K41" s="813"/>
      <c r="L41" s="813"/>
      <c r="M41" s="502"/>
      <c r="N41" s="502"/>
      <c r="O41" s="502"/>
      <c r="P41" s="809"/>
    </row>
    <row r="42" spans="1:16" ht="30.75" customHeight="1">
      <c r="A42" s="813" t="s">
        <v>516</v>
      </c>
      <c r="B42" s="813"/>
      <c r="C42" s="813"/>
      <c r="D42" s="813"/>
      <c r="E42" s="813"/>
      <c r="F42" s="813"/>
      <c r="G42" s="813"/>
      <c r="H42" s="813"/>
      <c r="I42" s="813"/>
      <c r="J42" s="813"/>
      <c r="K42" s="813"/>
      <c r="L42" s="813"/>
      <c r="M42" s="502"/>
      <c r="N42" s="502"/>
      <c r="O42" s="502"/>
      <c r="P42" s="809"/>
    </row>
    <row r="43" spans="1:16" ht="14.25" customHeight="1">
      <c r="P43" s="809"/>
    </row>
    <row r="44" spans="1:16" ht="15" customHeight="1">
      <c r="A44" s="441"/>
      <c r="B44" s="441"/>
      <c r="C44" s="441"/>
      <c r="D44" s="441"/>
      <c r="E44" s="441"/>
      <c r="F44" s="441"/>
      <c r="G44" s="441"/>
      <c r="H44" s="441"/>
      <c r="I44" s="441"/>
      <c r="J44" s="441"/>
      <c r="K44" s="441"/>
      <c r="P44" s="809"/>
    </row>
    <row r="45" spans="1:16" ht="24" customHeight="1">
      <c r="A45" s="259" t="s">
        <v>517</v>
      </c>
      <c r="P45" s="809"/>
    </row>
    <row r="46" spans="1:16" ht="19.5" customHeight="1">
      <c r="A46" s="756" t="s">
        <v>518</v>
      </c>
      <c r="B46" s="849"/>
      <c r="C46" s="849"/>
      <c r="D46" s="754"/>
      <c r="E46" s="636" t="s">
        <v>519</v>
      </c>
      <c r="F46" s="822" t="s">
        <v>520</v>
      </c>
      <c r="G46" s="823"/>
      <c r="H46" s="823"/>
      <c r="I46" s="824"/>
      <c r="P46" s="809"/>
    </row>
    <row r="47" spans="1:16" ht="30" customHeight="1">
      <c r="A47" s="757"/>
      <c r="B47" s="850"/>
      <c r="C47" s="850"/>
      <c r="D47" s="755"/>
      <c r="E47" s="720"/>
      <c r="F47" s="825"/>
      <c r="G47" s="826"/>
      <c r="H47" s="826"/>
      <c r="I47" s="827"/>
    </row>
    <row r="48" spans="1:16" ht="20.25" customHeight="1">
      <c r="A48" s="843" t="s">
        <v>521</v>
      </c>
      <c r="B48" s="844"/>
      <c r="C48" s="844"/>
      <c r="D48" s="845"/>
      <c r="E48" s="305"/>
      <c r="F48" s="846"/>
      <c r="G48" s="847"/>
      <c r="H48" s="847"/>
      <c r="I48" s="848"/>
    </row>
    <row r="49" spans="1:16">
      <c r="A49" s="232"/>
      <c r="B49" s="232"/>
      <c r="C49" s="232"/>
      <c r="D49" s="232"/>
      <c r="E49" s="232"/>
    </row>
    <row r="50" spans="1:16" ht="15" customHeight="1"/>
    <row r="51" spans="1:16" ht="14.25" customHeight="1">
      <c r="A51" s="162" t="s">
        <v>522</v>
      </c>
    </row>
    <row r="52" spans="1:16" ht="19.5" customHeight="1" thickBot="1">
      <c r="A52" s="259" t="s">
        <v>523</v>
      </c>
    </row>
    <row r="53" spans="1:16" ht="44.25" customHeight="1">
      <c r="A53" s="677" t="s">
        <v>524</v>
      </c>
      <c r="B53" s="679"/>
      <c r="C53" s="507" t="s">
        <v>525</v>
      </c>
      <c r="D53" s="507" t="s">
        <v>526</v>
      </c>
      <c r="E53" s="511" t="s">
        <v>527</v>
      </c>
      <c r="F53" s="511" t="s">
        <v>528</v>
      </c>
      <c r="G53" s="839" t="s">
        <v>529</v>
      </c>
      <c r="H53" s="678"/>
      <c r="I53" s="260" t="s">
        <v>530</v>
      </c>
      <c r="J53" s="841" t="s">
        <v>531</v>
      </c>
      <c r="K53" s="842"/>
    </row>
    <row r="54" spans="1:16" ht="14.25" customHeight="1">
      <c r="A54" s="648" t="str">
        <f>IF(A28="","",A28)</f>
        <v>Ａ</v>
      </c>
      <c r="B54" s="602"/>
      <c r="C54" s="505">
        <f>IF(I28="","",I28)</f>
        <v>20000000</v>
      </c>
      <c r="D54" s="506">
        <f>IF(E28="","",E28)</f>
        <v>635</v>
      </c>
      <c r="E54" s="512">
        <f>IF(C28="1.通常型スプリンクラー",24000,IF(C28="2.水道連結型スプリンクラー",23000,IF(C28="3.パッケージ型自動消火設備",28000,IF(C28="4.消防法施行令第32条適用設備",27000))))</f>
        <v>24000</v>
      </c>
      <c r="F54" s="513">
        <f>IF(AND(OR(C28="1.通常型スプリンクラー",C28="2.水道連結型スプリンクラー"),D28="有"),2460000,0)</f>
        <v>2460000</v>
      </c>
      <c r="G54" s="828">
        <f>IF(D54="","",SUM(ROUND(D54,0)*E54,F54))</f>
        <v>17700000</v>
      </c>
      <c r="H54" s="829"/>
      <c r="I54" s="514">
        <v>0.5</v>
      </c>
      <c r="J54" s="837">
        <f>IF(D54="","",ROUNDDOWN(MIN(C54,G54)*I54,-3))</f>
        <v>8850000</v>
      </c>
      <c r="K54" s="838"/>
    </row>
    <row r="55" spans="1:16" ht="14.25" customHeight="1">
      <c r="A55" s="648" t="str">
        <f>IF(A29="","",A29)</f>
        <v>Ｂ</v>
      </c>
      <c r="B55" s="602"/>
      <c r="C55" s="505">
        <f>IF(I29="","",I29)</f>
        <v>4000000</v>
      </c>
      <c r="D55" s="442">
        <f>IF(E29="","",E29)</f>
        <v>120</v>
      </c>
      <c r="E55" s="512">
        <f t="shared" ref="E55:E56" si="1">IF(C29="1.通常型スプリンクラー",24000,IF(C29="2.水道連結型スプリンクラー",23000,IF(C29="3.パッケージ型自動消火設備",28000,IF(C29="4.消防法施行令第32条適用設備",27000))))</f>
        <v>23000</v>
      </c>
      <c r="F55" s="513">
        <f t="shared" ref="F55:F56" si="2">IF(AND(OR(C29="1.通常型スプリンクラー",C29="2.水道連結型スプリンクラー"),D29="有"),2350000,0)</f>
        <v>0</v>
      </c>
      <c r="G55" s="828">
        <f>IF(D55="","",SUM(ROUND(D55,0)*E55,F55))</f>
        <v>2760000</v>
      </c>
      <c r="H55" s="829"/>
      <c r="I55" s="514">
        <v>0.5</v>
      </c>
      <c r="J55" s="837">
        <f>IF(D55="","",ROUNDDOWN(MIN(C55,G55)*I55,-3))</f>
        <v>1380000</v>
      </c>
      <c r="K55" s="838"/>
      <c r="L55" s="473"/>
    </row>
    <row r="56" spans="1:16" ht="14.25" customHeight="1" thickBot="1">
      <c r="A56" s="648" t="str">
        <f>IF(A30="","",A30)</f>
        <v>Ｃ</v>
      </c>
      <c r="B56" s="602"/>
      <c r="C56" s="505">
        <f>IF(I30="","",I30)</f>
        <v>3500000</v>
      </c>
      <c r="D56" s="442">
        <f>IF(E30="","",E30)</f>
        <v>120</v>
      </c>
      <c r="E56" s="512">
        <f t="shared" si="1"/>
        <v>28000</v>
      </c>
      <c r="F56" s="513">
        <f t="shared" si="2"/>
        <v>0</v>
      </c>
      <c r="G56" s="828">
        <f>IF(D56="","",SUM(ROUND(D56,0)*E56,F56))</f>
        <v>3360000</v>
      </c>
      <c r="H56" s="829"/>
      <c r="I56" s="514">
        <v>0.5</v>
      </c>
      <c r="J56" s="835">
        <f>IF(D56="","",ROUNDDOWN(MIN(C56,G56)*I56,-3))</f>
        <v>1680000</v>
      </c>
      <c r="K56" s="836"/>
      <c r="L56" s="473"/>
    </row>
    <row r="57" spans="1:16" ht="27.75" customHeight="1">
      <c r="K57" s="854" t="s">
        <v>532</v>
      </c>
      <c r="L57" s="854"/>
      <c r="N57" s="473"/>
      <c r="O57" s="473"/>
    </row>
    <row r="58" spans="1:16" ht="19.5" customHeight="1" thickBot="1">
      <c r="A58" s="259" t="s">
        <v>533</v>
      </c>
      <c r="M58" s="473"/>
      <c r="N58" s="473"/>
      <c r="O58" s="473"/>
    </row>
    <row r="59" spans="1:16" ht="37.5" customHeight="1">
      <c r="A59" s="677" t="s">
        <v>534</v>
      </c>
      <c r="B59" s="679"/>
      <c r="C59" s="839" t="s">
        <v>525</v>
      </c>
      <c r="D59" s="679"/>
      <c r="E59" s="633" t="s">
        <v>535</v>
      </c>
      <c r="F59" s="634"/>
      <c r="G59" s="830" t="s">
        <v>536</v>
      </c>
      <c r="H59" s="831"/>
      <c r="I59" s="211"/>
      <c r="J59" s="834"/>
      <c r="K59" s="681"/>
    </row>
    <row r="60" spans="1:16" ht="14.25" customHeight="1" thickBot="1">
      <c r="A60" s="648" t="s">
        <v>521</v>
      </c>
      <c r="B60" s="602"/>
      <c r="C60" s="855" t="str">
        <f>IF(E48="","",E48)</f>
        <v/>
      </c>
      <c r="D60" s="855"/>
      <c r="E60" s="856">
        <v>1279000</v>
      </c>
      <c r="F60" s="856"/>
      <c r="G60" s="832" t="str">
        <f>IF(C60="","",ROUNDDOWN(MIN(C60,E60),-3))</f>
        <v/>
      </c>
      <c r="H60" s="833"/>
      <c r="I60" s="211"/>
      <c r="J60" s="733"/>
      <c r="K60" s="733"/>
    </row>
    <row r="61" spans="1:16" ht="9" customHeight="1"/>
    <row r="62" spans="1:16" ht="18.75" customHeight="1">
      <c r="A62" s="857" t="s">
        <v>537</v>
      </c>
      <c r="B62" s="857"/>
      <c r="C62" s="857"/>
      <c r="D62" s="857"/>
      <c r="E62" s="857"/>
      <c r="F62" s="857"/>
      <c r="G62" s="857"/>
      <c r="H62" s="857"/>
      <c r="I62" s="857"/>
      <c r="J62" s="857"/>
      <c r="K62" s="857"/>
      <c r="L62" s="857"/>
      <c r="M62" s="171"/>
      <c r="N62" s="171"/>
      <c r="O62" s="171"/>
      <c r="P62" s="808" t="s">
        <v>538</v>
      </c>
    </row>
    <row r="63" spans="1:16">
      <c r="P63" s="808"/>
    </row>
    <row r="64" spans="1:16">
      <c r="P64" s="808"/>
    </row>
    <row r="65" spans="16:16">
      <c r="P65" s="808"/>
    </row>
    <row r="66" spans="16:16">
      <c r="P66" s="808"/>
    </row>
    <row r="67" spans="16:16">
      <c r="P67" s="808"/>
    </row>
    <row r="68" spans="16:16">
      <c r="P68" s="808"/>
    </row>
    <row r="69" spans="16:16">
      <c r="P69" s="808"/>
    </row>
    <row r="70" spans="16:16">
      <c r="P70" s="808"/>
    </row>
  </sheetData>
  <mergeCells count="85">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0:F20"/>
    <mergeCell ref="G20:K20"/>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G17" sqref="G17"/>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60</v>
      </c>
    </row>
    <row r="2" spans="1:22" ht="17.25" customHeight="1">
      <c r="A2" s="263"/>
      <c r="B2" s="263"/>
      <c r="C2" s="263"/>
      <c r="D2" s="859" t="s">
        <v>539</v>
      </c>
      <c r="E2" s="859"/>
      <c r="F2" s="859"/>
      <c r="G2" s="859"/>
      <c r="H2" s="859"/>
      <c r="I2" s="263"/>
      <c r="J2" s="263"/>
      <c r="K2" s="263"/>
      <c r="L2" s="263"/>
      <c r="M2" s="417"/>
      <c r="N2" s="417"/>
      <c r="O2" s="417"/>
      <c r="P2" s="417"/>
      <c r="Q2" s="417"/>
      <c r="R2" s="417"/>
      <c r="S2" s="417"/>
      <c r="T2" s="417"/>
      <c r="U2" s="417"/>
    </row>
    <row r="3" spans="1:22" ht="16.5">
      <c r="A3" s="263"/>
      <c r="B3" s="263"/>
      <c r="C3" s="263"/>
      <c r="D3" s="859"/>
      <c r="E3" s="859"/>
      <c r="F3" s="859"/>
      <c r="G3" s="859"/>
      <c r="H3" s="859"/>
      <c r="I3" s="263"/>
      <c r="J3" s="263"/>
      <c r="K3" s="263"/>
      <c r="L3" s="263"/>
      <c r="M3" s="417"/>
      <c r="N3" s="417"/>
      <c r="O3" s="417"/>
      <c r="P3" s="417"/>
      <c r="Q3" s="417"/>
      <c r="R3" s="417"/>
      <c r="S3" s="417"/>
      <c r="T3" s="417"/>
      <c r="U3" s="417"/>
    </row>
    <row r="4" spans="1:22" ht="13.5" thickBot="1">
      <c r="A4" s="76" t="s">
        <v>62</v>
      </c>
    </row>
    <row r="5" spans="1:22" s="78" customFormat="1" ht="19.5" customHeight="1" thickBot="1">
      <c r="A5" s="535" t="s">
        <v>63</v>
      </c>
      <c r="B5" s="536"/>
      <c r="C5" s="418"/>
      <c r="D5" s="77" t="s">
        <v>64</v>
      </c>
      <c r="E5" s="537" t="s">
        <v>540</v>
      </c>
      <c r="F5" s="538"/>
      <c r="G5" s="538"/>
      <c r="H5" s="538"/>
      <c r="I5" s="539"/>
      <c r="V5" s="78" t="s">
        <v>65</v>
      </c>
    </row>
    <row r="6" spans="1:22" s="78" customFormat="1" ht="12.5" thickBot="1">
      <c r="A6" s="74"/>
    </row>
    <row r="7" spans="1:22" s="78" customFormat="1" ht="18" customHeight="1">
      <c r="A7" s="540" t="s">
        <v>66</v>
      </c>
      <c r="B7" s="543" t="s">
        <v>67</v>
      </c>
      <c r="C7" s="544"/>
      <c r="D7" s="540" t="s">
        <v>68</v>
      </c>
      <c r="E7" s="543"/>
      <c r="F7" s="544"/>
      <c r="G7" s="540" t="s">
        <v>69</v>
      </c>
      <c r="H7" s="543"/>
      <c r="I7" s="543"/>
      <c r="J7" s="543"/>
      <c r="K7" s="543"/>
      <c r="L7" s="544"/>
      <c r="M7" s="540" t="s">
        <v>69</v>
      </c>
      <c r="N7" s="543"/>
      <c r="O7" s="543"/>
      <c r="P7" s="543"/>
      <c r="Q7" s="543"/>
      <c r="R7" s="543"/>
      <c r="S7" s="543"/>
      <c r="T7" s="543"/>
      <c r="U7" s="544"/>
    </row>
    <row r="8" spans="1:22" s="78" customFormat="1" ht="18" customHeight="1">
      <c r="A8" s="541"/>
      <c r="B8" s="545"/>
      <c r="C8" s="546"/>
      <c r="D8" s="541" t="s">
        <v>70</v>
      </c>
      <c r="E8" s="545" t="s">
        <v>71</v>
      </c>
      <c r="F8" s="546" t="s">
        <v>72</v>
      </c>
      <c r="G8" s="549" t="s">
        <v>852</v>
      </c>
      <c r="H8" s="550"/>
      <c r="I8" s="320" t="str">
        <f>IF(I28="","",ROUND(I28/F28*100,0))</f>
        <v/>
      </c>
      <c r="J8" s="551" t="s">
        <v>853</v>
      </c>
      <c r="K8" s="550"/>
      <c r="L8" s="321" t="str">
        <f>IF(I8="","",IF(I8=100,"",100-I8))</f>
        <v/>
      </c>
      <c r="M8" s="549" t="s">
        <v>73</v>
      </c>
      <c r="N8" s="550"/>
      <c r="O8" s="320" t="str">
        <f>IF(O28="","",ROUND(O28/L28*100,0))</f>
        <v/>
      </c>
      <c r="P8" s="549" t="s">
        <v>73</v>
      </c>
      <c r="Q8" s="550"/>
      <c r="R8" s="320" t="str">
        <f>IF(R28="","",ROUND(R28/O28*100,0))</f>
        <v/>
      </c>
      <c r="S8" s="551" t="s">
        <v>73</v>
      </c>
      <c r="T8" s="550"/>
      <c r="U8" s="321" t="str">
        <f>IF(O8="","",IF(O8=100,"",100-O8))</f>
        <v/>
      </c>
    </row>
    <row r="9" spans="1:22" s="78" customFormat="1" ht="18" customHeight="1" thickBot="1">
      <c r="A9" s="542"/>
      <c r="B9" s="547"/>
      <c r="C9" s="548"/>
      <c r="D9" s="542"/>
      <c r="E9" s="547"/>
      <c r="F9" s="54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2" t="s">
        <v>74</v>
      </c>
      <c r="B10" s="554"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3"/>
      <c r="B11" s="555"/>
      <c r="C11" s="416" t="s">
        <v>541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3"/>
      <c r="B12" s="555"/>
      <c r="C12" s="322" t="s">
        <v>542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3"/>
      <c r="B13" s="555"/>
      <c r="C13" s="419" t="s">
        <v>543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3"/>
      <c r="B14" s="555"/>
      <c r="C14" s="416"/>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3"/>
      <c r="B15" s="555"/>
      <c r="C15" s="322"/>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3"/>
      <c r="B16" s="555"/>
      <c r="C16" s="322"/>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3"/>
      <c r="B17" s="555"/>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3"/>
      <c r="B18" s="555"/>
      <c r="C18" s="416"/>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3"/>
      <c r="B19" s="555"/>
      <c r="C19" s="416"/>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3"/>
      <c r="B20" s="555"/>
      <c r="C20" s="416"/>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3"/>
      <c r="B21" s="555"/>
      <c r="C21" s="416"/>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3"/>
      <c r="B22" s="555"/>
      <c r="C22" s="322"/>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3"/>
      <c r="B23" s="555"/>
      <c r="C23" s="322"/>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3"/>
      <c r="B24" s="555"/>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3"/>
      <c r="B25" s="555"/>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3"/>
      <c r="B26" s="555"/>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3"/>
      <c r="B27" s="555"/>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3"/>
      <c r="B28" s="555"/>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3"/>
      <c r="B29" s="555"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3"/>
      <c r="B30" s="555"/>
      <c r="C30" s="322"/>
      <c r="D30" s="390"/>
      <c r="E30" s="391" t="str">
        <f t="shared" si="2"/>
        <v/>
      </c>
      <c r="F30" s="392"/>
      <c r="G30" s="390"/>
      <c r="H30" s="391" t="str">
        <f t="shared" si="3"/>
        <v/>
      </c>
      <c r="I30" s="393">
        <v>0</v>
      </c>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3"/>
      <c r="B31" s="555"/>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3"/>
      <c r="B32" s="555"/>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6" t="s">
        <v>90</v>
      </c>
      <c r="W32" s="557"/>
      <c r="X32" s="557"/>
    </row>
    <row r="33" spans="1:24" s="78" customFormat="1" ht="18" customHeight="1">
      <c r="A33" s="553"/>
      <c r="B33" s="555"/>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6"/>
      <c r="W33" s="557"/>
      <c r="X33" s="557"/>
    </row>
    <row r="34" spans="1:24" s="78" customFormat="1" ht="18" customHeight="1">
      <c r="A34" s="553"/>
      <c r="B34" s="555"/>
      <c r="C34" s="411" t="s">
        <v>88</v>
      </c>
      <c r="D34" s="384"/>
      <c r="E34" s="382"/>
      <c r="F34" s="383" t="str">
        <f>IF(SUM(F29:F33)=0,"",(SUM(F29:F33)))</f>
        <v/>
      </c>
      <c r="G34" s="384"/>
      <c r="H34" s="382"/>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3"/>
      <c r="B35" s="545" t="s">
        <v>91</v>
      </c>
      <c r="C35" s="546"/>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3" t="s">
        <v>92</v>
      </c>
      <c r="B36" s="559" t="str">
        <f>C12</f>
        <v>&lt;改修工事&gt;</v>
      </c>
      <c r="C36" s="560"/>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3"/>
      <c r="B37" s="559">
        <f>C20</f>
        <v>0</v>
      </c>
      <c r="C37" s="560"/>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3"/>
      <c r="B38" s="83"/>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3"/>
      <c r="B39" s="83"/>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3"/>
      <c r="B40" s="84"/>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3"/>
      <c r="B41" s="559" t="s">
        <v>95</v>
      </c>
      <c r="C41" s="560"/>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3"/>
      <c r="B42" s="559">
        <f>C20</f>
        <v>0</v>
      </c>
      <c r="C42" s="560"/>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3"/>
      <c r="B43" s="84"/>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3"/>
      <c r="B44" s="83"/>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3"/>
      <c r="B45" s="85"/>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58"/>
      <c r="B46" s="561" t="s">
        <v>96</v>
      </c>
      <c r="C46" s="562"/>
      <c r="D46" s="384"/>
      <c r="E46" s="382"/>
      <c r="F46" s="383" t="str">
        <f>IF(SUM(F36:F45)=0,"",(SUM(F36:F45)))</f>
        <v/>
      </c>
      <c r="G46" s="384"/>
      <c r="H46" s="382"/>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42" t="s">
        <v>97</v>
      </c>
      <c r="B47" s="547"/>
      <c r="C47" s="54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2" t="s">
        <v>98</v>
      </c>
      <c r="B48" s="566" t="s">
        <v>99</v>
      </c>
      <c r="C48" s="567"/>
      <c r="D48" s="568" t="s">
        <v>100</v>
      </c>
      <c r="E48" s="571" t="s">
        <v>100</v>
      </c>
      <c r="F48" s="406"/>
      <c r="G48" s="568"/>
      <c r="H48" s="571"/>
      <c r="I48" s="407"/>
      <c r="J48" s="571"/>
      <c r="K48" s="571" t="s">
        <v>100</v>
      </c>
      <c r="L48" s="406"/>
      <c r="M48" s="568"/>
      <c r="N48" s="571"/>
      <c r="O48" s="407"/>
      <c r="P48" s="568"/>
      <c r="Q48" s="571"/>
      <c r="R48" s="407"/>
      <c r="S48" s="571"/>
      <c r="T48" s="571" t="s">
        <v>100</v>
      </c>
      <c r="U48" s="406" t="s">
        <v>100</v>
      </c>
    </row>
    <row r="49" spans="1:21" s="78" customFormat="1" ht="18" customHeight="1">
      <c r="A49" s="553"/>
      <c r="B49" s="563" t="s">
        <v>101</v>
      </c>
      <c r="C49" s="564"/>
      <c r="D49" s="569"/>
      <c r="E49" s="572"/>
      <c r="F49" s="392"/>
      <c r="G49" s="569"/>
      <c r="H49" s="572"/>
      <c r="I49" s="393"/>
      <c r="J49" s="572"/>
      <c r="K49" s="572"/>
      <c r="L49" s="392"/>
      <c r="M49" s="569"/>
      <c r="N49" s="572"/>
      <c r="O49" s="393"/>
      <c r="P49" s="569"/>
      <c r="Q49" s="572"/>
      <c r="R49" s="393"/>
      <c r="S49" s="572"/>
      <c r="T49" s="572"/>
      <c r="U49" s="392" t="s">
        <v>100</v>
      </c>
    </row>
    <row r="50" spans="1:21" s="78" customFormat="1" ht="18" customHeight="1">
      <c r="A50" s="553"/>
      <c r="B50" s="563" t="s">
        <v>102</v>
      </c>
      <c r="C50" s="564"/>
      <c r="D50" s="569"/>
      <c r="E50" s="572"/>
      <c r="F50" s="392"/>
      <c r="G50" s="569"/>
      <c r="H50" s="572"/>
      <c r="I50" s="393"/>
      <c r="J50" s="572"/>
      <c r="K50" s="572"/>
      <c r="L50" s="392"/>
      <c r="M50" s="569"/>
      <c r="N50" s="572"/>
      <c r="O50" s="393"/>
      <c r="P50" s="569"/>
      <c r="Q50" s="572"/>
      <c r="R50" s="393"/>
      <c r="S50" s="572"/>
      <c r="T50" s="572"/>
      <c r="U50" s="392" t="s">
        <v>100</v>
      </c>
    </row>
    <row r="51" spans="1:21" s="78" customFormat="1" ht="18" customHeight="1">
      <c r="A51" s="553"/>
      <c r="B51" s="563" t="s">
        <v>103</v>
      </c>
      <c r="C51" s="564"/>
      <c r="D51" s="569"/>
      <c r="E51" s="572"/>
      <c r="F51" s="392"/>
      <c r="G51" s="569"/>
      <c r="H51" s="572"/>
      <c r="I51" s="393"/>
      <c r="J51" s="572"/>
      <c r="K51" s="572"/>
      <c r="L51" s="392"/>
      <c r="M51" s="569"/>
      <c r="N51" s="572"/>
      <c r="O51" s="393"/>
      <c r="P51" s="569"/>
      <c r="Q51" s="572"/>
      <c r="R51" s="393"/>
      <c r="S51" s="572"/>
      <c r="T51" s="572"/>
      <c r="U51" s="392" t="s">
        <v>100</v>
      </c>
    </row>
    <row r="52" spans="1:21" s="78" customFormat="1" ht="18" customHeight="1">
      <c r="A52" s="553"/>
      <c r="B52" s="563" t="s">
        <v>105</v>
      </c>
      <c r="C52" s="564"/>
      <c r="D52" s="569"/>
      <c r="E52" s="572"/>
      <c r="F52" s="380"/>
      <c r="G52" s="569"/>
      <c r="H52" s="572"/>
      <c r="I52" s="393"/>
      <c r="J52" s="572"/>
      <c r="K52" s="572"/>
      <c r="L52" s="392"/>
      <c r="M52" s="569"/>
      <c r="N52" s="572"/>
      <c r="O52" s="393"/>
      <c r="P52" s="569"/>
      <c r="Q52" s="572"/>
      <c r="R52" s="393"/>
      <c r="S52" s="572"/>
      <c r="T52" s="572"/>
      <c r="U52" s="392" t="s">
        <v>100</v>
      </c>
    </row>
    <row r="53" spans="1:21" s="78" customFormat="1" ht="18" customHeight="1">
      <c r="A53" s="553"/>
      <c r="B53" s="563" t="s">
        <v>106</v>
      </c>
      <c r="C53" s="564"/>
      <c r="D53" s="569"/>
      <c r="E53" s="572"/>
      <c r="F53" s="380"/>
      <c r="G53" s="569"/>
      <c r="H53" s="572"/>
      <c r="I53" s="393"/>
      <c r="J53" s="572"/>
      <c r="K53" s="572"/>
      <c r="L53" s="392"/>
      <c r="M53" s="569"/>
      <c r="N53" s="572"/>
      <c r="O53" s="393"/>
      <c r="P53" s="569"/>
      <c r="Q53" s="572"/>
      <c r="R53" s="393"/>
      <c r="S53" s="572"/>
      <c r="T53" s="572"/>
      <c r="U53" s="392" t="s">
        <v>100</v>
      </c>
    </row>
    <row r="54" spans="1:21" s="78" customFormat="1" ht="18" customHeight="1">
      <c r="A54" s="553"/>
      <c r="B54" s="563" t="s">
        <v>107</v>
      </c>
      <c r="C54" s="564"/>
      <c r="D54" s="570"/>
      <c r="E54" s="573"/>
      <c r="F54" s="380"/>
      <c r="G54" s="570"/>
      <c r="H54" s="573"/>
      <c r="I54" s="397"/>
      <c r="J54" s="573"/>
      <c r="K54" s="573"/>
      <c r="L54" s="392"/>
      <c r="M54" s="570"/>
      <c r="N54" s="573"/>
      <c r="O54" s="397"/>
      <c r="P54" s="570"/>
      <c r="Q54" s="573"/>
      <c r="R54" s="397"/>
      <c r="S54" s="573"/>
      <c r="T54" s="573"/>
      <c r="U54" s="392" t="s">
        <v>100</v>
      </c>
    </row>
    <row r="55" spans="1:21" s="78" customFormat="1" ht="18" customHeight="1" thickBot="1">
      <c r="A55" s="565"/>
      <c r="B55" s="574" t="s">
        <v>108</v>
      </c>
      <c r="C55" s="575"/>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544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545</v>
      </c>
      <c r="C66" s="328"/>
      <c r="D66" s="328"/>
      <c r="E66" s="328"/>
      <c r="F66" s="328"/>
      <c r="G66" s="328"/>
      <c r="H66" s="328"/>
      <c r="I66" s="328"/>
      <c r="J66" s="328"/>
      <c r="K66" s="328"/>
      <c r="L66" s="328"/>
    </row>
    <row r="67" spans="1:12">
      <c r="A67" s="87"/>
      <c r="B67" s="328" t="s">
        <v>546</v>
      </c>
      <c r="C67" s="328"/>
      <c r="D67" s="328"/>
      <c r="E67" s="328"/>
      <c r="F67" s="328"/>
      <c r="G67" s="328"/>
      <c r="H67" s="328"/>
      <c r="I67" s="328"/>
      <c r="J67" s="328"/>
      <c r="K67" s="328"/>
      <c r="L67" s="328"/>
    </row>
    <row r="68" spans="1:12">
      <c r="A68" s="87"/>
      <c r="B68" s="328"/>
      <c r="C68" s="328"/>
      <c r="D68" s="328"/>
      <c r="E68" s="328"/>
      <c r="F68" s="328"/>
      <c r="G68" s="328"/>
      <c r="H68" s="328"/>
      <c r="I68" s="328"/>
      <c r="J68" s="328"/>
      <c r="K68" s="328"/>
      <c r="L68" s="328"/>
    </row>
    <row r="69" spans="1:12">
      <c r="A69" s="87" t="s">
        <v>125</v>
      </c>
      <c r="B69" s="328" t="s">
        <v>547</v>
      </c>
      <c r="C69" s="328"/>
      <c r="D69" s="328"/>
      <c r="E69" s="328"/>
      <c r="F69" s="328"/>
      <c r="G69" s="328"/>
      <c r="H69" s="328"/>
      <c r="I69" s="328"/>
      <c r="J69" s="328"/>
      <c r="K69" s="328"/>
      <c r="L69" s="328"/>
    </row>
    <row r="70" spans="1:12">
      <c r="A70" s="87"/>
      <c r="B70" s="328"/>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view="pageBreakPreview" zoomScaleNormal="100" zoomScaleSheetLayoutView="100" workbookViewId="0">
      <selection activeCell="C5" sqref="C5"/>
    </sheetView>
  </sheetViews>
  <sheetFormatPr defaultColWidth="9" defaultRowHeight="18.75" customHeight="1"/>
  <cols>
    <col min="1" max="1" width="6.453125" style="447" bestFit="1"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1:7" ht="48" customHeight="1">
      <c r="A1" s="447" t="s">
        <v>548</v>
      </c>
      <c r="B1" s="862" t="s">
        <v>549</v>
      </c>
      <c r="C1" s="862"/>
      <c r="D1" s="862"/>
      <c r="E1" s="862"/>
      <c r="F1" s="862"/>
      <c r="G1" s="862"/>
    </row>
    <row r="2" spans="1:7" ht="18.75" customHeight="1">
      <c r="B2" s="870"/>
      <c r="C2" s="867" t="s">
        <v>550</v>
      </c>
      <c r="D2" s="448" t="s">
        <v>551</v>
      </c>
      <c r="E2" s="448"/>
      <c r="F2" s="448"/>
      <c r="G2" s="448"/>
    </row>
    <row r="3" spans="1:7" ht="18.75" customHeight="1">
      <c r="B3" s="871"/>
      <c r="C3" s="868"/>
      <c r="D3" s="873" t="s">
        <v>552</v>
      </c>
      <c r="E3" s="874"/>
      <c r="F3" s="867" t="s">
        <v>553</v>
      </c>
      <c r="G3" s="867" t="s">
        <v>554</v>
      </c>
    </row>
    <row r="4" spans="1:7" ht="39">
      <c r="B4" s="872"/>
      <c r="C4" s="869"/>
      <c r="D4" s="479" t="s">
        <v>504</v>
      </c>
      <c r="E4" s="453" t="s">
        <v>555</v>
      </c>
      <c r="F4" s="869"/>
      <c r="G4" s="869"/>
    </row>
    <row r="5" spans="1:7" ht="18.75" customHeight="1">
      <c r="B5" s="863" t="s">
        <v>556</v>
      </c>
      <c r="C5" s="449" t="s">
        <v>181</v>
      </c>
      <c r="D5" s="451">
        <v>40</v>
      </c>
      <c r="E5" s="451"/>
      <c r="F5" s="451"/>
      <c r="G5" s="452">
        <f t="shared" ref="G5:G35" si="0">SUM(D5:F5)</f>
        <v>40</v>
      </c>
    </row>
    <row r="6" spans="1:7" ht="18.75" customHeight="1">
      <c r="B6" s="864"/>
      <c r="C6" s="449" t="s">
        <v>185</v>
      </c>
      <c r="D6" s="451">
        <v>50</v>
      </c>
      <c r="E6" s="451"/>
      <c r="F6" s="451"/>
      <c r="G6" s="452">
        <f t="shared" si="0"/>
        <v>50</v>
      </c>
    </row>
    <row r="7" spans="1:7" ht="18.75" customHeight="1">
      <c r="B7" s="864"/>
      <c r="C7" s="449" t="s">
        <v>906</v>
      </c>
      <c r="D7" s="451">
        <v>15</v>
      </c>
      <c r="E7" s="451"/>
      <c r="F7" s="471"/>
      <c r="G7" s="452">
        <f t="shared" si="0"/>
        <v>15</v>
      </c>
    </row>
    <row r="8" spans="1:7" ht="18.75" customHeight="1">
      <c r="B8" s="864"/>
      <c r="C8" s="449" t="s">
        <v>234</v>
      </c>
      <c r="D8" s="451">
        <v>40</v>
      </c>
      <c r="E8" s="451"/>
      <c r="F8" s="451"/>
      <c r="G8" s="452">
        <f t="shared" si="0"/>
        <v>40</v>
      </c>
    </row>
    <row r="9" spans="1:7" ht="18.75" customHeight="1">
      <c r="B9" s="864"/>
      <c r="C9" s="449" t="s">
        <v>907</v>
      </c>
      <c r="D9" s="451">
        <v>80</v>
      </c>
      <c r="E9" s="451"/>
      <c r="F9" s="451"/>
      <c r="G9" s="452">
        <f t="shared" si="0"/>
        <v>80</v>
      </c>
    </row>
    <row r="10" spans="1:7" ht="18.75" customHeight="1">
      <c r="B10" s="864"/>
      <c r="C10" s="449" t="s">
        <v>908</v>
      </c>
      <c r="D10" s="451">
        <v>60</v>
      </c>
      <c r="E10" s="451"/>
      <c r="F10" s="451"/>
      <c r="G10" s="452">
        <f t="shared" si="0"/>
        <v>60</v>
      </c>
    </row>
    <row r="11" spans="1:7" ht="18.75" customHeight="1">
      <c r="B11" s="864"/>
      <c r="C11" s="449" t="s">
        <v>909</v>
      </c>
      <c r="D11" s="451">
        <v>15</v>
      </c>
      <c r="E11" s="451"/>
      <c r="F11" s="451"/>
      <c r="G11" s="452">
        <f t="shared" si="0"/>
        <v>15</v>
      </c>
    </row>
    <row r="12" spans="1:7" ht="18.75" customHeight="1">
      <c r="B12" s="864"/>
      <c r="C12" s="449" t="s">
        <v>910</v>
      </c>
      <c r="D12" s="451">
        <v>60</v>
      </c>
      <c r="E12" s="451"/>
      <c r="F12" s="451"/>
      <c r="G12" s="452">
        <f t="shared" si="0"/>
        <v>60</v>
      </c>
    </row>
    <row r="13" spans="1:7" ht="18.75" customHeight="1">
      <c r="B13" s="864"/>
      <c r="C13" s="449" t="s">
        <v>911</v>
      </c>
      <c r="D13" s="451">
        <v>105</v>
      </c>
      <c r="E13" s="451"/>
      <c r="F13" s="451"/>
      <c r="G13" s="452">
        <f t="shared" si="0"/>
        <v>105</v>
      </c>
    </row>
    <row r="14" spans="1:7" ht="18.75" customHeight="1">
      <c r="B14" s="864"/>
      <c r="C14" s="449" t="s">
        <v>912</v>
      </c>
      <c r="D14" s="451">
        <v>140</v>
      </c>
      <c r="E14" s="451"/>
      <c r="F14" s="451"/>
      <c r="G14" s="452">
        <f t="shared" si="0"/>
        <v>140</v>
      </c>
    </row>
    <row r="15" spans="1:7" ht="18.75" customHeight="1">
      <c r="B15" s="864"/>
      <c r="C15" s="449" t="s">
        <v>913</v>
      </c>
      <c r="D15" s="451">
        <v>15</v>
      </c>
      <c r="E15" s="451"/>
      <c r="F15" s="451"/>
      <c r="G15" s="452">
        <f t="shared" si="0"/>
        <v>15</v>
      </c>
    </row>
    <row r="16" spans="1:7" ht="18.75" customHeight="1">
      <c r="B16" s="864"/>
      <c r="C16" s="449" t="s">
        <v>914</v>
      </c>
      <c r="D16" s="451">
        <v>15</v>
      </c>
      <c r="E16" s="451"/>
      <c r="F16" s="451"/>
      <c r="G16" s="452">
        <f t="shared" si="0"/>
        <v>15</v>
      </c>
    </row>
    <row r="17" spans="2:8" ht="18.75" customHeight="1">
      <c r="B17" s="864"/>
      <c r="C17" s="449" t="s">
        <v>915</v>
      </c>
      <c r="D17" s="451"/>
      <c r="E17" s="451"/>
      <c r="F17" s="451">
        <v>10</v>
      </c>
      <c r="G17" s="452">
        <f t="shared" si="0"/>
        <v>10</v>
      </c>
    </row>
    <row r="18" spans="2:8" ht="18.75" customHeight="1">
      <c r="B18" s="864"/>
      <c r="C18" s="449" t="s">
        <v>916</v>
      </c>
      <c r="D18" s="451"/>
      <c r="E18" s="451"/>
      <c r="F18" s="451">
        <v>10</v>
      </c>
      <c r="G18" s="452">
        <f t="shared" si="0"/>
        <v>10</v>
      </c>
    </row>
    <row r="19" spans="2:8" ht="18.75" customHeight="1">
      <c r="B19" s="864"/>
      <c r="C19" s="449" t="s">
        <v>917</v>
      </c>
      <c r="D19" s="451"/>
      <c r="E19" s="451"/>
      <c r="F19" s="451">
        <v>20</v>
      </c>
      <c r="G19" s="452">
        <f t="shared" si="0"/>
        <v>20</v>
      </c>
    </row>
    <row r="20" spans="2:8" ht="18.75" customHeight="1">
      <c r="B20" s="864"/>
      <c r="C20" s="449" t="s">
        <v>918</v>
      </c>
      <c r="D20" s="451"/>
      <c r="E20" s="451"/>
      <c r="F20" s="451">
        <v>10</v>
      </c>
      <c r="G20" s="452">
        <f t="shared" si="0"/>
        <v>10</v>
      </c>
    </row>
    <row r="21" spans="2:8" ht="18.75" customHeight="1">
      <c r="B21" s="864"/>
      <c r="C21" s="449" t="s">
        <v>919</v>
      </c>
      <c r="D21" s="451"/>
      <c r="E21" s="451"/>
      <c r="F21" s="451">
        <v>10</v>
      </c>
      <c r="G21" s="452">
        <f t="shared" si="0"/>
        <v>10</v>
      </c>
    </row>
    <row r="22" spans="2:8" ht="18.75" customHeight="1">
      <c r="B22" s="864"/>
      <c r="C22" s="449" t="s">
        <v>920</v>
      </c>
      <c r="D22" s="451"/>
      <c r="E22" s="451"/>
      <c r="F22" s="451">
        <v>20</v>
      </c>
      <c r="G22" s="452">
        <f t="shared" si="0"/>
        <v>20</v>
      </c>
    </row>
    <row r="23" spans="2:8" ht="18.75" customHeight="1">
      <c r="B23" s="864"/>
      <c r="C23" s="449" t="s">
        <v>921</v>
      </c>
      <c r="D23" s="451"/>
      <c r="E23" s="451"/>
      <c r="F23" s="451">
        <v>15</v>
      </c>
      <c r="G23" s="452">
        <f t="shared" si="0"/>
        <v>15</v>
      </c>
    </row>
    <row r="24" spans="2:8" ht="18.75" customHeight="1">
      <c r="B24" s="864"/>
      <c r="C24" s="449" t="s">
        <v>922</v>
      </c>
      <c r="D24" s="451"/>
      <c r="E24" s="451"/>
      <c r="F24" s="451">
        <v>15</v>
      </c>
      <c r="G24" s="452">
        <f t="shared" si="0"/>
        <v>15</v>
      </c>
    </row>
    <row r="25" spans="2:8" ht="18.75" customHeight="1">
      <c r="B25" s="864"/>
      <c r="C25" s="449" t="s">
        <v>262</v>
      </c>
      <c r="D25" s="451"/>
      <c r="E25" s="451"/>
      <c r="F25" s="451">
        <v>30</v>
      </c>
      <c r="G25" s="452">
        <f t="shared" si="0"/>
        <v>30</v>
      </c>
    </row>
    <row r="26" spans="2:8" ht="18.75" customHeight="1">
      <c r="B26" s="864"/>
      <c r="C26" s="449" t="s">
        <v>923</v>
      </c>
      <c r="D26" s="451"/>
      <c r="E26" s="451"/>
      <c r="F26" s="451">
        <v>7.5</v>
      </c>
      <c r="G26" s="452">
        <f t="shared" si="0"/>
        <v>7.5</v>
      </c>
    </row>
    <row r="27" spans="2:8" ht="18.75" customHeight="1">
      <c r="B27" s="864"/>
      <c r="C27" s="449" t="s">
        <v>924</v>
      </c>
      <c r="D27" s="451"/>
      <c r="E27" s="451"/>
      <c r="F27" s="451">
        <v>2.5</v>
      </c>
      <c r="G27" s="452">
        <f t="shared" si="0"/>
        <v>2.5</v>
      </c>
    </row>
    <row r="28" spans="2:8" ht="18.75" customHeight="1">
      <c r="B28" s="864"/>
      <c r="C28" s="449"/>
      <c r="D28" s="451"/>
      <c r="E28" s="451"/>
      <c r="F28" s="451"/>
      <c r="G28" s="452">
        <f t="shared" si="0"/>
        <v>0</v>
      </c>
    </row>
    <row r="29" spans="2:8" ht="18.75" customHeight="1" thickBot="1">
      <c r="B29" s="864"/>
      <c r="C29" s="449"/>
      <c r="D29" s="451"/>
      <c r="E29" s="451"/>
      <c r="F29" s="451"/>
      <c r="G29" s="452">
        <f t="shared" si="0"/>
        <v>0</v>
      </c>
    </row>
    <row r="30" spans="2:8" ht="25" customHeight="1" thickBot="1">
      <c r="B30" s="865"/>
      <c r="C30" s="459" t="s">
        <v>557</v>
      </c>
      <c r="D30" s="460">
        <f>SUM(D5:D29)</f>
        <v>635</v>
      </c>
      <c r="E30" s="460">
        <f>SUM(E5:E29)</f>
        <v>0</v>
      </c>
      <c r="F30" s="460">
        <f>SUM(F5:F29)</f>
        <v>150</v>
      </c>
      <c r="G30" s="461">
        <f>SUM(D30:F30)</f>
        <v>785</v>
      </c>
      <c r="H30" s="162"/>
    </row>
    <row r="31" spans="2:8" ht="18.75" customHeight="1">
      <c r="B31" s="863" t="s">
        <v>558</v>
      </c>
      <c r="C31" s="456" t="s">
        <v>262</v>
      </c>
      <c r="D31" s="470"/>
      <c r="E31" s="470"/>
      <c r="F31" s="457">
        <v>25</v>
      </c>
      <c r="G31" s="458">
        <f t="shared" si="0"/>
        <v>25</v>
      </c>
    </row>
    <row r="32" spans="2:8" ht="18.75" customHeight="1">
      <c r="B32" s="864"/>
      <c r="C32" s="449" t="s">
        <v>925</v>
      </c>
      <c r="D32" s="451"/>
      <c r="E32" s="451"/>
      <c r="F32" s="451">
        <v>50</v>
      </c>
      <c r="G32" s="458">
        <f t="shared" si="0"/>
        <v>50</v>
      </c>
    </row>
    <row r="33" spans="2:8" ht="18.75" customHeight="1">
      <c r="B33" s="864"/>
      <c r="C33" s="449" t="s">
        <v>926</v>
      </c>
      <c r="D33" s="451"/>
      <c r="E33" s="451"/>
      <c r="F33" s="451">
        <v>50</v>
      </c>
      <c r="G33" s="458">
        <f t="shared" si="0"/>
        <v>50</v>
      </c>
    </row>
    <row r="34" spans="2:8" ht="18.75" customHeight="1">
      <c r="B34" s="864"/>
      <c r="C34" s="449" t="s">
        <v>927</v>
      </c>
      <c r="D34" s="451"/>
      <c r="E34" s="451"/>
      <c r="F34" s="451">
        <v>20</v>
      </c>
      <c r="G34" s="458">
        <f t="shared" si="0"/>
        <v>20</v>
      </c>
    </row>
    <row r="35" spans="2:8" ht="18.75" customHeight="1" thickBot="1">
      <c r="B35" s="864"/>
      <c r="C35" s="454" t="s">
        <v>928</v>
      </c>
      <c r="D35" s="469"/>
      <c r="E35" s="469"/>
      <c r="F35" s="455">
        <v>20</v>
      </c>
      <c r="G35" s="458">
        <f t="shared" si="0"/>
        <v>20</v>
      </c>
    </row>
    <row r="36" spans="2:8" ht="25" customHeight="1" thickBot="1">
      <c r="B36" s="866"/>
      <c r="C36" s="462" t="s">
        <v>559</v>
      </c>
      <c r="D36" s="472"/>
      <c r="E36" s="472"/>
      <c r="F36" s="460">
        <f>SUM(F31:F35)</f>
        <v>165</v>
      </c>
      <c r="G36" s="461">
        <f>SUM(D36:F36)</f>
        <v>165</v>
      </c>
    </row>
    <row r="37" spans="2:8" ht="33.75" customHeight="1" thickBot="1">
      <c r="B37" s="860" t="s">
        <v>560</v>
      </c>
      <c r="C37" s="861"/>
      <c r="D37" s="460">
        <f>D30+D36</f>
        <v>635</v>
      </c>
      <c r="E37" s="460">
        <f>E30+E36</f>
        <v>0</v>
      </c>
      <c r="F37" s="460">
        <f>F30+F36</f>
        <v>315</v>
      </c>
      <c r="G37" s="461">
        <f>SUM(D37:F37)</f>
        <v>950</v>
      </c>
      <c r="H37" s="162"/>
    </row>
    <row r="38" spans="2:8" ht="6" customHeight="1">
      <c r="G38" s="450"/>
    </row>
    <row r="39" spans="2:8" ht="18.75" customHeight="1">
      <c r="B39" s="808" t="s">
        <v>561</v>
      </c>
      <c r="C39" s="808"/>
      <c r="D39" s="808"/>
      <c r="E39" s="808"/>
      <c r="F39" s="808"/>
      <c r="G39" s="808"/>
    </row>
    <row r="40" spans="2:8" ht="18.75" customHeight="1">
      <c r="B40" s="808"/>
      <c r="C40" s="808"/>
      <c r="D40" s="808"/>
      <c r="E40" s="808"/>
      <c r="F40" s="808"/>
      <c r="G40" s="808"/>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60</v>
      </c>
    </row>
    <row r="2" spans="1:22" ht="17.25" customHeight="1">
      <c r="A2" s="263"/>
      <c r="B2" s="263"/>
      <c r="C2" s="263"/>
      <c r="D2" s="576" t="s">
        <v>61</v>
      </c>
      <c r="E2" s="576"/>
      <c r="F2" s="576"/>
      <c r="G2" s="576"/>
      <c r="H2" s="576"/>
      <c r="I2" s="263"/>
      <c r="J2" s="263"/>
      <c r="K2" s="263"/>
      <c r="L2" s="263"/>
      <c r="M2" s="417"/>
      <c r="N2" s="417"/>
      <c r="O2" s="417"/>
      <c r="P2" s="417"/>
      <c r="Q2" s="417"/>
      <c r="R2" s="417"/>
      <c r="S2" s="417"/>
      <c r="T2" s="417"/>
      <c r="U2" s="417"/>
    </row>
    <row r="3" spans="1:22" ht="16.5">
      <c r="A3" s="263"/>
      <c r="B3" s="263"/>
      <c r="C3" s="263"/>
      <c r="D3" s="576"/>
      <c r="E3" s="576"/>
      <c r="F3" s="576"/>
      <c r="G3" s="576"/>
      <c r="H3" s="576"/>
      <c r="I3" s="263"/>
      <c r="J3" s="263"/>
      <c r="K3" s="263"/>
      <c r="L3" s="263"/>
      <c r="M3" s="417"/>
      <c r="N3" s="417"/>
      <c r="O3" s="417"/>
      <c r="P3" s="417"/>
      <c r="Q3" s="417"/>
      <c r="R3" s="417"/>
      <c r="S3" s="417"/>
      <c r="T3" s="417"/>
      <c r="U3" s="417"/>
    </row>
    <row r="4" spans="1:22" ht="13.5" thickBot="1">
      <c r="A4" s="76" t="s">
        <v>62</v>
      </c>
    </row>
    <row r="5" spans="1:22" s="78" customFormat="1" ht="19.5" customHeight="1" thickBot="1">
      <c r="A5" s="535" t="s">
        <v>63</v>
      </c>
      <c r="B5" s="536"/>
      <c r="C5" s="418"/>
      <c r="D5" s="77" t="s">
        <v>64</v>
      </c>
      <c r="E5" s="537"/>
      <c r="F5" s="538"/>
      <c r="G5" s="538"/>
      <c r="H5" s="538"/>
      <c r="I5" s="539"/>
      <c r="V5" s="78" t="s">
        <v>65</v>
      </c>
    </row>
    <row r="6" spans="1:22" s="78" customFormat="1" ht="12.5" thickBot="1">
      <c r="A6" s="74"/>
    </row>
    <row r="7" spans="1:22" s="78" customFormat="1" ht="18" customHeight="1">
      <c r="A7" s="540" t="s">
        <v>66</v>
      </c>
      <c r="B7" s="543" t="s">
        <v>67</v>
      </c>
      <c r="C7" s="544"/>
      <c r="D7" s="540" t="s">
        <v>68</v>
      </c>
      <c r="E7" s="543"/>
      <c r="F7" s="544"/>
      <c r="G7" s="540" t="s">
        <v>69</v>
      </c>
      <c r="H7" s="543"/>
      <c r="I7" s="543"/>
      <c r="J7" s="543"/>
      <c r="K7" s="543"/>
      <c r="L7" s="544"/>
      <c r="M7" s="540" t="s">
        <v>69</v>
      </c>
      <c r="N7" s="543"/>
      <c r="O7" s="543"/>
      <c r="P7" s="543"/>
      <c r="Q7" s="543"/>
      <c r="R7" s="543"/>
      <c r="S7" s="543"/>
      <c r="T7" s="543"/>
      <c r="U7" s="544"/>
    </row>
    <row r="8" spans="1:22" s="78" customFormat="1" ht="18" customHeight="1">
      <c r="A8" s="541"/>
      <c r="B8" s="545"/>
      <c r="C8" s="546"/>
      <c r="D8" s="541" t="s">
        <v>70</v>
      </c>
      <c r="E8" s="545" t="s">
        <v>71</v>
      </c>
      <c r="F8" s="546" t="s">
        <v>72</v>
      </c>
      <c r="G8" s="549" t="s">
        <v>73</v>
      </c>
      <c r="H8" s="550"/>
      <c r="I8" s="320" t="str">
        <f>IF(I28="","",ROUND(I28/F28*100,0))</f>
        <v/>
      </c>
      <c r="J8" s="551" t="s">
        <v>73</v>
      </c>
      <c r="K8" s="550"/>
      <c r="L8" s="321" t="str">
        <f>IF(I8="","",IF(I8=100,"",100-I8))</f>
        <v/>
      </c>
      <c r="M8" s="549" t="s">
        <v>73</v>
      </c>
      <c r="N8" s="550"/>
      <c r="O8" s="320" t="str">
        <f>IF(O28="","",ROUND(O28/L28*100,0))</f>
        <v/>
      </c>
      <c r="P8" s="549" t="s">
        <v>73</v>
      </c>
      <c r="Q8" s="550"/>
      <c r="R8" s="320" t="str">
        <f>IF(R28="","",ROUND(R28/O28*100,0))</f>
        <v/>
      </c>
      <c r="S8" s="551" t="s">
        <v>73</v>
      </c>
      <c r="T8" s="550"/>
      <c r="U8" s="321" t="str">
        <f>IF(O8="","",IF(O8=100,"",100-O8))</f>
        <v/>
      </c>
    </row>
    <row r="9" spans="1:22" s="78" customFormat="1" ht="18" customHeight="1" thickBot="1">
      <c r="A9" s="542"/>
      <c r="B9" s="547"/>
      <c r="C9" s="548"/>
      <c r="D9" s="542"/>
      <c r="E9" s="547"/>
      <c r="F9" s="54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2" t="s">
        <v>74</v>
      </c>
      <c r="B10" s="554"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3"/>
      <c r="B11" s="555"/>
      <c r="C11" s="416" t="s">
        <v>81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3"/>
      <c r="B12" s="555"/>
      <c r="C12" s="322" t="s">
        <v>82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3"/>
      <c r="B13" s="555"/>
      <c r="C13" s="419" t="s">
        <v>83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3"/>
      <c r="B14" s="555"/>
      <c r="C14" s="416" t="s">
        <v>84</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3"/>
      <c r="B15" s="555"/>
      <c r="C15" s="322" t="s">
        <v>85</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3"/>
      <c r="B16" s="555"/>
      <c r="C16" s="322" t="s">
        <v>86</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3"/>
      <c r="B17" s="555"/>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3"/>
      <c r="B18" s="555"/>
      <c r="C18" s="416" t="s">
        <v>87</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3"/>
      <c r="B19" s="555"/>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3"/>
      <c r="B20" s="555"/>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3"/>
      <c r="B21" s="555"/>
      <c r="C21" s="416" t="s">
        <v>84</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3"/>
      <c r="B22" s="555"/>
      <c r="C22" s="322" t="s">
        <v>85</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3"/>
      <c r="B23" s="555"/>
      <c r="C23" s="322" t="s">
        <v>86</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3"/>
      <c r="B24" s="555"/>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3"/>
      <c r="B25" s="555"/>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3"/>
      <c r="B26" s="555"/>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3"/>
      <c r="B27" s="555"/>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3"/>
      <c r="B28" s="555"/>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3"/>
      <c r="B29" s="555"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3"/>
      <c r="B30" s="555"/>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3"/>
      <c r="B31" s="555"/>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3"/>
      <c r="B32" s="555"/>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6" t="s">
        <v>90</v>
      </c>
      <c r="W32" s="557"/>
      <c r="X32" s="557"/>
    </row>
    <row r="33" spans="1:24" s="78" customFormat="1" ht="18" customHeight="1">
      <c r="A33" s="553"/>
      <c r="B33" s="555"/>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6"/>
      <c r="W33" s="557"/>
      <c r="X33" s="557"/>
    </row>
    <row r="34" spans="1:24" s="78" customFormat="1" ht="18" customHeight="1">
      <c r="A34" s="553"/>
      <c r="B34" s="555"/>
      <c r="C34" s="411" t="s">
        <v>88</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3"/>
      <c r="B35" s="545" t="s">
        <v>91</v>
      </c>
      <c r="C35" s="546"/>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3" t="s">
        <v>92</v>
      </c>
      <c r="B36" s="559" t="str">
        <f>C12</f>
        <v>&lt;建築工事&gt;</v>
      </c>
      <c r="C36" s="560"/>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3"/>
      <c r="B37" s="559" t="str">
        <f>C20</f>
        <v>　（新築）</v>
      </c>
      <c r="C37" s="560"/>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3"/>
      <c r="B38" s="83" t="s">
        <v>93</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3"/>
      <c r="B39" s="83" t="s">
        <v>93</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3"/>
      <c r="B40" s="84" t="s">
        <v>94</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3"/>
      <c r="B41" s="559" t="s">
        <v>95</v>
      </c>
      <c r="C41" s="560"/>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3"/>
      <c r="B42" s="559" t="str">
        <f>C20</f>
        <v>　（新築）</v>
      </c>
      <c r="C42" s="560"/>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3"/>
      <c r="B43" s="84" t="s">
        <v>94</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3"/>
      <c r="B44" s="83" t="s">
        <v>94</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3"/>
      <c r="B45" s="85" t="s">
        <v>93</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58"/>
      <c r="B46" s="561" t="s">
        <v>96</v>
      </c>
      <c r="C46" s="562"/>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42" t="s">
        <v>97</v>
      </c>
      <c r="B47" s="547"/>
      <c r="C47" s="54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2" t="s">
        <v>98</v>
      </c>
      <c r="B48" s="566" t="s">
        <v>99</v>
      </c>
      <c r="C48" s="567"/>
      <c r="D48" s="568" t="s">
        <v>100</v>
      </c>
      <c r="E48" s="571" t="s">
        <v>100</v>
      </c>
      <c r="F48" s="406"/>
      <c r="G48" s="568"/>
      <c r="H48" s="571"/>
      <c r="I48" s="407"/>
      <c r="J48" s="571"/>
      <c r="K48" s="571" t="s">
        <v>100</v>
      </c>
      <c r="L48" s="406" t="s">
        <v>100</v>
      </c>
      <c r="M48" s="568"/>
      <c r="N48" s="571"/>
      <c r="O48" s="407"/>
      <c r="P48" s="568"/>
      <c r="Q48" s="571"/>
      <c r="R48" s="407"/>
      <c r="S48" s="571"/>
      <c r="T48" s="571" t="s">
        <v>100</v>
      </c>
      <c r="U48" s="406" t="s">
        <v>100</v>
      </c>
    </row>
    <row r="49" spans="1:21" s="78" customFormat="1" ht="18" customHeight="1">
      <c r="A49" s="553"/>
      <c r="B49" s="563" t="s">
        <v>101</v>
      </c>
      <c r="C49" s="564"/>
      <c r="D49" s="569"/>
      <c r="E49" s="572"/>
      <c r="F49" s="392" t="s">
        <v>100</v>
      </c>
      <c r="G49" s="569"/>
      <c r="H49" s="572"/>
      <c r="I49" s="393"/>
      <c r="J49" s="572"/>
      <c r="K49" s="572"/>
      <c r="L49" s="392" t="s">
        <v>100</v>
      </c>
      <c r="M49" s="569"/>
      <c r="N49" s="572"/>
      <c r="O49" s="393"/>
      <c r="P49" s="569"/>
      <c r="Q49" s="572"/>
      <c r="R49" s="393"/>
      <c r="S49" s="572"/>
      <c r="T49" s="572"/>
      <c r="U49" s="392" t="s">
        <v>100</v>
      </c>
    </row>
    <row r="50" spans="1:21" s="78" customFormat="1" ht="18" customHeight="1">
      <c r="A50" s="553"/>
      <c r="B50" s="563" t="s">
        <v>102</v>
      </c>
      <c r="C50" s="564"/>
      <c r="D50" s="569"/>
      <c r="E50" s="572"/>
      <c r="F50" s="392" t="s">
        <v>100</v>
      </c>
      <c r="G50" s="569"/>
      <c r="H50" s="572"/>
      <c r="I50" s="393"/>
      <c r="J50" s="572"/>
      <c r="K50" s="572"/>
      <c r="L50" s="392" t="s">
        <v>100</v>
      </c>
      <c r="M50" s="569"/>
      <c r="N50" s="572"/>
      <c r="O50" s="393"/>
      <c r="P50" s="569"/>
      <c r="Q50" s="572"/>
      <c r="R50" s="393"/>
      <c r="S50" s="572"/>
      <c r="T50" s="572"/>
      <c r="U50" s="392" t="s">
        <v>100</v>
      </c>
    </row>
    <row r="51" spans="1:21" s="78" customFormat="1" ht="18" customHeight="1">
      <c r="A51" s="553"/>
      <c r="B51" s="563" t="s">
        <v>103</v>
      </c>
      <c r="C51" s="564"/>
      <c r="D51" s="569"/>
      <c r="E51" s="572"/>
      <c r="F51" s="392" t="s">
        <v>104</v>
      </c>
      <c r="G51" s="569"/>
      <c r="H51" s="572"/>
      <c r="I51" s="393"/>
      <c r="J51" s="572"/>
      <c r="K51" s="572"/>
      <c r="L51" s="392" t="s">
        <v>100</v>
      </c>
      <c r="M51" s="569"/>
      <c r="N51" s="572"/>
      <c r="O51" s="393"/>
      <c r="P51" s="569"/>
      <c r="Q51" s="572"/>
      <c r="R51" s="393"/>
      <c r="S51" s="572"/>
      <c r="T51" s="572"/>
      <c r="U51" s="392" t="s">
        <v>100</v>
      </c>
    </row>
    <row r="52" spans="1:21" s="78" customFormat="1" ht="18" customHeight="1">
      <c r="A52" s="553"/>
      <c r="B52" s="563" t="s">
        <v>105</v>
      </c>
      <c r="C52" s="564"/>
      <c r="D52" s="569"/>
      <c r="E52" s="572"/>
      <c r="F52" s="380"/>
      <c r="G52" s="569"/>
      <c r="H52" s="572"/>
      <c r="I52" s="393"/>
      <c r="J52" s="572"/>
      <c r="K52" s="572"/>
      <c r="L52" s="392" t="s">
        <v>100</v>
      </c>
      <c r="M52" s="569"/>
      <c r="N52" s="572"/>
      <c r="O52" s="393"/>
      <c r="P52" s="569"/>
      <c r="Q52" s="572"/>
      <c r="R52" s="393"/>
      <c r="S52" s="572"/>
      <c r="T52" s="572"/>
      <c r="U52" s="392" t="s">
        <v>100</v>
      </c>
    </row>
    <row r="53" spans="1:21" s="78" customFormat="1" ht="18" customHeight="1">
      <c r="A53" s="553"/>
      <c r="B53" s="563" t="s">
        <v>106</v>
      </c>
      <c r="C53" s="564"/>
      <c r="D53" s="569"/>
      <c r="E53" s="572"/>
      <c r="F53" s="380"/>
      <c r="G53" s="569"/>
      <c r="H53" s="572"/>
      <c r="I53" s="393"/>
      <c r="J53" s="572"/>
      <c r="K53" s="572"/>
      <c r="L53" s="392" t="s">
        <v>100</v>
      </c>
      <c r="M53" s="569"/>
      <c r="N53" s="572"/>
      <c r="O53" s="393"/>
      <c r="P53" s="569"/>
      <c r="Q53" s="572"/>
      <c r="R53" s="393"/>
      <c r="S53" s="572"/>
      <c r="T53" s="572"/>
      <c r="U53" s="392" t="s">
        <v>100</v>
      </c>
    </row>
    <row r="54" spans="1:21" s="78" customFormat="1" ht="18" customHeight="1">
      <c r="A54" s="553"/>
      <c r="B54" s="563" t="s">
        <v>107</v>
      </c>
      <c r="C54" s="564"/>
      <c r="D54" s="570"/>
      <c r="E54" s="573"/>
      <c r="F54" s="380"/>
      <c r="G54" s="570"/>
      <c r="H54" s="573"/>
      <c r="I54" s="397"/>
      <c r="J54" s="573"/>
      <c r="K54" s="573"/>
      <c r="L54" s="392" t="s">
        <v>100</v>
      </c>
      <c r="M54" s="570"/>
      <c r="N54" s="573"/>
      <c r="O54" s="397"/>
      <c r="P54" s="570"/>
      <c r="Q54" s="573"/>
      <c r="R54" s="397"/>
      <c r="S54" s="573"/>
      <c r="T54" s="573"/>
      <c r="U54" s="392" t="s">
        <v>100</v>
      </c>
    </row>
    <row r="55" spans="1:21" s="78" customFormat="1" ht="18" customHeight="1" thickBot="1">
      <c r="A55" s="565"/>
      <c r="B55" s="574" t="s">
        <v>108</v>
      </c>
      <c r="C55" s="575"/>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114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122</v>
      </c>
      <c r="C66" s="328"/>
      <c r="D66" s="328"/>
      <c r="E66" s="328"/>
      <c r="F66" s="328"/>
      <c r="G66" s="328"/>
      <c r="H66" s="328"/>
      <c r="I66" s="328"/>
      <c r="J66" s="328"/>
      <c r="K66" s="328"/>
      <c r="L66" s="328"/>
    </row>
    <row r="67" spans="1:12">
      <c r="A67" s="87"/>
      <c r="B67" s="328" t="s">
        <v>123</v>
      </c>
      <c r="C67" s="328"/>
      <c r="D67" s="328"/>
      <c r="E67" s="328"/>
      <c r="F67" s="328"/>
      <c r="G67" s="328"/>
      <c r="H67" s="328"/>
      <c r="I67" s="328"/>
      <c r="J67" s="328"/>
      <c r="K67" s="328"/>
      <c r="L67" s="328"/>
    </row>
    <row r="68" spans="1:12">
      <c r="A68" s="87"/>
      <c r="B68" s="328" t="s">
        <v>124</v>
      </c>
      <c r="C68" s="328"/>
      <c r="D68" s="328"/>
      <c r="E68" s="328"/>
      <c r="F68" s="328"/>
      <c r="G68" s="328"/>
      <c r="H68" s="328"/>
      <c r="I68" s="328"/>
      <c r="J68" s="328"/>
      <c r="K68" s="328"/>
      <c r="L68" s="328"/>
    </row>
    <row r="69" spans="1:12">
      <c r="A69" s="87" t="s">
        <v>125</v>
      </c>
      <c r="B69" s="328" t="s">
        <v>126</v>
      </c>
      <c r="C69" s="328"/>
      <c r="D69" s="328"/>
      <c r="E69" s="328"/>
      <c r="F69" s="328"/>
      <c r="G69" s="328"/>
      <c r="H69" s="328"/>
      <c r="I69" s="328"/>
      <c r="J69" s="328"/>
      <c r="K69" s="328"/>
      <c r="L69" s="328"/>
    </row>
    <row r="70" spans="1:12">
      <c r="A70" s="87"/>
      <c r="B70" s="328" t="s">
        <v>127</v>
      </c>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c r="B1" s="133" t="s">
        <v>562</v>
      </c>
    </row>
    <row r="2" spans="2:65" ht="44.25" customHeight="1">
      <c r="B2" s="975" t="s">
        <v>563</v>
      </c>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5"/>
      <c r="AF2" s="975"/>
      <c r="AG2" s="975"/>
      <c r="AH2" s="975"/>
      <c r="AI2" s="975"/>
      <c r="AJ2" s="975"/>
      <c r="AK2" s="975"/>
      <c r="AL2" s="975"/>
      <c r="AM2" s="975"/>
      <c r="AN2" s="975"/>
      <c r="AO2" s="975"/>
      <c r="AP2" s="975"/>
      <c r="AQ2" s="975"/>
      <c r="AR2" s="975"/>
      <c r="AS2" s="975"/>
      <c r="AT2" s="975"/>
      <c r="AU2" s="975"/>
      <c r="AV2" s="975"/>
      <c r="AW2" s="975"/>
      <c r="AX2" s="975"/>
      <c r="AY2" s="975"/>
      <c r="AZ2" s="975"/>
      <c r="BA2" s="975"/>
      <c r="BB2" s="975"/>
      <c r="BC2" s="975"/>
      <c r="BD2" s="975"/>
      <c r="BE2" s="975"/>
      <c r="BF2" s="975"/>
      <c r="BG2" s="975"/>
      <c r="BH2" s="975"/>
      <c r="BI2" s="975"/>
      <c r="BJ2" s="975"/>
      <c r="BK2" s="975"/>
      <c r="BL2" s="975"/>
      <c r="BM2" s="975"/>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976" t="s">
        <v>564</v>
      </c>
      <c r="BA4" s="977"/>
      <c r="BB4" s="977"/>
      <c r="BC4" s="977"/>
      <c r="BD4" s="977"/>
      <c r="BE4" s="977"/>
      <c r="BF4" s="977"/>
      <c r="BG4" s="977"/>
      <c r="BH4" s="978"/>
      <c r="BI4" s="977" t="s">
        <v>565</v>
      </c>
      <c r="BJ4" s="977"/>
      <c r="BK4" s="977"/>
      <c r="BL4" s="977"/>
      <c r="BM4" s="978"/>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979"/>
      <c r="AG5" s="979"/>
      <c r="AH5" s="979"/>
      <c r="AI5" s="979"/>
      <c r="AJ5" s="979"/>
      <c r="AK5" s="979"/>
      <c r="AL5" s="979"/>
      <c r="AM5" s="979"/>
      <c r="AN5" s="979"/>
      <c r="AO5" s="979"/>
      <c r="AP5" s="979"/>
      <c r="AQ5" s="979"/>
      <c r="AR5" s="979"/>
      <c r="AS5" s="979"/>
      <c r="AT5" s="979"/>
      <c r="AU5" s="979"/>
      <c r="AV5" s="979"/>
      <c r="AW5" s="979"/>
      <c r="AX5" s="979"/>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979"/>
      <c r="AG6" s="979"/>
      <c r="AH6" s="979"/>
      <c r="AI6" s="979"/>
      <c r="AJ6" s="979"/>
      <c r="AK6" s="979"/>
      <c r="AL6" s="979"/>
      <c r="AM6" s="979"/>
      <c r="AN6" s="979"/>
      <c r="AO6" s="979"/>
      <c r="AP6" s="979"/>
      <c r="AQ6" s="979"/>
      <c r="AR6" s="979"/>
      <c r="AS6" s="979"/>
      <c r="AT6" s="979"/>
      <c r="AU6" s="979"/>
      <c r="AV6" s="979"/>
      <c r="AW6" s="979"/>
      <c r="AX6" s="979"/>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979"/>
      <c r="AG7" s="979"/>
      <c r="AH7" s="979"/>
      <c r="AI7" s="979"/>
      <c r="AJ7" s="979"/>
      <c r="AK7" s="979"/>
      <c r="AL7" s="979"/>
      <c r="AM7" s="979"/>
      <c r="AN7" s="979"/>
      <c r="AO7" s="979"/>
      <c r="AP7" s="979"/>
      <c r="AQ7" s="979"/>
      <c r="AR7" s="979"/>
      <c r="AS7" s="979"/>
      <c r="AT7" s="979"/>
      <c r="AU7" s="979"/>
      <c r="AV7" s="979"/>
      <c r="AW7" s="979"/>
      <c r="AX7" s="979"/>
    </row>
    <row r="8" spans="2:65" s="138" customFormat="1" ht="44.25" customHeight="1" thickBot="1">
      <c r="B8" s="938" t="s">
        <v>566</v>
      </c>
      <c r="C8" s="905"/>
      <c r="D8" s="905"/>
      <c r="E8" s="905"/>
      <c r="F8" s="905"/>
      <c r="G8" s="905"/>
      <c r="H8" s="905"/>
      <c r="I8" s="905"/>
      <c r="J8" s="905"/>
      <c r="K8" s="905"/>
      <c r="L8" s="905"/>
      <c r="M8" s="905"/>
      <c r="N8" s="905"/>
      <c r="O8" s="905"/>
      <c r="P8" s="905"/>
      <c r="Q8" s="905"/>
      <c r="R8" s="905"/>
      <c r="S8" s="905"/>
      <c r="T8" s="905"/>
      <c r="U8" s="905"/>
      <c r="V8" s="905"/>
      <c r="W8" s="905"/>
      <c r="X8" s="905"/>
      <c r="Y8" s="906"/>
      <c r="AK8" s="139"/>
      <c r="AL8" s="139"/>
      <c r="AM8" s="139"/>
      <c r="AN8" s="139"/>
    </row>
    <row r="9" spans="2:65" s="138" customFormat="1" ht="44.25" customHeight="1" thickBot="1">
      <c r="B9" s="980" t="s">
        <v>567</v>
      </c>
      <c r="C9" s="981"/>
      <c r="D9" s="981"/>
      <c r="E9" s="981"/>
      <c r="F9" s="982"/>
      <c r="G9" s="910" t="s">
        <v>568</v>
      </c>
      <c r="H9" s="910"/>
      <c r="I9" s="910"/>
      <c r="J9" s="910"/>
      <c r="K9" s="879" t="s">
        <v>569</v>
      </c>
      <c r="L9" s="879"/>
      <c r="M9" s="879"/>
      <c r="N9" s="879"/>
      <c r="O9" s="879"/>
      <c r="P9" s="879" t="s">
        <v>570</v>
      </c>
      <c r="Q9" s="879"/>
      <c r="R9" s="879"/>
      <c r="S9" s="879"/>
      <c r="T9" s="879"/>
      <c r="U9" s="879"/>
      <c r="V9" s="879"/>
      <c r="W9" s="879"/>
      <c r="X9" s="879"/>
      <c r="Y9" s="983"/>
    </row>
    <row r="10" spans="2:65" s="138" customFormat="1" ht="44.25" customHeight="1" thickBot="1">
      <c r="B10" s="938" t="s">
        <v>571</v>
      </c>
      <c r="C10" s="967"/>
      <c r="D10" s="967"/>
      <c r="E10" s="967"/>
      <c r="F10" s="967"/>
      <c r="G10" s="967"/>
      <c r="H10" s="967"/>
      <c r="I10" s="967"/>
      <c r="J10" s="967"/>
      <c r="K10" s="967"/>
      <c r="L10" s="968"/>
      <c r="M10" s="938" t="s">
        <v>572</v>
      </c>
      <c r="N10" s="905"/>
      <c r="O10" s="905"/>
      <c r="P10" s="905"/>
      <c r="Q10" s="905"/>
      <c r="R10" s="905"/>
      <c r="S10" s="905"/>
      <c r="T10" s="905"/>
      <c r="U10" s="905"/>
      <c r="V10" s="905"/>
      <c r="W10" s="905"/>
      <c r="X10" s="905"/>
      <c r="Y10" s="905"/>
      <c r="Z10" s="905"/>
      <c r="AA10" s="906"/>
      <c r="AB10" s="969" t="s">
        <v>573</v>
      </c>
      <c r="AC10" s="970"/>
      <c r="AD10" s="970"/>
      <c r="AE10" s="970"/>
      <c r="AF10" s="970"/>
      <c r="AG10" s="970"/>
      <c r="AH10" s="970"/>
      <c r="AI10" s="970"/>
      <c r="AJ10" s="970"/>
      <c r="AK10" s="970"/>
      <c r="AL10" s="970"/>
      <c r="AM10" s="970"/>
      <c r="AN10" s="970"/>
      <c r="AO10" s="970"/>
      <c r="AP10" s="970"/>
      <c r="AQ10" s="970"/>
      <c r="AR10" s="970"/>
      <c r="AS10" s="970"/>
      <c r="AT10" s="970"/>
      <c r="AU10" s="971"/>
    </row>
    <row r="11" spans="2:65" s="138" customFormat="1" ht="44.25" customHeight="1" thickBot="1">
      <c r="B11" s="938"/>
      <c r="C11" s="905"/>
      <c r="D11" s="905"/>
      <c r="E11" s="905"/>
      <c r="F11" s="905"/>
      <c r="G11" s="905"/>
      <c r="H11" s="905"/>
      <c r="I11" s="905"/>
      <c r="J11" s="905"/>
      <c r="K11" s="905"/>
      <c r="L11" s="906"/>
      <c r="M11" s="938"/>
      <c r="N11" s="905"/>
      <c r="O11" s="905"/>
      <c r="P11" s="905"/>
      <c r="Q11" s="905"/>
      <c r="R11" s="905"/>
      <c r="S11" s="905"/>
      <c r="T11" s="905"/>
      <c r="U11" s="905"/>
      <c r="V11" s="905"/>
      <c r="W11" s="905"/>
      <c r="X11" s="905"/>
      <c r="Y11" s="905"/>
      <c r="Z11" s="905"/>
      <c r="AA11" s="906"/>
      <c r="AB11" s="972"/>
      <c r="AC11" s="973"/>
      <c r="AD11" s="973"/>
      <c r="AE11" s="973"/>
      <c r="AF11" s="973"/>
      <c r="AG11" s="973"/>
      <c r="AH11" s="973"/>
      <c r="AI11" s="973"/>
      <c r="AJ11" s="973"/>
      <c r="AK11" s="973"/>
      <c r="AL11" s="973"/>
      <c r="AM11" s="973"/>
      <c r="AN11" s="973"/>
      <c r="AO11" s="973"/>
      <c r="AP11" s="973"/>
      <c r="AQ11" s="973"/>
      <c r="AR11" s="973"/>
      <c r="AS11" s="973"/>
      <c r="AT11" s="973"/>
      <c r="AU11" s="974"/>
    </row>
    <row r="12" spans="2:65" s="140" customFormat="1" ht="29.25" customHeight="1"/>
    <row r="13" spans="2:65" s="138" customFormat="1" ht="44.25" customHeight="1" thickBot="1">
      <c r="B13" s="138" t="s">
        <v>574</v>
      </c>
    </row>
    <row r="14" spans="2:65" s="138" customFormat="1" ht="44.25" customHeight="1" thickBot="1">
      <c r="B14" s="897" t="s">
        <v>575</v>
      </c>
      <c r="C14" s="887"/>
      <c r="D14" s="887"/>
      <c r="E14" s="887"/>
      <c r="F14" s="887"/>
      <c r="G14" s="887"/>
      <c r="H14" s="895"/>
      <c r="I14" s="938" t="s">
        <v>576</v>
      </c>
      <c r="J14" s="905"/>
      <c r="K14" s="905"/>
      <c r="L14" s="905"/>
      <c r="M14" s="905"/>
      <c r="N14" s="905"/>
      <c r="O14" s="905"/>
      <c r="P14" s="905"/>
      <c r="Q14" s="905"/>
      <c r="R14" s="905"/>
      <c r="S14" s="905"/>
      <c r="T14" s="905"/>
      <c r="U14" s="905"/>
      <c r="V14" s="905"/>
      <c r="W14" s="905"/>
      <c r="X14" s="905"/>
      <c r="Y14" s="905"/>
      <c r="Z14" s="905"/>
      <c r="AA14" s="905"/>
      <c r="AB14" s="905"/>
      <c r="AC14" s="965"/>
      <c r="AD14" s="879"/>
      <c r="AE14" s="879"/>
      <c r="AF14" s="879"/>
      <c r="AG14" s="879"/>
      <c r="AH14" s="879"/>
      <c r="AI14" s="879"/>
      <c r="AJ14" s="879"/>
      <c r="AK14" s="879"/>
      <c r="AL14" s="879"/>
      <c r="AM14" s="879"/>
      <c r="AN14" s="879"/>
      <c r="AO14" s="879"/>
      <c r="AP14" s="879"/>
      <c r="AQ14" s="879"/>
      <c r="AR14" s="879"/>
      <c r="AS14" s="879"/>
      <c r="AT14" s="879"/>
      <c r="AU14" s="879"/>
    </row>
    <row r="15" spans="2:65" s="138" customFormat="1" ht="44.25" customHeight="1" thickBot="1">
      <c r="B15" s="890"/>
      <c r="C15" s="891"/>
      <c r="D15" s="891"/>
      <c r="E15" s="891"/>
      <c r="F15" s="891"/>
      <c r="G15" s="891"/>
      <c r="H15" s="896"/>
      <c r="I15" s="938" t="s">
        <v>577</v>
      </c>
      <c r="J15" s="905"/>
      <c r="K15" s="141" t="s">
        <v>578</v>
      </c>
      <c r="L15" s="141"/>
      <c r="M15" s="141"/>
      <c r="N15" s="141" t="s">
        <v>579</v>
      </c>
      <c r="O15" s="141"/>
      <c r="P15" s="141" t="s">
        <v>580</v>
      </c>
      <c r="Q15" s="141"/>
      <c r="R15" s="142" t="s">
        <v>581</v>
      </c>
      <c r="S15" s="966" t="s">
        <v>582</v>
      </c>
      <c r="T15" s="905"/>
      <c r="U15" s="141" t="s">
        <v>578</v>
      </c>
      <c r="V15" s="141"/>
      <c r="W15" s="141"/>
      <c r="X15" s="141" t="s">
        <v>579</v>
      </c>
      <c r="Y15" s="141"/>
      <c r="Z15" s="141" t="s">
        <v>580</v>
      </c>
      <c r="AA15" s="141"/>
      <c r="AB15" s="143" t="s">
        <v>581</v>
      </c>
      <c r="AC15" s="879"/>
      <c r="AD15" s="879"/>
      <c r="AE15" s="879"/>
      <c r="AF15" s="879"/>
      <c r="AG15" s="879"/>
      <c r="AH15" s="879"/>
      <c r="AI15" s="879"/>
      <c r="AJ15" s="879"/>
      <c r="AK15" s="879"/>
      <c r="AL15" s="879"/>
      <c r="AM15" s="879"/>
      <c r="AN15" s="879"/>
      <c r="AO15" s="879"/>
      <c r="AP15" s="879"/>
      <c r="AQ15" s="879"/>
      <c r="AR15" s="879"/>
      <c r="AS15" s="879"/>
      <c r="AT15" s="879"/>
      <c r="AU15" s="879"/>
    </row>
    <row r="16" spans="2:65" s="140" customFormat="1" ht="25.5" customHeight="1"/>
    <row r="17" spans="1:69" s="138" customFormat="1" ht="44.25" customHeight="1" thickBot="1">
      <c r="B17" s="138" t="s">
        <v>583</v>
      </c>
      <c r="Q17" s="144" t="s">
        <v>584</v>
      </c>
      <c r="T17" s="144"/>
    </row>
    <row r="18" spans="1:69" s="138" customFormat="1" ht="114.75" customHeight="1" thickBot="1">
      <c r="B18" s="931" t="s">
        <v>585</v>
      </c>
      <c r="C18" s="960"/>
      <c r="D18" s="960"/>
      <c r="E18" s="960"/>
      <c r="F18" s="931" t="s">
        <v>586</v>
      </c>
      <c r="G18" s="960"/>
      <c r="H18" s="960"/>
      <c r="I18" s="960"/>
      <c r="J18" s="964" t="s">
        <v>587</v>
      </c>
      <c r="K18" s="964"/>
      <c r="L18" s="964"/>
      <c r="M18" s="964"/>
      <c r="N18" s="931" t="s">
        <v>588</v>
      </c>
      <c r="O18" s="931"/>
      <c r="P18" s="931"/>
      <c r="Q18" s="931"/>
      <c r="R18" s="931" t="s">
        <v>589</v>
      </c>
      <c r="S18" s="931"/>
      <c r="T18" s="931"/>
      <c r="U18" s="931"/>
      <c r="V18" s="931" t="s">
        <v>434</v>
      </c>
      <c r="W18" s="931"/>
      <c r="X18" s="931"/>
      <c r="Y18" s="931"/>
      <c r="Z18" s="931" t="s">
        <v>435</v>
      </c>
      <c r="AA18" s="931"/>
      <c r="AB18" s="931"/>
      <c r="AC18" s="931"/>
      <c r="AD18" s="926" t="s">
        <v>590</v>
      </c>
      <c r="AE18" s="958"/>
      <c r="AF18" s="958"/>
      <c r="AG18" s="959"/>
      <c r="AH18" s="931" t="s">
        <v>437</v>
      </c>
      <c r="AI18" s="931"/>
      <c r="AJ18" s="931"/>
      <c r="AK18" s="931"/>
      <c r="AL18" s="931" t="s">
        <v>591</v>
      </c>
      <c r="AM18" s="931"/>
      <c r="AN18" s="931"/>
      <c r="AO18" s="931"/>
      <c r="AP18" s="931" t="s">
        <v>592</v>
      </c>
      <c r="AQ18" s="931"/>
      <c r="AR18" s="931"/>
      <c r="AS18" s="931"/>
      <c r="AT18" s="960" t="s">
        <v>593</v>
      </c>
      <c r="AU18" s="960"/>
      <c r="AV18" s="960"/>
      <c r="AW18" s="960"/>
      <c r="AX18" s="931" t="s">
        <v>441</v>
      </c>
      <c r="AY18" s="931"/>
      <c r="AZ18" s="931"/>
      <c r="BA18" s="931"/>
      <c r="BB18" s="931" t="s">
        <v>594</v>
      </c>
      <c r="BC18" s="931"/>
      <c r="BD18" s="931"/>
      <c r="BE18" s="931"/>
      <c r="BF18" s="926" t="s">
        <v>595</v>
      </c>
      <c r="BG18" s="958"/>
      <c r="BH18" s="958"/>
      <c r="BI18" s="959"/>
      <c r="BJ18" s="926" t="s">
        <v>444</v>
      </c>
      <c r="BK18" s="958"/>
      <c r="BL18" s="958"/>
      <c r="BM18" s="959"/>
      <c r="BN18" s="926" t="s">
        <v>596</v>
      </c>
      <c r="BO18" s="958"/>
      <c r="BP18" s="958"/>
      <c r="BQ18" s="959"/>
    </row>
    <row r="19" spans="1:69" s="140" customFormat="1" ht="135" customHeight="1" thickBot="1">
      <c r="A19" s="138"/>
      <c r="B19" s="960"/>
      <c r="C19" s="960"/>
      <c r="D19" s="960"/>
      <c r="E19" s="960"/>
      <c r="F19" s="961" t="s">
        <v>597</v>
      </c>
      <c r="G19" s="962"/>
      <c r="H19" s="962"/>
      <c r="I19" s="963"/>
      <c r="J19" s="929" t="s">
        <v>454</v>
      </c>
      <c r="K19" s="929"/>
      <c r="L19" s="929"/>
      <c r="M19" s="929"/>
      <c r="N19" s="929" t="s">
        <v>598</v>
      </c>
      <c r="O19" s="929"/>
      <c r="P19" s="929"/>
      <c r="Q19" s="929"/>
      <c r="R19" s="929" t="s">
        <v>599</v>
      </c>
      <c r="S19" s="930"/>
      <c r="T19" s="930"/>
      <c r="U19" s="930"/>
      <c r="V19" s="929" t="s">
        <v>600</v>
      </c>
      <c r="W19" s="929"/>
      <c r="X19" s="929"/>
      <c r="Y19" s="929"/>
      <c r="Z19" s="929" t="s">
        <v>456</v>
      </c>
      <c r="AA19" s="929"/>
      <c r="AB19" s="929"/>
      <c r="AC19" s="929"/>
      <c r="AD19" s="930" t="s">
        <v>454</v>
      </c>
      <c r="AE19" s="930"/>
      <c r="AF19" s="930"/>
      <c r="AG19" s="930"/>
      <c r="AH19" s="923" t="s">
        <v>457</v>
      </c>
      <c r="AI19" s="923"/>
      <c r="AJ19" s="923"/>
      <c r="AK19" s="923"/>
      <c r="AL19" s="929" t="s">
        <v>601</v>
      </c>
      <c r="AM19" s="929"/>
      <c r="AN19" s="929"/>
      <c r="AO19" s="929"/>
      <c r="AP19" s="929" t="s">
        <v>456</v>
      </c>
      <c r="AQ19" s="929"/>
      <c r="AR19" s="929"/>
      <c r="AS19" s="929"/>
      <c r="AT19" s="926" t="s">
        <v>459</v>
      </c>
      <c r="AU19" s="927"/>
      <c r="AV19" s="927"/>
      <c r="AW19" s="928"/>
      <c r="AX19" s="926" t="s">
        <v>602</v>
      </c>
      <c r="AY19" s="927"/>
      <c r="AZ19" s="927"/>
      <c r="BA19" s="928"/>
      <c r="BB19" s="902" t="s">
        <v>461</v>
      </c>
      <c r="BC19" s="902"/>
      <c r="BD19" s="902"/>
      <c r="BE19" s="902"/>
      <c r="BF19" s="916" t="s">
        <v>462</v>
      </c>
      <c r="BG19" s="917"/>
      <c r="BH19" s="917"/>
      <c r="BI19" s="924"/>
      <c r="BJ19" s="916" t="s">
        <v>462</v>
      </c>
      <c r="BK19" s="917"/>
      <c r="BL19" s="917"/>
      <c r="BM19" s="924"/>
      <c r="BN19" s="916" t="s">
        <v>462</v>
      </c>
      <c r="BO19" s="917"/>
      <c r="BP19" s="917"/>
      <c r="BQ19" s="924"/>
    </row>
    <row r="20" spans="1:69" s="140" customFormat="1" ht="35.25" customHeight="1" thickBot="1">
      <c r="B20" s="145" t="s">
        <v>603</v>
      </c>
      <c r="C20" s="947"/>
      <c r="D20" s="947"/>
      <c r="E20" s="948"/>
      <c r="F20" s="944"/>
      <c r="G20" s="945"/>
      <c r="H20" s="945"/>
      <c r="I20" s="945"/>
      <c r="J20" s="944"/>
      <c r="K20" s="944"/>
      <c r="L20" s="944"/>
      <c r="M20" s="944"/>
      <c r="N20" s="949"/>
      <c r="O20" s="949"/>
      <c r="P20" s="949"/>
      <c r="Q20" s="949"/>
      <c r="R20" s="944"/>
      <c r="S20" s="945"/>
      <c r="T20" s="945"/>
      <c r="U20" s="945"/>
      <c r="V20" s="950"/>
      <c r="W20" s="951"/>
      <c r="X20" s="951"/>
      <c r="Y20" s="952"/>
      <c r="Z20" s="944"/>
      <c r="AA20" s="944"/>
      <c r="AB20" s="944"/>
      <c r="AC20" s="944"/>
      <c r="AD20" s="945"/>
      <c r="AE20" s="945"/>
      <c r="AF20" s="945"/>
      <c r="AG20" s="945"/>
      <c r="AH20" s="944"/>
      <c r="AI20" s="944"/>
      <c r="AJ20" s="944"/>
      <c r="AK20" s="944"/>
      <c r="AL20" s="944"/>
      <c r="AM20" s="944"/>
      <c r="AN20" s="944"/>
      <c r="AO20" s="944"/>
      <c r="AP20" s="944"/>
      <c r="AQ20" s="944"/>
      <c r="AR20" s="944"/>
      <c r="AS20" s="944"/>
      <c r="AT20" s="945"/>
      <c r="AU20" s="945"/>
      <c r="AV20" s="945"/>
      <c r="AW20" s="945"/>
      <c r="AX20" s="945"/>
      <c r="AY20" s="945"/>
      <c r="AZ20" s="945"/>
      <c r="BA20" s="945"/>
      <c r="BB20" s="945"/>
      <c r="BC20" s="945"/>
      <c r="BD20" s="945"/>
      <c r="BE20" s="945"/>
      <c r="BF20" s="946"/>
      <c r="BG20" s="947"/>
      <c r="BH20" s="947"/>
      <c r="BI20" s="948"/>
      <c r="BJ20" s="946"/>
      <c r="BK20" s="947"/>
      <c r="BL20" s="947"/>
      <c r="BM20" s="948"/>
      <c r="BN20" s="946"/>
      <c r="BO20" s="947"/>
      <c r="BP20" s="947"/>
      <c r="BQ20" s="948"/>
    </row>
    <row r="21" spans="1:69" s="140" customFormat="1" ht="35.25" customHeight="1" thickBot="1">
      <c r="B21" s="145" t="s">
        <v>604</v>
      </c>
      <c r="C21" s="947"/>
      <c r="D21" s="947"/>
      <c r="E21" s="948"/>
      <c r="F21" s="944"/>
      <c r="G21" s="945"/>
      <c r="H21" s="945"/>
      <c r="I21" s="945"/>
      <c r="J21" s="944"/>
      <c r="K21" s="944"/>
      <c r="L21" s="944"/>
      <c r="M21" s="944"/>
      <c r="N21" s="944"/>
      <c r="O21" s="944"/>
      <c r="P21" s="944"/>
      <c r="Q21" s="944"/>
      <c r="R21" s="944"/>
      <c r="S21" s="945"/>
      <c r="T21" s="945"/>
      <c r="U21" s="945"/>
      <c r="V21" s="953"/>
      <c r="W21" s="943"/>
      <c r="X21" s="943"/>
      <c r="Y21" s="954"/>
      <c r="Z21" s="944"/>
      <c r="AA21" s="944"/>
      <c r="AB21" s="944"/>
      <c r="AC21" s="944"/>
      <c r="AD21" s="945"/>
      <c r="AE21" s="945"/>
      <c r="AF21" s="945"/>
      <c r="AG21" s="945"/>
      <c r="AH21" s="944"/>
      <c r="AI21" s="944"/>
      <c r="AJ21" s="944"/>
      <c r="AK21" s="944"/>
      <c r="AL21" s="944"/>
      <c r="AM21" s="944"/>
      <c r="AN21" s="944"/>
      <c r="AO21" s="944"/>
      <c r="AP21" s="944"/>
      <c r="AQ21" s="944"/>
      <c r="AR21" s="944"/>
      <c r="AS21" s="944"/>
      <c r="AT21" s="945"/>
      <c r="AU21" s="945"/>
      <c r="AV21" s="945"/>
      <c r="AW21" s="945"/>
      <c r="AX21" s="945"/>
      <c r="AY21" s="945"/>
      <c r="AZ21" s="945"/>
      <c r="BA21" s="945"/>
      <c r="BB21" s="945"/>
      <c r="BC21" s="945"/>
      <c r="BD21" s="945"/>
      <c r="BE21" s="945"/>
      <c r="BF21" s="946"/>
      <c r="BG21" s="947"/>
      <c r="BH21" s="947"/>
      <c r="BI21" s="948"/>
      <c r="BJ21" s="946"/>
      <c r="BK21" s="947"/>
      <c r="BL21" s="947"/>
      <c r="BM21" s="948"/>
      <c r="BN21" s="946"/>
      <c r="BO21" s="947"/>
      <c r="BP21" s="947"/>
      <c r="BQ21" s="948"/>
    </row>
    <row r="22" spans="1:69" s="140" customFormat="1" ht="35.25" customHeight="1" thickBot="1">
      <c r="B22" s="145" t="s">
        <v>605</v>
      </c>
      <c r="C22" s="947"/>
      <c r="D22" s="947"/>
      <c r="E22" s="948"/>
      <c r="F22" s="944"/>
      <c r="G22" s="945"/>
      <c r="H22" s="945"/>
      <c r="I22" s="945"/>
      <c r="J22" s="944"/>
      <c r="K22" s="944"/>
      <c r="L22" s="944"/>
      <c r="M22" s="944"/>
      <c r="N22" s="944"/>
      <c r="O22" s="944"/>
      <c r="P22" s="944"/>
      <c r="Q22" s="944"/>
      <c r="R22" s="944"/>
      <c r="S22" s="945"/>
      <c r="T22" s="945"/>
      <c r="U22" s="945"/>
      <c r="V22" s="955"/>
      <c r="W22" s="956"/>
      <c r="X22" s="956"/>
      <c r="Y22" s="957"/>
      <c r="Z22" s="944"/>
      <c r="AA22" s="944"/>
      <c r="AB22" s="944"/>
      <c r="AC22" s="944"/>
      <c r="AD22" s="945"/>
      <c r="AE22" s="945"/>
      <c r="AF22" s="945"/>
      <c r="AG22" s="945"/>
      <c r="AH22" s="944"/>
      <c r="AI22" s="944"/>
      <c r="AJ22" s="944"/>
      <c r="AK22" s="944"/>
      <c r="AL22" s="944"/>
      <c r="AM22" s="944"/>
      <c r="AN22" s="944"/>
      <c r="AO22" s="944"/>
      <c r="AP22" s="944"/>
      <c r="AQ22" s="944"/>
      <c r="AR22" s="944"/>
      <c r="AS22" s="944"/>
      <c r="AT22" s="945"/>
      <c r="AU22" s="945"/>
      <c r="AV22" s="945"/>
      <c r="AW22" s="945"/>
      <c r="AX22" s="945"/>
      <c r="AY22" s="945"/>
      <c r="AZ22" s="945"/>
      <c r="BA22" s="945"/>
      <c r="BB22" s="945"/>
      <c r="BC22" s="945"/>
      <c r="BD22" s="945"/>
      <c r="BE22" s="945"/>
      <c r="BF22" s="946"/>
      <c r="BG22" s="947"/>
      <c r="BH22" s="947"/>
      <c r="BI22" s="948"/>
      <c r="BJ22" s="946"/>
      <c r="BK22" s="947"/>
      <c r="BL22" s="947"/>
      <c r="BM22" s="948"/>
      <c r="BN22" s="946"/>
      <c r="BO22" s="947"/>
      <c r="BP22" s="947"/>
      <c r="BQ22" s="948"/>
    </row>
    <row r="23" spans="1:69" s="140" customFormat="1" ht="30.75" customHeight="1">
      <c r="B23" s="939"/>
      <c r="C23" s="939"/>
      <c r="D23" s="939"/>
      <c r="E23" s="939"/>
      <c r="F23" s="943"/>
      <c r="G23" s="939"/>
      <c r="H23" s="939"/>
      <c r="I23" s="939"/>
      <c r="J23" s="943"/>
      <c r="K23" s="943"/>
      <c r="L23" s="943"/>
      <c r="M23" s="943"/>
      <c r="N23" s="943"/>
      <c r="O23" s="943"/>
      <c r="P23" s="943"/>
      <c r="Q23" s="943"/>
      <c r="R23" s="943"/>
      <c r="S23" s="939"/>
      <c r="T23" s="939"/>
      <c r="U23" s="939"/>
      <c r="V23" s="943"/>
      <c r="W23" s="943"/>
      <c r="X23" s="943"/>
      <c r="Y23" s="943"/>
      <c r="Z23" s="939"/>
      <c r="AA23" s="939"/>
      <c r="AB23" s="939"/>
      <c r="AC23" s="939"/>
      <c r="AD23" s="943"/>
      <c r="AE23" s="943"/>
      <c r="AF23" s="943"/>
      <c r="AG23" s="943"/>
      <c r="AH23" s="943"/>
      <c r="AI23" s="943"/>
      <c r="AJ23" s="943"/>
      <c r="AK23" s="943"/>
      <c r="AL23" s="943"/>
      <c r="AM23" s="943"/>
      <c r="AN23" s="943"/>
      <c r="AO23" s="943"/>
      <c r="AP23" s="943"/>
      <c r="AQ23" s="943"/>
      <c r="AR23" s="943"/>
      <c r="AS23" s="943"/>
      <c r="AT23" s="939"/>
      <c r="AU23" s="939"/>
      <c r="AV23" s="939"/>
      <c r="AW23" s="939"/>
      <c r="AX23" s="939"/>
      <c r="AY23" s="939"/>
      <c r="AZ23" s="939"/>
      <c r="BA23" s="939"/>
      <c r="BB23" s="146"/>
      <c r="BC23" s="146"/>
      <c r="BD23" s="146"/>
      <c r="BE23" s="146"/>
      <c r="BF23" s="939"/>
      <c r="BG23" s="939"/>
      <c r="BH23" s="939"/>
      <c r="BI23" s="939"/>
      <c r="BJ23" s="939"/>
      <c r="BK23" s="939"/>
      <c r="BL23" s="939"/>
      <c r="BM23" s="939"/>
      <c r="BN23" s="940"/>
      <c r="BO23" s="941"/>
      <c r="BP23" s="941"/>
      <c r="BQ23" s="942"/>
    </row>
    <row r="24" spans="1:69" s="138" customFormat="1" ht="30.75" customHeight="1" thickBot="1">
      <c r="B24" s="910" t="s">
        <v>606</v>
      </c>
      <c r="C24" s="910"/>
      <c r="D24" s="910"/>
      <c r="E24" s="910"/>
      <c r="F24" s="910"/>
      <c r="G24" s="910"/>
      <c r="H24" s="910"/>
      <c r="I24" s="910"/>
      <c r="J24" s="910"/>
      <c r="K24" s="910"/>
      <c r="L24" s="910"/>
      <c r="M24" s="910"/>
      <c r="N24" s="910"/>
      <c r="O24" s="910"/>
      <c r="P24" s="910"/>
      <c r="Q24" s="910"/>
      <c r="R24" s="910"/>
      <c r="S24" s="910"/>
      <c r="T24" s="910"/>
      <c r="U24" s="910"/>
      <c r="V24" s="910"/>
      <c r="W24" s="910"/>
      <c r="X24" s="910"/>
      <c r="Y24" s="910"/>
      <c r="Z24" s="910"/>
      <c r="AA24" s="910"/>
      <c r="AB24" s="910"/>
      <c r="AC24" s="910"/>
      <c r="AD24" s="910"/>
      <c r="AE24" s="910"/>
      <c r="AF24" s="910"/>
      <c r="AG24" s="910"/>
      <c r="AH24" s="910"/>
      <c r="AI24" s="910"/>
      <c r="AJ24" s="910"/>
      <c r="AK24" s="910"/>
      <c r="AL24" s="910"/>
      <c r="AM24" s="910"/>
      <c r="AN24" s="910"/>
      <c r="AO24" s="910"/>
      <c r="AP24" s="910"/>
      <c r="AQ24" s="910"/>
      <c r="AR24" s="910"/>
      <c r="AS24" s="910"/>
      <c r="AT24" s="910"/>
      <c r="AU24" s="910"/>
      <c r="AV24" s="910"/>
      <c r="AW24" s="910"/>
      <c r="AX24" s="910"/>
      <c r="AY24" s="910"/>
      <c r="AZ24" s="910"/>
      <c r="BA24" s="910"/>
      <c r="BB24" s="910"/>
      <c r="BC24" s="910"/>
      <c r="BD24" s="910"/>
      <c r="BE24" s="910"/>
      <c r="BF24" s="910"/>
      <c r="BG24" s="910"/>
      <c r="BH24" s="910"/>
      <c r="BI24" s="910"/>
      <c r="BJ24" s="910"/>
      <c r="BK24" s="910"/>
      <c r="BL24" s="910"/>
      <c r="BM24" s="910"/>
      <c r="BN24" s="147"/>
      <c r="BO24" s="147"/>
      <c r="BP24" s="147"/>
      <c r="BQ24" s="147"/>
    </row>
    <row r="25" spans="1:69" s="138" customFormat="1" ht="96" customHeight="1" thickTop="1" thickBot="1">
      <c r="B25" s="923" t="s">
        <v>607</v>
      </c>
      <c r="C25" s="902"/>
      <c r="D25" s="902"/>
      <c r="E25" s="902"/>
      <c r="F25" s="902"/>
      <c r="G25" s="902"/>
      <c r="H25" s="902"/>
      <c r="I25" s="902"/>
      <c r="J25" s="902"/>
      <c r="K25" s="902"/>
      <c r="L25" s="902"/>
      <c r="M25" s="923" t="s">
        <v>608</v>
      </c>
      <c r="N25" s="923"/>
      <c r="O25" s="923"/>
      <c r="P25" s="923"/>
      <c r="Q25" s="923"/>
      <c r="R25" s="923"/>
      <c r="S25" s="923"/>
      <c r="T25" s="923" t="s">
        <v>609</v>
      </c>
      <c r="U25" s="923"/>
      <c r="V25" s="923"/>
      <c r="W25" s="923"/>
      <c r="X25" s="923"/>
      <c r="Y25" s="923"/>
      <c r="Z25" s="923"/>
      <c r="AA25" s="923" t="s">
        <v>610</v>
      </c>
      <c r="AB25" s="902"/>
      <c r="AC25" s="902"/>
      <c r="AD25" s="902"/>
      <c r="AE25" s="902"/>
      <c r="AF25" s="902"/>
      <c r="AG25" s="902"/>
      <c r="AH25" s="902"/>
      <c r="AI25" s="902"/>
      <c r="AJ25" s="902"/>
      <c r="AK25" s="938"/>
      <c r="AL25" s="919" t="s">
        <v>611</v>
      </c>
      <c r="AM25" s="920"/>
      <c r="AN25" s="920"/>
      <c r="AO25" s="920"/>
      <c r="AP25" s="920"/>
      <c r="AQ25" s="920"/>
      <c r="AR25" s="920"/>
      <c r="AS25" s="920"/>
      <c r="AT25" s="920"/>
      <c r="AU25" s="920"/>
      <c r="AV25" s="921"/>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32" t="s">
        <v>603</v>
      </c>
      <c r="C26" s="933"/>
      <c r="D26" s="934">
        <f>N20</f>
        <v>0</v>
      </c>
      <c r="E26" s="934"/>
      <c r="F26" s="934"/>
      <c r="G26" s="934"/>
      <c r="H26" s="934"/>
      <c r="I26" s="934"/>
      <c r="J26" s="934"/>
      <c r="K26" s="906" t="s">
        <v>598</v>
      </c>
      <c r="L26" s="902"/>
      <c r="M26" s="935">
        <f>J20</f>
        <v>0</v>
      </c>
      <c r="N26" s="936"/>
      <c r="O26" s="936"/>
      <c r="P26" s="936"/>
      <c r="Q26" s="936"/>
      <c r="R26" s="936"/>
      <c r="S26" s="148" t="s">
        <v>612</v>
      </c>
      <c r="T26" s="923" t="s">
        <v>613</v>
      </c>
      <c r="U26" s="923"/>
      <c r="V26" s="923"/>
      <c r="W26" s="923"/>
      <c r="X26" s="923"/>
      <c r="Y26" s="923"/>
      <c r="Z26" s="923"/>
      <c r="AA26" s="903">
        <f>M26*17500</f>
        <v>0</v>
      </c>
      <c r="AB26" s="904"/>
      <c r="AC26" s="904"/>
      <c r="AD26" s="904"/>
      <c r="AE26" s="904"/>
      <c r="AF26" s="904"/>
      <c r="AG26" s="904"/>
      <c r="AH26" s="904"/>
      <c r="AI26" s="904"/>
      <c r="AJ26" s="905" t="s">
        <v>598</v>
      </c>
      <c r="AK26" s="905"/>
      <c r="AL26" s="937">
        <f>ROUNDDOWN(MIN(D26,AA26),-3)</f>
        <v>0</v>
      </c>
      <c r="AM26" s="904"/>
      <c r="AN26" s="904"/>
      <c r="AO26" s="904"/>
      <c r="AP26" s="904"/>
      <c r="AQ26" s="904"/>
      <c r="AR26" s="904"/>
      <c r="AS26" s="904"/>
      <c r="AT26" s="904"/>
      <c r="AU26" s="905" t="s">
        <v>598</v>
      </c>
      <c r="AV26" s="905"/>
      <c r="AW26" s="149"/>
      <c r="AX26" s="147"/>
      <c r="AY26" s="147"/>
      <c r="AZ26" s="147"/>
      <c r="BA26" s="150"/>
      <c r="BB26" s="150"/>
      <c r="BC26" s="150"/>
      <c r="BD26" s="150"/>
      <c r="BE26" s="150"/>
      <c r="BN26" s="147"/>
      <c r="BO26" s="147"/>
      <c r="BP26" s="147"/>
      <c r="BQ26" s="147"/>
    </row>
    <row r="27" spans="1:69" s="138" customFormat="1" ht="35.25" customHeight="1" thickBot="1">
      <c r="B27" s="932" t="s">
        <v>604</v>
      </c>
      <c r="C27" s="933"/>
      <c r="D27" s="934">
        <f>N21</f>
        <v>0</v>
      </c>
      <c r="E27" s="934"/>
      <c r="F27" s="934"/>
      <c r="G27" s="934"/>
      <c r="H27" s="934"/>
      <c r="I27" s="934"/>
      <c r="J27" s="934"/>
      <c r="K27" s="906" t="s">
        <v>598</v>
      </c>
      <c r="L27" s="902"/>
      <c r="M27" s="935">
        <f>J21</f>
        <v>0</v>
      </c>
      <c r="N27" s="936"/>
      <c r="O27" s="936"/>
      <c r="P27" s="936"/>
      <c r="Q27" s="936"/>
      <c r="R27" s="936"/>
      <c r="S27" s="148" t="s">
        <v>612</v>
      </c>
      <c r="T27" s="923" t="s">
        <v>613</v>
      </c>
      <c r="U27" s="923"/>
      <c r="V27" s="923"/>
      <c r="W27" s="923"/>
      <c r="X27" s="923"/>
      <c r="Y27" s="923"/>
      <c r="Z27" s="923"/>
      <c r="AA27" s="903">
        <f>M27*17500</f>
        <v>0</v>
      </c>
      <c r="AB27" s="904"/>
      <c r="AC27" s="904"/>
      <c r="AD27" s="904"/>
      <c r="AE27" s="904"/>
      <c r="AF27" s="904"/>
      <c r="AG27" s="904"/>
      <c r="AH27" s="904"/>
      <c r="AI27" s="904"/>
      <c r="AJ27" s="905" t="s">
        <v>598</v>
      </c>
      <c r="AK27" s="905"/>
      <c r="AL27" s="937">
        <f>ROUNDDOWN(MIN(D27,AA27),-3)</f>
        <v>0</v>
      </c>
      <c r="AM27" s="904"/>
      <c r="AN27" s="904"/>
      <c r="AO27" s="904"/>
      <c r="AP27" s="904"/>
      <c r="AQ27" s="904"/>
      <c r="AR27" s="904"/>
      <c r="AS27" s="904"/>
      <c r="AT27" s="904"/>
      <c r="AU27" s="905" t="s">
        <v>598</v>
      </c>
      <c r="AV27" s="905"/>
      <c r="AW27" s="149"/>
      <c r="AX27" s="147"/>
      <c r="AY27" s="147"/>
      <c r="AZ27" s="147"/>
      <c r="BN27" s="147"/>
      <c r="BO27" s="147"/>
      <c r="BP27" s="147"/>
      <c r="BQ27" s="147"/>
    </row>
    <row r="28" spans="1:69" s="138" customFormat="1" ht="35.25" customHeight="1" thickBot="1">
      <c r="B28" s="932" t="s">
        <v>605</v>
      </c>
      <c r="C28" s="933"/>
      <c r="D28" s="934">
        <f>N22</f>
        <v>0</v>
      </c>
      <c r="E28" s="934"/>
      <c r="F28" s="934"/>
      <c r="G28" s="934"/>
      <c r="H28" s="934"/>
      <c r="I28" s="934"/>
      <c r="J28" s="934"/>
      <c r="K28" s="906" t="s">
        <v>598</v>
      </c>
      <c r="L28" s="902"/>
      <c r="M28" s="935">
        <f>J22</f>
        <v>0</v>
      </c>
      <c r="N28" s="936"/>
      <c r="O28" s="936"/>
      <c r="P28" s="936"/>
      <c r="Q28" s="936"/>
      <c r="R28" s="936"/>
      <c r="S28" s="148" t="s">
        <v>612</v>
      </c>
      <c r="T28" s="923" t="s">
        <v>613</v>
      </c>
      <c r="U28" s="923"/>
      <c r="V28" s="923"/>
      <c r="W28" s="923"/>
      <c r="X28" s="923"/>
      <c r="Y28" s="923"/>
      <c r="Z28" s="923"/>
      <c r="AA28" s="903">
        <f>M28*17500</f>
        <v>0</v>
      </c>
      <c r="AB28" s="904"/>
      <c r="AC28" s="904"/>
      <c r="AD28" s="904"/>
      <c r="AE28" s="904"/>
      <c r="AF28" s="904"/>
      <c r="AG28" s="904"/>
      <c r="AH28" s="904"/>
      <c r="AI28" s="904"/>
      <c r="AJ28" s="905" t="s">
        <v>598</v>
      </c>
      <c r="AK28" s="905"/>
      <c r="AL28" s="885">
        <f>ROUNDDOWN(MIN(D28,AA28),-3)</f>
        <v>0</v>
      </c>
      <c r="AM28" s="886"/>
      <c r="AN28" s="886"/>
      <c r="AO28" s="886"/>
      <c r="AP28" s="886"/>
      <c r="AQ28" s="886"/>
      <c r="AR28" s="886"/>
      <c r="AS28" s="886"/>
      <c r="AT28" s="886"/>
      <c r="AU28" s="887" t="s">
        <v>598</v>
      </c>
      <c r="AV28" s="888"/>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910" t="s">
        <v>614</v>
      </c>
      <c r="C30" s="910"/>
      <c r="D30" s="910"/>
      <c r="E30" s="910"/>
      <c r="F30" s="910"/>
      <c r="G30" s="910"/>
      <c r="H30" s="910"/>
      <c r="I30" s="910"/>
      <c r="J30" s="910"/>
      <c r="K30" s="910"/>
      <c r="L30" s="910"/>
      <c r="M30" s="910"/>
      <c r="N30" s="910"/>
      <c r="O30" s="910"/>
      <c r="P30" s="910"/>
      <c r="Q30" s="910"/>
      <c r="R30" s="910"/>
      <c r="S30" s="910"/>
      <c r="T30" s="910"/>
      <c r="U30" s="910"/>
      <c r="V30" s="910"/>
      <c r="W30" s="910"/>
      <c r="X30" s="910"/>
      <c r="Y30" s="910"/>
      <c r="Z30" s="910"/>
      <c r="AA30" s="910"/>
      <c r="AB30" s="910"/>
      <c r="AC30" s="910"/>
      <c r="AD30" s="910"/>
      <c r="AE30" s="910"/>
      <c r="AF30" s="910"/>
      <c r="AG30" s="910"/>
      <c r="AH30" s="910"/>
      <c r="AI30" s="910"/>
      <c r="AJ30" s="910"/>
      <c r="AK30" s="910"/>
      <c r="AL30" s="910"/>
      <c r="AM30" s="910"/>
      <c r="AN30" s="910"/>
      <c r="AO30" s="910"/>
      <c r="AP30" s="910"/>
      <c r="AQ30" s="910"/>
      <c r="AR30" s="910"/>
      <c r="AS30" s="910"/>
      <c r="AT30" s="910"/>
      <c r="AU30" s="910"/>
      <c r="AV30" s="910"/>
      <c r="AW30" s="910"/>
      <c r="AX30" s="910"/>
      <c r="AY30" s="910"/>
      <c r="AZ30" s="910"/>
      <c r="BA30" s="910"/>
      <c r="BB30" s="910"/>
      <c r="BC30" s="910"/>
      <c r="BD30" s="910"/>
      <c r="BE30" s="910"/>
      <c r="BF30" s="910"/>
      <c r="BG30" s="910"/>
      <c r="BH30" s="910"/>
      <c r="BI30" s="910"/>
      <c r="BJ30" s="910"/>
      <c r="BK30" s="910"/>
      <c r="BL30" s="910"/>
      <c r="BM30" s="910"/>
    </row>
    <row r="31" spans="1:69" s="138" customFormat="1" ht="96" customHeight="1" thickBot="1">
      <c r="B31" s="916" t="s">
        <v>431</v>
      </c>
      <c r="C31" s="917"/>
      <c r="D31" s="917"/>
      <c r="E31" s="917"/>
      <c r="F31" s="917"/>
      <c r="G31" s="917"/>
      <c r="H31" s="917"/>
      <c r="I31" s="924"/>
      <c r="J31" s="931" t="s">
        <v>589</v>
      </c>
      <c r="K31" s="931"/>
      <c r="L31" s="931"/>
      <c r="M31" s="931"/>
      <c r="N31" s="923" t="s">
        <v>435</v>
      </c>
      <c r="O31" s="923"/>
      <c r="P31" s="923"/>
      <c r="Q31" s="923"/>
      <c r="R31" s="913" t="s">
        <v>590</v>
      </c>
      <c r="S31" s="914"/>
      <c r="T31" s="914"/>
      <c r="U31" s="915"/>
      <c r="V31" s="923" t="s">
        <v>437</v>
      </c>
      <c r="W31" s="923"/>
      <c r="X31" s="923"/>
      <c r="Y31" s="923"/>
      <c r="Z31" s="911" t="s">
        <v>591</v>
      </c>
      <c r="AA31" s="911"/>
      <c r="AB31" s="911"/>
      <c r="AC31" s="911"/>
      <c r="AD31" s="923" t="s">
        <v>592</v>
      </c>
      <c r="AE31" s="923"/>
      <c r="AF31" s="923"/>
      <c r="AG31" s="923"/>
      <c r="AH31" s="902" t="s">
        <v>593</v>
      </c>
      <c r="AI31" s="902"/>
      <c r="AJ31" s="902"/>
      <c r="AK31" s="902"/>
      <c r="AL31" s="923" t="s">
        <v>441</v>
      </c>
      <c r="AM31" s="923"/>
      <c r="AN31" s="923"/>
      <c r="AO31" s="923"/>
      <c r="AP31" s="923" t="s">
        <v>594</v>
      </c>
      <c r="AQ31" s="923"/>
      <c r="AR31" s="923"/>
      <c r="AS31" s="923"/>
      <c r="AT31" s="916" t="s">
        <v>595</v>
      </c>
      <c r="AU31" s="917"/>
      <c r="AV31" s="917"/>
      <c r="AW31" s="924"/>
      <c r="AX31" s="923" t="s">
        <v>444</v>
      </c>
      <c r="AY31" s="923"/>
      <c r="AZ31" s="923"/>
      <c r="BA31" s="923"/>
      <c r="BB31" s="923" t="s">
        <v>615</v>
      </c>
      <c r="BC31" s="923"/>
      <c r="BD31" s="923"/>
      <c r="BE31" s="923"/>
      <c r="BF31" s="925"/>
      <c r="BG31" s="925"/>
      <c r="BH31" s="925"/>
      <c r="BI31" s="925"/>
      <c r="BJ31" s="925"/>
      <c r="BK31" s="925"/>
      <c r="BL31" s="925"/>
      <c r="BM31" s="925"/>
    </row>
    <row r="32" spans="1:69" s="138" customFormat="1" ht="129" customHeight="1" thickBot="1">
      <c r="B32" s="916"/>
      <c r="C32" s="917"/>
      <c r="D32" s="917"/>
      <c r="E32" s="917"/>
      <c r="F32" s="917"/>
      <c r="G32" s="917"/>
      <c r="H32" s="917"/>
      <c r="I32" s="924"/>
      <c r="J32" s="929" t="s">
        <v>599</v>
      </c>
      <c r="K32" s="930"/>
      <c r="L32" s="930"/>
      <c r="M32" s="930"/>
      <c r="N32" s="929" t="s">
        <v>456</v>
      </c>
      <c r="O32" s="929"/>
      <c r="P32" s="929"/>
      <c r="Q32" s="929"/>
      <c r="R32" s="930" t="s">
        <v>454</v>
      </c>
      <c r="S32" s="930"/>
      <c r="T32" s="930"/>
      <c r="U32" s="930"/>
      <c r="V32" s="923" t="s">
        <v>457</v>
      </c>
      <c r="W32" s="923"/>
      <c r="X32" s="923"/>
      <c r="Y32" s="923"/>
      <c r="Z32" s="929" t="s">
        <v>601</v>
      </c>
      <c r="AA32" s="929"/>
      <c r="AB32" s="929"/>
      <c r="AC32" s="929"/>
      <c r="AD32" s="929" t="s">
        <v>456</v>
      </c>
      <c r="AE32" s="929"/>
      <c r="AF32" s="929"/>
      <c r="AG32" s="929"/>
      <c r="AH32" s="926" t="s">
        <v>459</v>
      </c>
      <c r="AI32" s="927"/>
      <c r="AJ32" s="927"/>
      <c r="AK32" s="928"/>
      <c r="AL32" s="926" t="s">
        <v>602</v>
      </c>
      <c r="AM32" s="927"/>
      <c r="AN32" s="927"/>
      <c r="AO32" s="928"/>
      <c r="AP32" s="902" t="s">
        <v>461</v>
      </c>
      <c r="AQ32" s="902"/>
      <c r="AR32" s="902"/>
      <c r="AS32" s="902"/>
      <c r="AT32" s="923" t="s">
        <v>462</v>
      </c>
      <c r="AU32" s="902"/>
      <c r="AV32" s="902"/>
      <c r="AW32" s="902"/>
      <c r="AX32" s="923" t="s">
        <v>462</v>
      </c>
      <c r="AY32" s="902"/>
      <c r="AZ32" s="902"/>
      <c r="BA32" s="902"/>
      <c r="BB32" s="923" t="s">
        <v>462</v>
      </c>
      <c r="BC32" s="902"/>
      <c r="BD32" s="902"/>
      <c r="BE32" s="902"/>
      <c r="BF32" s="925"/>
      <c r="BG32" s="879"/>
      <c r="BH32" s="879"/>
      <c r="BI32" s="879"/>
      <c r="BJ32" s="925"/>
      <c r="BK32" s="879"/>
      <c r="BL32" s="879"/>
      <c r="BM32" s="879"/>
    </row>
    <row r="33" spans="2:65" s="138" customFormat="1" ht="35.25" customHeight="1" thickBot="1">
      <c r="B33" s="916" t="s">
        <v>616</v>
      </c>
      <c r="C33" s="917"/>
      <c r="D33" s="917"/>
      <c r="E33" s="917"/>
      <c r="F33" s="917"/>
      <c r="G33" s="917"/>
      <c r="H33" s="917"/>
      <c r="I33" s="924"/>
      <c r="J33" s="923"/>
      <c r="K33" s="902"/>
      <c r="L33" s="902"/>
      <c r="M33" s="902"/>
      <c r="N33" s="923"/>
      <c r="O33" s="923"/>
      <c r="P33" s="923"/>
      <c r="Q33" s="923"/>
      <c r="R33" s="902"/>
      <c r="S33" s="902"/>
      <c r="T33" s="902"/>
      <c r="U33" s="902"/>
      <c r="V33" s="923"/>
      <c r="W33" s="923"/>
      <c r="X33" s="923"/>
      <c r="Y33" s="923"/>
      <c r="Z33" s="923"/>
      <c r="AA33" s="923"/>
      <c r="AB33" s="923"/>
      <c r="AC33" s="923"/>
      <c r="AD33" s="923"/>
      <c r="AE33" s="923"/>
      <c r="AF33" s="923"/>
      <c r="AG33" s="923"/>
      <c r="AH33" s="902"/>
      <c r="AI33" s="902"/>
      <c r="AJ33" s="902"/>
      <c r="AK33" s="902"/>
      <c r="AL33" s="902"/>
      <c r="AM33" s="902"/>
      <c r="AN33" s="902"/>
      <c r="AO33" s="902"/>
      <c r="AP33" s="902"/>
      <c r="AQ33" s="902"/>
      <c r="AR33" s="902"/>
      <c r="AS33" s="902"/>
      <c r="AT33" s="902"/>
      <c r="AU33" s="902"/>
      <c r="AV33" s="902"/>
      <c r="AW33" s="902"/>
      <c r="AX33" s="902"/>
      <c r="AY33" s="902"/>
      <c r="AZ33" s="902"/>
      <c r="BA33" s="902"/>
      <c r="BB33" s="902"/>
      <c r="BC33" s="902"/>
      <c r="BD33" s="902"/>
      <c r="BE33" s="902"/>
      <c r="BF33" s="879"/>
      <c r="BG33" s="879"/>
      <c r="BH33" s="879"/>
      <c r="BI33" s="879"/>
      <c r="BJ33" s="879"/>
      <c r="BK33" s="879"/>
      <c r="BL33" s="879"/>
      <c r="BM33" s="879"/>
    </row>
    <row r="34" spans="2:65" s="138" customFormat="1" ht="35.25" customHeight="1" thickBot="1">
      <c r="B34" s="916" t="s">
        <v>617</v>
      </c>
      <c r="C34" s="917"/>
      <c r="D34" s="917"/>
      <c r="E34" s="917"/>
      <c r="F34" s="917"/>
      <c r="G34" s="917"/>
      <c r="H34" s="917"/>
      <c r="I34" s="924"/>
      <c r="J34" s="923"/>
      <c r="K34" s="902"/>
      <c r="L34" s="902"/>
      <c r="M34" s="902"/>
      <c r="N34" s="923"/>
      <c r="O34" s="923"/>
      <c r="P34" s="923"/>
      <c r="Q34" s="923"/>
      <c r="R34" s="902"/>
      <c r="S34" s="902"/>
      <c r="T34" s="902"/>
      <c r="U34" s="902"/>
      <c r="V34" s="923"/>
      <c r="W34" s="923"/>
      <c r="X34" s="923"/>
      <c r="Y34" s="923"/>
      <c r="Z34" s="923"/>
      <c r="AA34" s="923"/>
      <c r="AB34" s="923"/>
      <c r="AC34" s="923"/>
      <c r="AD34" s="923"/>
      <c r="AE34" s="923"/>
      <c r="AF34" s="923"/>
      <c r="AG34" s="923"/>
      <c r="AH34" s="902"/>
      <c r="AI34" s="902"/>
      <c r="AJ34" s="902"/>
      <c r="AK34" s="902"/>
      <c r="AL34" s="902"/>
      <c r="AM34" s="902"/>
      <c r="AN34" s="902"/>
      <c r="AO34" s="902"/>
      <c r="AP34" s="902"/>
      <c r="AQ34" s="902"/>
      <c r="AR34" s="902"/>
      <c r="AS34" s="902"/>
      <c r="AT34" s="902"/>
      <c r="AU34" s="902"/>
      <c r="AV34" s="902"/>
      <c r="AW34" s="902"/>
      <c r="AX34" s="902"/>
      <c r="AY34" s="902"/>
      <c r="AZ34" s="902"/>
      <c r="BA34" s="902"/>
      <c r="BB34" s="902"/>
      <c r="BC34" s="902"/>
      <c r="BD34" s="902"/>
      <c r="BE34" s="902"/>
      <c r="BF34" s="879"/>
      <c r="BG34" s="879"/>
      <c r="BH34" s="879"/>
      <c r="BI34" s="879"/>
      <c r="BJ34" s="879"/>
      <c r="BK34" s="879"/>
      <c r="BL34" s="879"/>
      <c r="BM34" s="879"/>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910" t="s">
        <v>618</v>
      </c>
      <c r="C36" s="910"/>
      <c r="D36" s="910"/>
      <c r="E36" s="910"/>
      <c r="F36" s="910"/>
      <c r="G36" s="910"/>
      <c r="H36" s="910"/>
      <c r="I36" s="910"/>
      <c r="J36" s="910"/>
      <c r="K36" s="910"/>
      <c r="L36" s="910"/>
      <c r="M36" s="910"/>
      <c r="N36" s="910"/>
      <c r="O36" s="910"/>
      <c r="P36" s="910"/>
      <c r="Q36" s="910"/>
      <c r="R36" s="910"/>
      <c r="S36" s="910"/>
      <c r="T36" s="910"/>
      <c r="U36" s="910"/>
      <c r="V36" s="910"/>
      <c r="W36" s="910"/>
      <c r="X36" s="910"/>
      <c r="Y36" s="910"/>
      <c r="Z36" s="910"/>
      <c r="AA36" s="910"/>
      <c r="AB36" s="910"/>
      <c r="AC36" s="910"/>
      <c r="AD36" s="910"/>
      <c r="AE36" s="910"/>
      <c r="AF36" s="910"/>
      <c r="AG36" s="910"/>
      <c r="AH36" s="910"/>
      <c r="AI36" s="910"/>
      <c r="AJ36" s="910"/>
      <c r="AK36" s="910"/>
      <c r="AL36" s="910"/>
      <c r="AM36" s="910"/>
      <c r="AN36" s="910"/>
      <c r="AO36" s="910"/>
      <c r="AP36" s="910"/>
      <c r="AQ36" s="910"/>
      <c r="AR36" s="910"/>
      <c r="AS36" s="910"/>
      <c r="AT36" s="910"/>
      <c r="AU36" s="910"/>
      <c r="AV36" s="910"/>
      <c r="AW36" s="910"/>
      <c r="AX36" s="910"/>
      <c r="AY36" s="910"/>
      <c r="AZ36" s="910"/>
      <c r="BA36" s="910"/>
      <c r="BB36" s="910"/>
      <c r="BC36" s="910"/>
      <c r="BD36" s="910"/>
      <c r="BE36" s="910"/>
      <c r="BF36" s="910"/>
      <c r="BG36" s="910"/>
      <c r="BH36" s="910"/>
      <c r="BI36" s="910"/>
      <c r="BJ36" s="910"/>
      <c r="BK36" s="910"/>
      <c r="BL36" s="910"/>
      <c r="BM36" s="910"/>
    </row>
    <row r="37" spans="2:65" s="138" customFormat="1" ht="96" customHeight="1" thickTop="1" thickBot="1">
      <c r="B37" s="902"/>
      <c r="C37" s="902"/>
      <c r="D37" s="902"/>
      <c r="E37" s="902"/>
      <c r="F37" s="902"/>
      <c r="G37" s="902"/>
      <c r="H37" s="902"/>
      <c r="I37" s="902"/>
      <c r="J37" s="902"/>
      <c r="K37" s="902"/>
      <c r="L37" s="902"/>
      <c r="M37" s="902"/>
      <c r="N37" s="902"/>
      <c r="O37" s="911" t="s">
        <v>619</v>
      </c>
      <c r="P37" s="912"/>
      <c r="Q37" s="912"/>
      <c r="R37" s="912"/>
      <c r="S37" s="912"/>
      <c r="T37" s="912"/>
      <c r="U37" s="912"/>
      <c r="V37" s="913" t="s">
        <v>620</v>
      </c>
      <c r="W37" s="914"/>
      <c r="X37" s="915"/>
      <c r="Y37" s="916" t="s">
        <v>621</v>
      </c>
      <c r="Z37" s="917"/>
      <c r="AA37" s="917"/>
      <c r="AB37" s="917"/>
      <c r="AC37" s="917"/>
      <c r="AD37" s="917"/>
      <c r="AE37" s="918"/>
      <c r="AF37" s="919" t="s">
        <v>622</v>
      </c>
      <c r="AG37" s="920"/>
      <c r="AH37" s="920"/>
      <c r="AI37" s="920"/>
      <c r="AJ37" s="920"/>
      <c r="AK37" s="920"/>
      <c r="AL37" s="921"/>
      <c r="AM37" s="922"/>
      <c r="AN37" s="879"/>
      <c r="AO37" s="879"/>
      <c r="AP37" s="879"/>
      <c r="AQ37" s="879"/>
      <c r="AR37" s="879"/>
      <c r="AS37" s="879"/>
    </row>
    <row r="38" spans="2:65" s="138" customFormat="1" ht="35.25" customHeight="1" thickBot="1">
      <c r="B38" s="902" t="s">
        <v>623</v>
      </c>
      <c r="C38" s="902"/>
      <c r="D38" s="902"/>
      <c r="E38" s="902"/>
      <c r="F38" s="902"/>
      <c r="G38" s="902"/>
      <c r="H38" s="902"/>
      <c r="I38" s="902"/>
      <c r="J38" s="902"/>
      <c r="K38" s="902"/>
      <c r="L38" s="902"/>
      <c r="M38" s="902"/>
      <c r="N38" s="902"/>
      <c r="O38" s="903">
        <v>0</v>
      </c>
      <c r="P38" s="904"/>
      <c r="Q38" s="904"/>
      <c r="R38" s="904"/>
      <c r="S38" s="904"/>
      <c r="T38" s="905" t="s">
        <v>598</v>
      </c>
      <c r="U38" s="906"/>
      <c r="V38" s="907"/>
      <c r="W38" s="908"/>
      <c r="X38" s="909"/>
      <c r="Y38" s="158"/>
      <c r="Z38" s="904">
        <v>1030000</v>
      </c>
      <c r="AA38" s="904"/>
      <c r="AB38" s="904"/>
      <c r="AC38" s="904"/>
      <c r="AD38" s="905" t="s">
        <v>598</v>
      </c>
      <c r="AE38" s="906"/>
      <c r="AF38" s="885">
        <f>ROUNDDOWN(MIN(O38,Y38),-3)</f>
        <v>0</v>
      </c>
      <c r="AG38" s="886"/>
      <c r="AH38" s="886"/>
      <c r="AI38" s="886"/>
      <c r="AJ38" s="886"/>
      <c r="AK38" s="887" t="s">
        <v>598</v>
      </c>
      <c r="AL38" s="888"/>
      <c r="AM38" s="879"/>
      <c r="AN38" s="879"/>
      <c r="AO38" s="879"/>
      <c r="AP38" s="879"/>
      <c r="AQ38" s="879"/>
      <c r="AR38" s="879"/>
      <c r="AS38" s="879"/>
      <c r="AT38" s="159"/>
      <c r="AU38" s="159"/>
      <c r="AV38" s="159"/>
    </row>
    <row r="39" spans="2:65" s="138" customFormat="1" ht="65.25" customHeight="1" thickTop="1">
      <c r="B39" s="889" t="s">
        <v>624</v>
      </c>
      <c r="C39" s="887"/>
      <c r="D39" s="887"/>
      <c r="E39" s="887"/>
      <c r="F39" s="887"/>
      <c r="G39" s="887"/>
      <c r="H39" s="887"/>
      <c r="I39" s="887"/>
      <c r="J39" s="887"/>
      <c r="K39" s="887"/>
      <c r="L39" s="887"/>
      <c r="M39" s="887"/>
      <c r="N39" s="887"/>
      <c r="O39" s="892">
        <v>0</v>
      </c>
      <c r="P39" s="886"/>
      <c r="Q39" s="886"/>
      <c r="R39" s="886"/>
      <c r="S39" s="886"/>
      <c r="T39" s="887" t="s">
        <v>598</v>
      </c>
      <c r="U39" s="895"/>
      <c r="V39" s="897" t="s">
        <v>625</v>
      </c>
      <c r="W39" s="887"/>
      <c r="X39" s="895"/>
      <c r="Y39" s="160"/>
      <c r="Z39" s="886">
        <v>310000</v>
      </c>
      <c r="AA39" s="886"/>
      <c r="AB39" s="886"/>
      <c r="AC39" s="886"/>
      <c r="AD39" s="887" t="s">
        <v>598</v>
      </c>
      <c r="AE39" s="887"/>
      <c r="AF39" s="898">
        <f>ROUNDDOWN(MIN(O39,IF(V39="無",Z39,Z40)),-3)</f>
        <v>0</v>
      </c>
      <c r="AG39" s="899"/>
      <c r="AH39" s="899"/>
      <c r="AI39" s="899"/>
      <c r="AJ39" s="899"/>
      <c r="AK39" s="875" t="s">
        <v>598</v>
      </c>
      <c r="AL39" s="876"/>
      <c r="AM39" s="879"/>
      <c r="AN39" s="879"/>
      <c r="AO39" s="879"/>
      <c r="AP39" s="879"/>
      <c r="AQ39" s="879"/>
      <c r="AR39" s="879"/>
      <c r="AS39" s="879"/>
      <c r="AU39" s="138" t="s">
        <v>626</v>
      </c>
    </row>
    <row r="40" spans="2:65" s="138" customFormat="1" ht="65.25" customHeight="1" thickBot="1">
      <c r="B40" s="890"/>
      <c r="C40" s="891"/>
      <c r="D40" s="891"/>
      <c r="E40" s="891"/>
      <c r="F40" s="891"/>
      <c r="G40" s="891"/>
      <c r="H40" s="891"/>
      <c r="I40" s="891"/>
      <c r="J40" s="891"/>
      <c r="K40" s="891"/>
      <c r="L40" s="891"/>
      <c r="M40" s="891"/>
      <c r="N40" s="891"/>
      <c r="O40" s="893"/>
      <c r="P40" s="894"/>
      <c r="Q40" s="894"/>
      <c r="R40" s="894"/>
      <c r="S40" s="894"/>
      <c r="T40" s="891"/>
      <c r="U40" s="896"/>
      <c r="V40" s="890"/>
      <c r="W40" s="891"/>
      <c r="X40" s="896"/>
      <c r="Y40" s="161"/>
      <c r="Z40" s="880">
        <v>378000</v>
      </c>
      <c r="AA40" s="880"/>
      <c r="AB40" s="880"/>
      <c r="AC40" s="880"/>
      <c r="AD40" s="881" t="s">
        <v>627</v>
      </c>
      <c r="AE40" s="882"/>
      <c r="AF40" s="900"/>
      <c r="AG40" s="901"/>
      <c r="AH40" s="901"/>
      <c r="AI40" s="901"/>
      <c r="AJ40" s="901"/>
      <c r="AK40" s="877"/>
      <c r="AL40" s="878"/>
      <c r="AM40" s="147"/>
      <c r="AN40" s="147"/>
      <c r="AO40" s="147"/>
      <c r="AP40" s="147"/>
      <c r="AQ40" s="147"/>
      <c r="AR40" s="147"/>
      <c r="AS40" s="147"/>
    </row>
    <row r="41" spans="2:65" ht="82.5" customHeight="1">
      <c r="B41" s="883" t="s">
        <v>628</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E41" s="884"/>
      <c r="AF41" s="884"/>
      <c r="AG41" s="884"/>
      <c r="AH41" s="884"/>
      <c r="AI41" s="884"/>
      <c r="AJ41" s="884"/>
      <c r="AK41" s="884"/>
      <c r="AL41" s="884"/>
      <c r="AM41" s="884"/>
      <c r="AN41" s="884"/>
      <c r="AO41" s="884"/>
      <c r="AP41" s="884"/>
      <c r="AQ41" s="884"/>
      <c r="AR41" s="884"/>
      <c r="AS41" s="884"/>
      <c r="AT41" s="884"/>
      <c r="AU41" s="884"/>
      <c r="AV41" s="884"/>
      <c r="AW41" s="884"/>
      <c r="AX41" s="884"/>
      <c r="AY41" s="884"/>
      <c r="AZ41" s="884"/>
      <c r="BA41" s="884"/>
      <c r="BB41" s="884"/>
      <c r="BC41" s="884"/>
      <c r="BD41" s="884"/>
      <c r="BE41" s="884"/>
      <c r="BF41" s="884"/>
      <c r="BG41" s="884"/>
      <c r="BH41" s="884"/>
      <c r="BI41" s="884"/>
      <c r="BJ41" s="884"/>
      <c r="BK41" s="884"/>
      <c r="BL41" s="884"/>
      <c r="BM41" s="88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2" customWidth="1"/>
    <col min="2" max="18" width="10" style="162" customWidth="1"/>
    <col min="19" max="16384" width="9" style="162"/>
  </cols>
  <sheetData>
    <row r="1" spans="1:11">
      <c r="A1" s="162" t="s">
        <v>629</v>
      </c>
    </row>
    <row r="2" spans="1:11" ht="18" customHeight="1">
      <c r="A2" s="643" t="s">
        <v>145</v>
      </c>
      <c r="B2" s="643"/>
      <c r="C2" s="643"/>
      <c r="D2" s="643"/>
      <c r="E2" s="643"/>
      <c r="F2" s="643"/>
      <c r="G2" s="643"/>
      <c r="H2" s="643"/>
      <c r="I2" s="643"/>
      <c r="J2" s="643"/>
      <c r="K2" s="643"/>
    </row>
    <row r="7" spans="1:11" ht="18.75" customHeight="1">
      <c r="A7" s="164" t="s">
        <v>146</v>
      </c>
      <c r="B7" s="594" t="s">
        <v>630</v>
      </c>
      <c r="C7" s="594"/>
      <c r="D7" s="594"/>
      <c r="E7" s="594"/>
      <c r="F7" s="594"/>
      <c r="G7" s="594"/>
    </row>
    <row r="8" spans="1:11" ht="12" customHeight="1">
      <c r="A8" s="170"/>
      <c r="B8" s="171"/>
      <c r="C8" s="171"/>
      <c r="D8" s="171"/>
      <c r="E8" s="171"/>
      <c r="F8" s="171"/>
    </row>
    <row r="10" spans="1:11">
      <c r="A10" s="640" t="s">
        <v>148</v>
      </c>
      <c r="B10" s="640"/>
      <c r="C10" s="640"/>
      <c r="D10" s="640" t="s">
        <v>149</v>
      </c>
      <c r="E10" s="640"/>
      <c r="F10" s="640"/>
      <c r="G10" s="640" t="s">
        <v>150</v>
      </c>
      <c r="H10" s="640"/>
      <c r="I10" s="640"/>
      <c r="J10" s="640"/>
      <c r="K10" s="640"/>
    </row>
    <row r="11" spans="1:11" ht="18.75" customHeight="1">
      <c r="A11" s="645"/>
      <c r="B11" s="645"/>
      <c r="C11" s="645"/>
      <c r="D11" s="645"/>
      <c r="E11" s="645"/>
      <c r="F11" s="645"/>
      <c r="G11" s="645"/>
      <c r="H11" s="645"/>
      <c r="I11" s="645"/>
      <c r="J11" s="645"/>
      <c r="K11" s="64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644" t="s">
        <v>152</v>
      </c>
      <c r="B16" s="634" t="s">
        <v>153</v>
      </c>
      <c r="C16" s="634"/>
      <c r="D16" s="634"/>
      <c r="E16" s="634"/>
      <c r="F16" s="634"/>
      <c r="G16" s="634" t="s">
        <v>154</v>
      </c>
      <c r="H16" s="634"/>
      <c r="I16" s="634"/>
      <c r="J16" s="634"/>
      <c r="K16" s="634"/>
    </row>
    <row r="17" spans="1:11" ht="18.75" customHeight="1">
      <c r="A17" s="635"/>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617"/>
      <c r="C18" s="617"/>
      <c r="D18" s="617"/>
      <c r="E18" s="617"/>
      <c r="F18" s="617"/>
      <c r="G18" s="577"/>
      <c r="H18" s="578"/>
      <c r="I18" s="578"/>
      <c r="J18" s="578"/>
      <c r="K18" s="579"/>
    </row>
    <row r="19" spans="1:11" ht="18.75" customHeight="1">
      <c r="A19" s="274" t="s">
        <v>160</v>
      </c>
      <c r="B19" s="268" t="s">
        <v>245</v>
      </c>
      <c r="C19" s="308"/>
      <c r="D19" s="269" t="s">
        <v>246</v>
      </c>
      <c r="E19" s="309"/>
      <c r="F19" s="271" t="s">
        <v>247</v>
      </c>
      <c r="G19" s="309"/>
      <c r="H19" s="270" t="s">
        <v>248</v>
      </c>
      <c r="I19" s="309"/>
      <c r="J19" s="270" t="s">
        <v>249</v>
      </c>
      <c r="K19" s="424">
        <f>C19+E19+G19+I19</f>
        <v>0</v>
      </c>
    </row>
    <row r="20" spans="1:11">
      <c r="A20" s="611" t="s">
        <v>164</v>
      </c>
      <c r="B20" s="634" t="s">
        <v>165</v>
      </c>
      <c r="C20" s="634"/>
      <c r="D20" s="634"/>
      <c r="E20" s="634"/>
      <c r="F20" s="634"/>
      <c r="G20" s="634" t="s">
        <v>166</v>
      </c>
      <c r="H20" s="634"/>
      <c r="I20" s="634"/>
      <c r="J20" s="634"/>
      <c r="K20" s="634"/>
    </row>
    <row r="21" spans="1:11" ht="18.75" customHeight="1">
      <c r="A21" s="635"/>
      <c r="B21" s="617"/>
      <c r="C21" s="617"/>
      <c r="D21" s="617"/>
      <c r="E21" s="617"/>
      <c r="F21" s="617"/>
      <c r="G21" s="617"/>
      <c r="H21" s="617"/>
      <c r="I21" s="617"/>
      <c r="J21" s="617"/>
      <c r="K21" s="617"/>
    </row>
    <row r="22" spans="1:11" ht="12" customHeight="1">
      <c r="A22" s="633" t="s">
        <v>631</v>
      </c>
      <c r="B22" s="164" t="s">
        <v>168</v>
      </c>
      <c r="C22" s="640" t="s">
        <v>169</v>
      </c>
      <c r="D22" s="640"/>
      <c r="E22" s="640"/>
      <c r="F22" s="640"/>
      <c r="G22" s="640"/>
      <c r="H22" s="640"/>
      <c r="I22" s="640"/>
      <c r="J22" s="640"/>
      <c r="K22" s="640"/>
    </row>
    <row r="23" spans="1:11">
      <c r="A23" s="633"/>
      <c r="B23" s="617"/>
      <c r="C23" s="164" t="s">
        <v>170</v>
      </c>
      <c r="D23" s="164" t="s">
        <v>171</v>
      </c>
      <c r="E23" s="164" t="s">
        <v>172</v>
      </c>
      <c r="F23" s="641" t="s">
        <v>166</v>
      </c>
      <c r="G23" s="642"/>
      <c r="H23" s="634" t="s">
        <v>173</v>
      </c>
      <c r="I23" s="634"/>
      <c r="J23" s="634"/>
      <c r="K23" s="634"/>
    </row>
    <row r="24" spans="1:11" ht="18.75" customHeight="1">
      <c r="A24" s="633"/>
      <c r="B24" s="617"/>
      <c r="C24" s="279"/>
      <c r="D24" s="280"/>
      <c r="E24" s="281"/>
      <c r="F24" s="580"/>
      <c r="G24" s="580"/>
      <c r="H24" s="168" t="s">
        <v>174</v>
      </c>
      <c r="I24" s="282"/>
      <c r="J24" s="168" t="s">
        <v>175</v>
      </c>
      <c r="K24" s="283"/>
    </row>
    <row r="25" spans="1:11" ht="18.75" customHeight="1">
      <c r="A25" s="633"/>
      <c r="B25" s="617"/>
      <c r="C25" s="279"/>
      <c r="D25" s="280"/>
      <c r="E25" s="281"/>
      <c r="F25" s="580"/>
      <c r="G25" s="580"/>
      <c r="H25" s="168" t="s">
        <v>174</v>
      </c>
      <c r="I25" s="282"/>
      <c r="J25" s="168" t="s">
        <v>175</v>
      </c>
      <c r="K25" s="283"/>
    </row>
    <row r="28" spans="1:11">
      <c r="A28" s="162" t="s">
        <v>176</v>
      </c>
    </row>
    <row r="29" spans="1:11" ht="3.75" customHeight="1"/>
    <row r="30" spans="1:11" ht="15" customHeight="1">
      <c r="A30" s="622" t="s">
        <v>66</v>
      </c>
      <c r="B30" s="637" t="s">
        <v>308</v>
      </c>
      <c r="C30" s="638"/>
      <c r="D30" s="638"/>
      <c r="E30" s="639"/>
      <c r="F30" s="638" t="s">
        <v>309</v>
      </c>
      <c r="G30" s="638"/>
      <c r="H30" s="638"/>
      <c r="I30" s="639"/>
      <c r="J30" s="703" t="s">
        <v>310</v>
      </c>
      <c r="K30" s="622" t="s">
        <v>180</v>
      </c>
    </row>
    <row r="31" spans="1:11" ht="19.5" customHeight="1">
      <c r="A31" s="623"/>
      <c r="B31" s="163" t="s">
        <v>632</v>
      </c>
      <c r="C31" s="163" t="s">
        <v>311</v>
      </c>
      <c r="D31" s="163" t="s">
        <v>312</v>
      </c>
      <c r="E31" s="244" t="s">
        <v>186</v>
      </c>
      <c r="F31" s="163" t="s">
        <v>314</v>
      </c>
      <c r="G31" s="163" t="s">
        <v>315</v>
      </c>
      <c r="H31" s="167" t="s">
        <v>316</v>
      </c>
      <c r="I31" s="165" t="s">
        <v>186</v>
      </c>
      <c r="J31" s="704"/>
      <c r="K31" s="623"/>
    </row>
    <row r="32" spans="1:11" ht="18.75" customHeight="1">
      <c r="A32" s="164" t="s">
        <v>189</v>
      </c>
      <c r="B32" s="280"/>
      <c r="C32" s="280"/>
      <c r="D32" s="280"/>
      <c r="E32" s="288"/>
      <c r="F32" s="280"/>
      <c r="G32" s="280"/>
      <c r="H32" s="280"/>
      <c r="I32" s="280"/>
      <c r="J32" s="280"/>
      <c r="K32" s="172" t="str">
        <f>IF(SUM(B32:J32)=0,"",SUM(B32:J32))</f>
        <v/>
      </c>
    </row>
    <row r="33" spans="1:11" ht="15" customHeight="1">
      <c r="A33" s="634" t="s">
        <v>190</v>
      </c>
      <c r="B33" s="366"/>
      <c r="C33" s="366"/>
      <c r="D33" s="366"/>
      <c r="E33" s="367"/>
      <c r="F33" s="366"/>
      <c r="G33" s="366"/>
      <c r="H33" s="366"/>
      <c r="I33" s="366"/>
      <c r="J33" s="366"/>
      <c r="K33" s="173" t="str">
        <f t="shared" ref="K33:K34" si="0">IF(SUM(B33:J33)=0,"",SUM(B33:J33))</f>
        <v/>
      </c>
    </row>
    <row r="34" spans="1:11" ht="15" customHeight="1">
      <c r="A34" s="634"/>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624"/>
      <c r="B39" s="625"/>
      <c r="C39" s="625"/>
      <c r="D39" s="625"/>
      <c r="E39" s="625"/>
      <c r="F39" s="625"/>
      <c r="G39" s="625"/>
      <c r="H39" s="625"/>
      <c r="I39" s="625"/>
      <c r="J39" s="625"/>
      <c r="K39" s="626"/>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62" t="s">
        <v>317</v>
      </c>
    </row>
    <row r="45" spans="1:11" ht="3.75" customHeight="1"/>
    <row r="46" spans="1:11" ht="36.75" customHeight="1">
      <c r="A46" s="730" t="s">
        <v>633</v>
      </c>
      <c r="B46" s="730"/>
      <c r="C46" s="730"/>
      <c r="D46" s="730"/>
      <c r="E46" s="730"/>
      <c r="F46" s="730"/>
      <c r="G46" s="730"/>
      <c r="H46" s="730"/>
      <c r="I46" s="730"/>
      <c r="J46" s="730"/>
      <c r="K46" s="730"/>
    </row>
    <row r="47" spans="1:11" ht="4.5" customHeight="1"/>
    <row r="48" spans="1:11" ht="18.75" customHeight="1">
      <c r="A48" s="188" t="s">
        <v>318</v>
      </c>
    </row>
    <row r="49" spans="1:9" ht="18.75" customHeight="1">
      <c r="A49" s="684" t="s">
        <v>319</v>
      </c>
      <c r="B49" s="685"/>
      <c r="C49" s="686"/>
      <c r="D49" s="297"/>
      <c r="E49" s="186" t="s">
        <v>320</v>
      </c>
      <c r="F49" s="650"/>
      <c r="G49" s="651"/>
      <c r="H49" s="651"/>
      <c r="I49" s="689"/>
    </row>
    <row r="50" spans="1:9" ht="18.75" customHeight="1">
      <c r="A50" s="684" t="s">
        <v>321</v>
      </c>
      <c r="B50" s="685"/>
      <c r="C50" s="686"/>
      <c r="D50" s="577" t="s">
        <v>322</v>
      </c>
      <c r="E50" s="578"/>
      <c r="F50" s="578"/>
      <c r="G50" s="579"/>
      <c r="H50" s="650"/>
      <c r="I50" s="689"/>
    </row>
    <row r="51" spans="1:9" ht="18.75" customHeight="1">
      <c r="A51" s="705" t="s">
        <v>323</v>
      </c>
      <c r="B51" s="706"/>
      <c r="C51" s="706"/>
      <c r="D51" s="706"/>
      <c r="E51" s="706"/>
      <c r="F51" s="706"/>
      <c r="G51" s="706"/>
      <c r="H51" s="706"/>
      <c r="I51" s="707"/>
    </row>
    <row r="52" spans="1:9" ht="18.75" customHeight="1">
      <c r="A52" s="183"/>
      <c r="B52" s="684" t="s">
        <v>324</v>
      </c>
      <c r="C52" s="686"/>
      <c r="D52" s="182" t="s">
        <v>325</v>
      </c>
      <c r="E52" s="298"/>
      <c r="F52" s="228" t="s">
        <v>326</v>
      </c>
      <c r="G52" s="298"/>
      <c r="H52" s="228" t="s">
        <v>327</v>
      </c>
      <c r="I52" s="166"/>
    </row>
    <row r="53" spans="1:9" ht="18.75" customHeight="1">
      <c r="A53" s="183"/>
      <c r="B53" s="684" t="s">
        <v>328</v>
      </c>
      <c r="C53" s="686"/>
      <c r="D53" s="182" t="s">
        <v>329</v>
      </c>
      <c r="E53" s="298"/>
      <c r="F53" s="228" t="s">
        <v>326</v>
      </c>
      <c r="G53" s="298"/>
      <c r="H53" s="228" t="s">
        <v>327</v>
      </c>
      <c r="I53" s="166"/>
    </row>
    <row r="54" spans="1:9" ht="18.75" customHeight="1">
      <c r="A54" s="183"/>
      <c r="B54" s="684" t="s">
        <v>330</v>
      </c>
      <c r="C54" s="686"/>
      <c r="D54" s="182" t="s">
        <v>329</v>
      </c>
      <c r="E54" s="298"/>
      <c r="F54" s="228" t="s">
        <v>326</v>
      </c>
      <c r="G54" s="298"/>
      <c r="H54" s="228" t="s">
        <v>327</v>
      </c>
      <c r="I54" s="166"/>
    </row>
    <row r="55" spans="1:9" ht="18.75" customHeight="1">
      <c r="A55" s="187"/>
      <c r="B55" s="684" t="s">
        <v>331</v>
      </c>
      <c r="C55" s="686"/>
      <c r="D55" s="577"/>
      <c r="E55" s="578"/>
      <c r="F55" s="578"/>
      <c r="G55" s="579"/>
      <c r="H55" s="188"/>
      <c r="I55" s="193"/>
    </row>
    <row r="56" spans="1:9" ht="11.25" customHeight="1">
      <c r="A56" s="232"/>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2" customWidth="1"/>
    <col min="2" max="18" width="10" style="162" customWidth="1"/>
    <col min="19" max="16384" width="9" style="162"/>
  </cols>
  <sheetData>
    <row r="1" spans="1:11">
      <c r="A1" s="162" t="s">
        <v>634</v>
      </c>
    </row>
    <row r="2" spans="1:11" ht="18" customHeight="1">
      <c r="A2" s="643" t="s">
        <v>145</v>
      </c>
      <c r="B2" s="643"/>
      <c r="C2" s="643"/>
      <c r="D2" s="643"/>
      <c r="E2" s="643"/>
      <c r="F2" s="643"/>
      <c r="G2" s="643"/>
      <c r="H2" s="643"/>
      <c r="I2" s="643"/>
      <c r="J2" s="643"/>
      <c r="K2" s="643"/>
    </row>
    <row r="5" spans="1:11" ht="18.75" customHeight="1">
      <c r="A5" s="164" t="s">
        <v>146</v>
      </c>
      <c r="B5" s="594" t="s">
        <v>635</v>
      </c>
      <c r="C5" s="594"/>
      <c r="D5" s="594"/>
      <c r="E5" s="594"/>
      <c r="F5" s="594"/>
      <c r="G5" s="594"/>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c r="A17" s="634" t="s">
        <v>160</v>
      </c>
      <c r="B17" s="634" t="s">
        <v>161</v>
      </c>
      <c r="C17" s="634"/>
      <c r="D17" s="634"/>
      <c r="E17" s="634"/>
      <c r="F17" s="634"/>
      <c r="G17" s="634" t="s">
        <v>162</v>
      </c>
      <c r="H17" s="634"/>
      <c r="I17" s="634"/>
      <c r="J17" s="634"/>
      <c r="K17" s="634"/>
    </row>
    <row r="18" spans="1:11" ht="18.75" customHeight="1">
      <c r="A18" s="634"/>
      <c r="B18" s="617"/>
      <c r="C18" s="617"/>
      <c r="D18" s="618" t="s">
        <v>163</v>
      </c>
      <c r="E18" s="619"/>
      <c r="F18" s="278"/>
      <c r="G18" s="617"/>
      <c r="H18" s="617"/>
      <c r="I18" s="618" t="s">
        <v>163</v>
      </c>
      <c r="J18" s="619"/>
      <c r="K18" s="278"/>
    </row>
    <row r="19" spans="1:11">
      <c r="A19" s="611" t="s">
        <v>164</v>
      </c>
      <c r="B19" s="634" t="s">
        <v>165</v>
      </c>
      <c r="C19" s="634"/>
      <c r="D19" s="634"/>
      <c r="E19" s="634"/>
      <c r="F19" s="634"/>
      <c r="G19" s="634" t="s">
        <v>166</v>
      </c>
      <c r="H19" s="634"/>
      <c r="I19" s="634"/>
      <c r="J19" s="634"/>
      <c r="K19" s="634"/>
    </row>
    <row r="20" spans="1:11" ht="18.75" customHeight="1">
      <c r="A20" s="635"/>
      <c r="B20" s="617"/>
      <c r="C20" s="617"/>
      <c r="D20" s="617"/>
      <c r="E20" s="617"/>
      <c r="F20" s="617"/>
      <c r="G20" s="617"/>
      <c r="H20" s="617"/>
      <c r="I20" s="617"/>
      <c r="J20" s="617"/>
      <c r="K20" s="617"/>
    </row>
    <row r="21" spans="1:11" ht="12" customHeight="1">
      <c r="A21" s="633" t="s">
        <v>631</v>
      </c>
      <c r="B21" s="164" t="s">
        <v>168</v>
      </c>
      <c r="C21" s="640" t="s">
        <v>169</v>
      </c>
      <c r="D21" s="640"/>
      <c r="E21" s="640"/>
      <c r="F21" s="640"/>
      <c r="G21" s="640"/>
      <c r="H21" s="640"/>
      <c r="I21" s="640"/>
      <c r="J21" s="640"/>
      <c r="K21" s="640"/>
    </row>
    <row r="22" spans="1:11">
      <c r="A22" s="633"/>
      <c r="B22" s="617"/>
      <c r="C22" s="164" t="s">
        <v>170</v>
      </c>
      <c r="D22" s="164" t="s">
        <v>171</v>
      </c>
      <c r="E22" s="164" t="s">
        <v>172</v>
      </c>
      <c r="F22" s="641" t="s">
        <v>166</v>
      </c>
      <c r="G22" s="642"/>
      <c r="H22" s="634" t="s">
        <v>173</v>
      </c>
      <c r="I22" s="634"/>
      <c r="J22" s="634"/>
      <c r="K22" s="634"/>
    </row>
    <row r="23" spans="1:11" ht="18.75" customHeight="1">
      <c r="A23" s="633"/>
      <c r="B23" s="617"/>
      <c r="C23" s="279"/>
      <c r="D23" s="280"/>
      <c r="E23" s="281"/>
      <c r="F23" s="580"/>
      <c r="G23" s="580"/>
      <c r="H23" s="168" t="s">
        <v>174</v>
      </c>
      <c r="I23" s="282"/>
      <c r="J23" s="168" t="s">
        <v>175</v>
      </c>
      <c r="K23" s="283"/>
    </row>
    <row r="24" spans="1:11" ht="18.75" customHeight="1">
      <c r="A24" s="633"/>
      <c r="B24" s="617"/>
      <c r="C24" s="279"/>
      <c r="D24" s="280"/>
      <c r="E24" s="281"/>
      <c r="F24" s="580"/>
      <c r="G24" s="580"/>
      <c r="H24" s="168" t="s">
        <v>174</v>
      </c>
      <c r="I24" s="282"/>
      <c r="J24" s="168" t="s">
        <v>175</v>
      </c>
      <c r="K24" s="283"/>
    </row>
    <row r="27" spans="1:11">
      <c r="A27" s="162" t="s">
        <v>176</v>
      </c>
    </row>
    <row r="28" spans="1:11" ht="3.75" customHeight="1"/>
    <row r="29" spans="1:11">
      <c r="A29" s="622" t="s">
        <v>66</v>
      </c>
      <c r="B29" s="637" t="s">
        <v>177</v>
      </c>
      <c r="C29" s="638"/>
      <c r="D29" s="638"/>
      <c r="E29" s="638"/>
      <c r="F29" s="638"/>
      <c r="G29" s="639"/>
      <c r="H29" s="637" t="s">
        <v>178</v>
      </c>
      <c r="I29" s="639"/>
      <c r="J29" s="622" t="s">
        <v>179</v>
      </c>
      <c r="K29" s="622" t="s">
        <v>180</v>
      </c>
    </row>
    <row r="30" spans="1:11" ht="24">
      <c r="A30" s="623"/>
      <c r="B30" s="163" t="s">
        <v>181</v>
      </c>
      <c r="C30" s="163" t="s">
        <v>182</v>
      </c>
      <c r="D30" s="163" t="s">
        <v>185</v>
      </c>
      <c r="E30" s="163" t="s">
        <v>183</v>
      </c>
      <c r="F30" s="163" t="s">
        <v>184</v>
      </c>
      <c r="G30" s="163" t="s">
        <v>186</v>
      </c>
      <c r="H30" s="167" t="s">
        <v>187</v>
      </c>
      <c r="I30" s="165" t="s">
        <v>188</v>
      </c>
      <c r="J30" s="623"/>
      <c r="K30" s="623"/>
    </row>
    <row r="31" spans="1:11" ht="18.75" customHeight="1">
      <c r="A31" s="164" t="s">
        <v>189</v>
      </c>
      <c r="B31" s="280"/>
      <c r="C31" s="280"/>
      <c r="D31" s="280"/>
      <c r="E31" s="280"/>
      <c r="F31" s="280"/>
      <c r="G31" s="280"/>
      <c r="H31" s="280"/>
      <c r="I31" s="280"/>
      <c r="J31" s="280"/>
      <c r="K31" s="172" t="str">
        <f>IF(SUM(B31:J31)=0,"",SUM(B31:J31))</f>
        <v/>
      </c>
    </row>
    <row r="32" spans="1:11" ht="15" customHeight="1">
      <c r="A32" s="634" t="s">
        <v>190</v>
      </c>
      <c r="B32" s="366"/>
      <c r="C32" s="366"/>
      <c r="D32" s="366"/>
      <c r="E32" s="366"/>
      <c r="F32" s="366"/>
      <c r="G32" s="366"/>
      <c r="H32" s="366"/>
      <c r="I32" s="366"/>
      <c r="J32" s="366"/>
      <c r="K32" s="173" t="str">
        <f t="shared" ref="K32:K33" si="0">IF(SUM(B32:J32)=0,"",SUM(B32:J32))</f>
        <v/>
      </c>
    </row>
    <row r="33" spans="1:11" ht="15" customHeight="1">
      <c r="A33" s="634"/>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30"/>
      <c r="B40" s="631"/>
      <c r="C40" s="631"/>
      <c r="D40" s="631"/>
      <c r="E40" s="631"/>
      <c r="F40" s="631"/>
      <c r="G40" s="631"/>
      <c r="H40" s="631"/>
      <c r="I40" s="631"/>
      <c r="J40" s="631"/>
      <c r="K40" s="632"/>
    </row>
    <row r="43" spans="1:11">
      <c r="A43" s="162" t="s">
        <v>192</v>
      </c>
    </row>
    <row r="44" spans="1:11" ht="3.75" customHeight="1"/>
    <row r="45" spans="1:11" ht="36.75" customHeight="1">
      <c r="A45" s="730" t="s">
        <v>633</v>
      </c>
      <c r="B45" s="730"/>
      <c r="C45" s="730"/>
      <c r="D45" s="730"/>
      <c r="E45" s="730"/>
      <c r="F45" s="730"/>
      <c r="G45" s="730"/>
      <c r="H45" s="730"/>
      <c r="I45" s="730"/>
      <c r="J45" s="730"/>
      <c r="K45" s="730"/>
    </row>
    <row r="46" spans="1:11" ht="4.5" customHeight="1"/>
    <row r="47" spans="1:11" ht="18.75" customHeight="1">
      <c r="A47" s="620" t="s">
        <v>193</v>
      </c>
      <c r="B47" s="621"/>
      <c r="C47" s="614"/>
      <c r="D47" s="615"/>
      <c r="E47" s="615"/>
      <c r="F47" s="615"/>
      <c r="G47" s="615"/>
      <c r="H47" s="616"/>
      <c r="I47" s="169"/>
      <c r="J47" s="169"/>
      <c r="K47" s="169"/>
    </row>
    <row r="48" spans="1:11" ht="18.75" customHeight="1">
      <c r="A48" s="598" t="s">
        <v>194</v>
      </c>
      <c r="B48" s="599"/>
      <c r="C48" s="595"/>
      <c r="D48" s="596"/>
      <c r="E48" s="596"/>
      <c r="F48" s="596"/>
      <c r="G48" s="596"/>
      <c r="H48" s="597"/>
    </row>
    <row r="49" spans="1:11" ht="18.75" customHeight="1">
      <c r="A49" s="189"/>
      <c r="B49" s="592" t="s">
        <v>195</v>
      </c>
      <c r="C49" s="593"/>
      <c r="D49" s="594" t="s">
        <v>196</v>
      </c>
      <c r="E49" s="594"/>
      <c r="F49" s="594"/>
      <c r="G49" s="577"/>
      <c r="H49" s="579"/>
    </row>
    <row r="50" spans="1:11" ht="18.75" customHeight="1">
      <c r="A50" s="183"/>
      <c r="B50" s="583"/>
      <c r="C50" s="584"/>
      <c r="D50" s="594" t="s">
        <v>197</v>
      </c>
      <c r="E50" s="594"/>
      <c r="F50" s="594"/>
      <c r="G50" s="589"/>
      <c r="H50" s="590"/>
    </row>
    <row r="51" spans="1:11" ht="18.75" customHeight="1">
      <c r="A51" s="183"/>
      <c r="B51" s="592" t="s">
        <v>198</v>
      </c>
      <c r="C51" s="593"/>
      <c r="D51" s="591" t="s">
        <v>199</v>
      </c>
      <c r="E51" s="591"/>
      <c r="F51" s="591"/>
      <c r="G51" s="589"/>
      <c r="H51" s="590"/>
      <c r="I51" s="187"/>
      <c r="J51" s="188"/>
      <c r="K51" s="188"/>
    </row>
    <row r="52" spans="1:11" ht="18.75" customHeight="1">
      <c r="A52" s="183"/>
      <c r="B52" s="585" t="s">
        <v>200</v>
      </c>
      <c r="C52" s="586"/>
      <c r="D52" s="591" t="s">
        <v>201</v>
      </c>
      <c r="E52" s="591"/>
      <c r="F52" s="591"/>
      <c r="G52" s="164" t="s">
        <v>202</v>
      </c>
      <c r="H52" s="581"/>
      <c r="I52" s="587"/>
      <c r="J52" s="587"/>
      <c r="K52" s="588"/>
    </row>
    <row r="53" spans="1:11" ht="18.75" customHeight="1">
      <c r="A53" s="183"/>
      <c r="B53" s="585"/>
      <c r="C53" s="586"/>
      <c r="D53" s="189"/>
      <c r="E53" s="178" t="s">
        <v>203</v>
      </c>
      <c r="F53" s="580"/>
      <c r="G53" s="580"/>
      <c r="H53" s="164" t="s">
        <v>204</v>
      </c>
      <c r="I53" s="580"/>
      <c r="J53" s="580"/>
      <c r="K53" s="580"/>
    </row>
    <row r="54" spans="1:11" ht="18.75" customHeight="1">
      <c r="A54" s="183"/>
      <c r="B54" s="183"/>
      <c r="D54" s="183"/>
      <c r="E54" s="178" t="s">
        <v>205</v>
      </c>
      <c r="F54" s="286"/>
      <c r="G54" s="166" t="s">
        <v>206</v>
      </c>
      <c r="H54" s="164" t="s">
        <v>207</v>
      </c>
      <c r="I54" s="581"/>
      <c r="J54" s="582"/>
      <c r="K54" s="166" t="s">
        <v>208</v>
      </c>
    </row>
    <row r="55" spans="1:11" ht="18.75" customHeight="1">
      <c r="A55" s="183"/>
      <c r="B55" s="183"/>
      <c r="D55" s="183"/>
      <c r="E55" s="594" t="s">
        <v>209</v>
      </c>
      <c r="F55" s="594"/>
      <c r="G55" s="594"/>
      <c r="H55" s="594"/>
      <c r="I55" s="610"/>
      <c r="J55" s="610"/>
      <c r="K55" s="610"/>
    </row>
    <row r="56" spans="1:11" ht="18.75" customHeight="1">
      <c r="A56" s="183"/>
      <c r="B56" s="183"/>
      <c r="D56" s="183"/>
      <c r="E56" s="600" t="s">
        <v>210</v>
      </c>
      <c r="F56" s="601"/>
      <c r="G56" s="600" t="s">
        <v>211</v>
      </c>
      <c r="H56" s="602"/>
      <c r="I56" s="605"/>
      <c r="J56" s="606"/>
      <c r="K56" s="607"/>
    </row>
    <row r="57" spans="1:11" ht="18.75" customHeight="1">
      <c r="A57" s="183"/>
      <c r="B57" s="183"/>
      <c r="D57" s="183"/>
      <c r="E57" s="362"/>
      <c r="F57" s="185"/>
      <c r="G57" s="233"/>
      <c r="H57" s="611" t="s">
        <v>212</v>
      </c>
      <c r="I57" s="181"/>
      <c r="J57" s="363" t="s">
        <v>213</v>
      </c>
      <c r="K57" s="179" t="s">
        <v>214</v>
      </c>
    </row>
    <row r="58" spans="1:11" ht="18.75" customHeight="1">
      <c r="A58" s="183"/>
      <c r="B58" s="183"/>
      <c r="D58" s="183"/>
      <c r="E58" s="362"/>
      <c r="F58" s="185"/>
      <c r="G58" s="362"/>
      <c r="H58" s="612"/>
      <c r="I58" s="179" t="s">
        <v>215</v>
      </c>
      <c r="J58" s="364"/>
      <c r="K58" s="365"/>
    </row>
    <row r="59" spans="1:11" ht="18.75" customHeight="1">
      <c r="A59" s="183"/>
      <c r="B59" s="183"/>
      <c r="D59" s="183"/>
      <c r="E59" s="362"/>
      <c r="F59" s="185"/>
      <c r="G59" s="362"/>
      <c r="H59" s="612"/>
      <c r="I59" s="180" t="s">
        <v>216</v>
      </c>
      <c r="J59" s="365"/>
      <c r="K59" s="365"/>
    </row>
    <row r="60" spans="1:11" ht="18.75" customHeight="1">
      <c r="A60" s="183"/>
      <c r="B60" s="183"/>
      <c r="D60" s="183"/>
      <c r="E60" s="362"/>
      <c r="F60" s="185"/>
      <c r="G60" s="201"/>
      <c r="H60" s="613"/>
      <c r="I60" s="180" t="s">
        <v>217</v>
      </c>
      <c r="J60" s="365"/>
      <c r="K60" s="365"/>
    </row>
    <row r="61" spans="1:11" ht="18.75" customHeight="1">
      <c r="A61" s="187"/>
      <c r="B61" s="187"/>
      <c r="C61" s="188"/>
      <c r="D61" s="187"/>
      <c r="E61" s="184"/>
      <c r="F61" s="190"/>
      <c r="G61" s="603" t="s">
        <v>218</v>
      </c>
      <c r="H61" s="604"/>
      <c r="I61" s="608"/>
      <c r="J61" s="608"/>
      <c r="K61" s="609"/>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2" customWidth="1"/>
    <col min="2" max="18" width="10" style="162" customWidth="1"/>
    <col min="19" max="16384" width="9" style="162"/>
  </cols>
  <sheetData>
    <row r="1" spans="1:11">
      <c r="A1" s="162" t="s">
        <v>636</v>
      </c>
    </row>
    <row r="2" spans="1:11" ht="18" customHeight="1">
      <c r="A2" s="643" t="s">
        <v>145</v>
      </c>
      <c r="B2" s="643"/>
      <c r="C2" s="643"/>
      <c r="D2" s="643"/>
      <c r="E2" s="643"/>
      <c r="F2" s="643"/>
      <c r="G2" s="643"/>
      <c r="H2" s="643"/>
      <c r="I2" s="643"/>
      <c r="J2" s="643"/>
      <c r="K2" s="643"/>
    </row>
    <row r="5" spans="1:11" ht="18.75" customHeight="1">
      <c r="A5" s="164" t="s">
        <v>146</v>
      </c>
      <c r="B5" s="640" t="s">
        <v>637</v>
      </c>
      <c r="C5" s="640"/>
      <c r="D5" s="640"/>
      <c r="E5" s="640"/>
      <c r="F5" s="640"/>
    </row>
    <row r="6" spans="1:11" ht="12" customHeight="1">
      <c r="A6" s="170"/>
      <c r="B6" s="171"/>
      <c r="C6" s="171"/>
      <c r="D6" s="171"/>
      <c r="E6" s="171"/>
      <c r="F6" s="171"/>
    </row>
    <row r="8" spans="1:11" ht="15" customHeight="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11" t="s">
        <v>164</v>
      </c>
      <c r="B18" s="634" t="s">
        <v>165</v>
      </c>
      <c r="C18" s="634"/>
      <c r="D18" s="634"/>
      <c r="E18" s="634"/>
      <c r="F18" s="634"/>
      <c r="G18" s="634" t="s">
        <v>166</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6" spans="1:11">
      <c r="A26" s="162" t="s">
        <v>176</v>
      </c>
    </row>
    <row r="27" spans="1:11" ht="3.75" customHeight="1"/>
    <row r="28" spans="1:11" ht="19.5" customHeight="1">
      <c r="A28" s="598" t="s">
        <v>66</v>
      </c>
      <c r="B28" s="599"/>
      <c r="C28" s="756" t="s">
        <v>638</v>
      </c>
      <c r="D28" s="231"/>
      <c r="E28" s="756" t="s">
        <v>639</v>
      </c>
      <c r="F28" s="235"/>
      <c r="G28" s="756" t="s">
        <v>640</v>
      </c>
      <c r="H28" s="235"/>
      <c r="I28" s="756" t="s">
        <v>641</v>
      </c>
      <c r="J28" s="235"/>
      <c r="K28" s="622" t="s">
        <v>180</v>
      </c>
    </row>
    <row r="29" spans="1:11" ht="24" customHeight="1">
      <c r="A29" s="657"/>
      <c r="B29" s="658"/>
      <c r="C29" s="757"/>
      <c r="D29" s="167" t="s">
        <v>377</v>
      </c>
      <c r="E29" s="757"/>
      <c r="F29" s="167" t="s">
        <v>377</v>
      </c>
      <c r="G29" s="757"/>
      <c r="H29" s="167" t="s">
        <v>377</v>
      </c>
      <c r="I29" s="757"/>
      <c r="J29" s="167" t="s">
        <v>377</v>
      </c>
      <c r="K29" s="623"/>
    </row>
    <row r="30" spans="1:11" ht="30" customHeight="1">
      <c r="A30" s="986" t="s">
        <v>189</v>
      </c>
      <c r="B30" s="987"/>
      <c r="C30" s="280"/>
      <c r="D30" s="280"/>
      <c r="E30" s="288"/>
      <c r="F30" s="280"/>
      <c r="G30" s="288"/>
      <c r="H30" s="280"/>
      <c r="I30" s="288"/>
      <c r="J30" s="280"/>
      <c r="K30" s="172" t="str">
        <f>IF(SUM(C30+E30+G30+I30)=0,"",SUM(C30+E30+G30+I30))</f>
        <v/>
      </c>
    </row>
    <row r="31" spans="1:11" ht="15" customHeight="1">
      <c r="A31" s="988" t="s">
        <v>190</v>
      </c>
      <c r="B31" s="989"/>
      <c r="C31" s="366"/>
      <c r="D31" s="366"/>
      <c r="E31" s="367"/>
      <c r="F31" s="366"/>
      <c r="G31" s="367"/>
      <c r="H31" s="366"/>
      <c r="I31" s="367"/>
      <c r="J31" s="366"/>
      <c r="K31" s="173" t="str">
        <f t="shared" ref="K31:K32" si="0">IF(SUM(C31+E31+G31+I31)=0,"",SUM(C31+E31+G31+I31))</f>
        <v/>
      </c>
    </row>
    <row r="32" spans="1:11" ht="15" customHeight="1">
      <c r="A32" s="988"/>
      <c r="B32" s="989"/>
      <c r="C32" s="289"/>
      <c r="D32" s="289"/>
      <c r="E32" s="289"/>
      <c r="F32" s="289"/>
      <c r="G32" s="289"/>
      <c r="H32" s="289"/>
      <c r="I32" s="289"/>
      <c r="J32" s="289"/>
      <c r="K32" s="208" t="str">
        <f t="shared" si="0"/>
        <v/>
      </c>
    </row>
    <row r="33" spans="1:11" ht="37.5" customHeight="1">
      <c r="A33" s="242"/>
      <c r="B33" s="230" t="s">
        <v>642</v>
      </c>
      <c r="C33" s="984"/>
      <c r="D33" s="985"/>
      <c r="E33" s="984"/>
      <c r="F33" s="985"/>
      <c r="G33" s="984"/>
      <c r="H33" s="985"/>
      <c r="I33" s="984"/>
      <c r="J33" s="985"/>
      <c r="K33" s="245" t="str">
        <f>IF(COUNTIF(C33:J33,"有")=0,"",COUNTIF(C33:J33,"有"))</f>
        <v/>
      </c>
    </row>
    <row r="34" spans="1:11" ht="15" customHeight="1">
      <c r="A34" s="748" t="s">
        <v>643</v>
      </c>
      <c r="B34" s="748"/>
      <c r="C34" s="748"/>
      <c r="D34" s="748"/>
      <c r="E34" s="748"/>
      <c r="F34" s="748"/>
      <c r="G34" s="748"/>
      <c r="H34" s="748"/>
      <c r="I34" s="748"/>
      <c r="J34" s="748"/>
      <c r="K34" s="748"/>
    </row>
    <row r="35" spans="1:11" ht="15" customHeight="1"/>
    <row r="36" spans="1:11" ht="15" customHeight="1">
      <c r="A36" s="170"/>
      <c r="B36" s="177"/>
      <c r="C36" s="177"/>
      <c r="D36" s="177"/>
      <c r="E36" s="177"/>
      <c r="F36" s="177"/>
      <c r="G36" s="177"/>
      <c r="H36" s="177"/>
      <c r="I36" s="177"/>
      <c r="J36" s="177"/>
      <c r="K36" s="177"/>
    </row>
    <row r="37" spans="1:11">
      <c r="A37" s="162" t="s">
        <v>191</v>
      </c>
    </row>
    <row r="38" spans="1:11" ht="3.75" customHeight="1"/>
    <row r="39" spans="1:11" ht="18.75" customHeight="1">
      <c r="A39" s="624"/>
      <c r="B39" s="625"/>
      <c r="C39" s="625"/>
      <c r="D39" s="625"/>
      <c r="E39" s="625"/>
      <c r="F39" s="625"/>
      <c r="G39" s="625"/>
      <c r="H39" s="625"/>
      <c r="I39" s="625"/>
      <c r="J39" s="625"/>
      <c r="K39" s="626"/>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62" t="s">
        <v>317</v>
      </c>
    </row>
    <row r="45" spans="1:11" ht="3.75" customHeight="1"/>
    <row r="46" spans="1:11" ht="18.75" customHeight="1">
      <c r="A46" s="592" t="s">
        <v>644</v>
      </c>
      <c r="B46" s="748"/>
      <c r="C46" s="748"/>
      <c r="D46" s="748"/>
      <c r="E46" s="593"/>
      <c r="F46" s="164" t="s">
        <v>645</v>
      </c>
      <c r="G46" s="577"/>
      <c r="H46" s="578"/>
      <c r="I46" s="579"/>
    </row>
    <row r="47" spans="1:11" ht="18.75" customHeight="1">
      <c r="A47" s="990"/>
      <c r="B47" s="991"/>
      <c r="C47" s="991"/>
      <c r="D47" s="991"/>
      <c r="E47" s="992"/>
      <c r="F47" s="164" t="s">
        <v>646</v>
      </c>
      <c r="G47" s="614" t="s">
        <v>647</v>
      </c>
      <c r="H47" s="615"/>
      <c r="I47" s="307" t="s">
        <v>648</v>
      </c>
    </row>
    <row r="48" spans="1:11" ht="6.75" customHeight="1">
      <c r="F48" s="170"/>
      <c r="G48" s="209"/>
      <c r="H48" s="209"/>
      <c r="I48" s="169"/>
    </row>
    <row r="49" spans="1:11" ht="18.75" customHeight="1">
      <c r="A49" s="162" t="s">
        <v>649</v>
      </c>
    </row>
    <row r="50" spans="1:11" ht="3.75" customHeight="1"/>
    <row r="51" spans="1:11" ht="18.75" customHeight="1">
      <c r="A51" s="624"/>
      <c r="B51" s="625"/>
      <c r="C51" s="625"/>
      <c r="D51" s="625"/>
      <c r="E51" s="625"/>
      <c r="F51" s="625"/>
      <c r="G51" s="625"/>
      <c r="H51" s="625"/>
      <c r="I51" s="625"/>
      <c r="J51" s="625"/>
      <c r="K51" s="626"/>
    </row>
    <row r="52" spans="1:11" ht="18.75" customHeight="1">
      <c r="A52" s="627"/>
      <c r="B52" s="628"/>
      <c r="C52" s="628"/>
      <c r="D52" s="628"/>
      <c r="E52" s="628"/>
      <c r="F52" s="628"/>
      <c r="G52" s="628"/>
      <c r="H52" s="628"/>
      <c r="I52" s="628"/>
      <c r="J52" s="628"/>
      <c r="K52" s="629"/>
    </row>
    <row r="53" spans="1:11" ht="18.75" customHeight="1">
      <c r="A53" s="630"/>
      <c r="B53" s="631"/>
      <c r="C53" s="631"/>
      <c r="D53" s="631"/>
      <c r="E53" s="631"/>
      <c r="F53" s="631"/>
      <c r="G53" s="631"/>
      <c r="H53" s="631"/>
      <c r="I53" s="631"/>
      <c r="J53" s="631"/>
      <c r="K53" s="632"/>
    </row>
    <row r="54" spans="1:11" ht="6.75" customHeight="1"/>
    <row r="55" spans="1:11" ht="18.75" customHeight="1">
      <c r="A55" s="162" t="s">
        <v>650</v>
      </c>
    </row>
    <row r="56" spans="1:11" ht="3.75" customHeight="1"/>
    <row r="57" spans="1:11" ht="18.75" customHeight="1">
      <c r="A57" s="624"/>
      <c r="B57" s="625"/>
      <c r="C57" s="625"/>
      <c r="D57" s="625"/>
      <c r="E57" s="625"/>
      <c r="F57" s="625"/>
      <c r="G57" s="625"/>
      <c r="H57" s="625"/>
      <c r="I57" s="625"/>
      <c r="J57" s="625"/>
      <c r="K57" s="626"/>
    </row>
    <row r="58" spans="1:11" ht="18.75" customHeight="1">
      <c r="A58" s="627"/>
      <c r="B58" s="628"/>
      <c r="C58" s="628"/>
      <c r="D58" s="628"/>
      <c r="E58" s="628"/>
      <c r="F58" s="628"/>
      <c r="G58" s="628"/>
      <c r="H58" s="628"/>
      <c r="I58" s="628"/>
      <c r="J58" s="628"/>
      <c r="K58" s="629"/>
    </row>
    <row r="59" spans="1:11" ht="18.75" customHeight="1">
      <c r="A59" s="630"/>
      <c r="B59" s="631"/>
      <c r="C59" s="631"/>
      <c r="D59" s="631"/>
      <c r="E59" s="631"/>
      <c r="F59" s="631"/>
      <c r="G59" s="631"/>
      <c r="H59" s="631"/>
      <c r="I59" s="631"/>
      <c r="J59" s="631"/>
      <c r="K59" s="632"/>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328125" style="447"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39">
      <c r="B4" s="872"/>
      <c r="C4" s="869"/>
      <c r="D4" s="479" t="s">
        <v>504</v>
      </c>
      <c r="E4" s="453" t="s">
        <v>555</v>
      </c>
      <c r="F4" s="869"/>
      <c r="G4" s="869"/>
    </row>
    <row r="5" spans="2:7" ht="18.75" customHeight="1">
      <c r="B5" s="864" t="s">
        <v>652</v>
      </c>
      <c r="C5" s="449" t="s">
        <v>929</v>
      </c>
      <c r="D5" s="451">
        <v>35</v>
      </c>
      <c r="E5" s="451"/>
      <c r="F5" s="451"/>
      <c r="G5" s="452">
        <f t="shared" ref="G5:G29" si="0">SUM(D5:F5)</f>
        <v>35</v>
      </c>
    </row>
    <row r="6" spans="2:7" ht="18.75" customHeight="1">
      <c r="B6" s="864"/>
      <c r="C6" s="449" t="s">
        <v>930</v>
      </c>
      <c r="D6" s="451">
        <v>35</v>
      </c>
      <c r="E6" s="451"/>
      <c r="F6" s="451"/>
      <c r="G6" s="452">
        <f t="shared" si="0"/>
        <v>35</v>
      </c>
    </row>
    <row r="7" spans="2:7" ht="18.75" customHeight="1">
      <c r="B7" s="864"/>
      <c r="C7" s="449" t="s">
        <v>931</v>
      </c>
      <c r="D7" s="451">
        <v>20</v>
      </c>
      <c r="E7" s="451"/>
      <c r="F7" s="451"/>
      <c r="G7" s="452">
        <f t="shared" si="0"/>
        <v>20</v>
      </c>
    </row>
    <row r="8" spans="2:7" ht="18.75" customHeight="1">
      <c r="B8" s="864"/>
      <c r="C8" s="449" t="s">
        <v>910</v>
      </c>
      <c r="D8" s="451">
        <v>30</v>
      </c>
      <c r="E8" s="451"/>
      <c r="F8" s="451"/>
      <c r="G8" s="452">
        <f t="shared" si="0"/>
        <v>30</v>
      </c>
    </row>
    <row r="9" spans="2:7" ht="18.75" customHeight="1">
      <c r="B9" s="864"/>
      <c r="C9" s="449" t="s">
        <v>916</v>
      </c>
      <c r="D9" s="451"/>
      <c r="E9" s="451"/>
      <c r="F9" s="451">
        <v>10</v>
      </c>
      <c r="G9" s="452">
        <f t="shared" si="0"/>
        <v>10</v>
      </c>
    </row>
    <row r="10" spans="2:7" ht="18.75" customHeight="1">
      <c r="B10" s="864"/>
      <c r="C10" s="449" t="s">
        <v>917</v>
      </c>
      <c r="D10" s="451"/>
      <c r="E10" s="451"/>
      <c r="F10" s="451">
        <v>20</v>
      </c>
      <c r="G10" s="452">
        <f t="shared" si="0"/>
        <v>20</v>
      </c>
    </row>
    <row r="11" spans="2:7" ht="18.75" customHeight="1">
      <c r="B11" s="864"/>
      <c r="C11" s="449" t="s">
        <v>918</v>
      </c>
      <c r="D11" s="451"/>
      <c r="E11" s="451"/>
      <c r="F11" s="451">
        <v>10</v>
      </c>
      <c r="G11" s="452">
        <f t="shared" si="0"/>
        <v>10</v>
      </c>
    </row>
    <row r="12" spans="2:7" ht="18.75" customHeight="1">
      <c r="B12" s="864"/>
      <c r="C12" s="449" t="s">
        <v>262</v>
      </c>
      <c r="D12" s="451"/>
      <c r="E12" s="451"/>
      <c r="F12" s="451">
        <v>30</v>
      </c>
      <c r="G12" s="452">
        <f t="shared" si="0"/>
        <v>30</v>
      </c>
    </row>
    <row r="13" spans="2:7" ht="18.75" customHeight="1">
      <c r="B13" s="864"/>
      <c r="C13" s="449" t="s">
        <v>932</v>
      </c>
      <c r="D13" s="451"/>
      <c r="E13" s="451"/>
      <c r="F13" s="451">
        <v>7.5</v>
      </c>
      <c r="G13" s="452">
        <f t="shared" si="0"/>
        <v>7.5</v>
      </c>
    </row>
    <row r="14" spans="2:7" ht="18.75" customHeight="1">
      <c r="B14" s="864"/>
      <c r="C14" s="449" t="s">
        <v>933</v>
      </c>
      <c r="D14" s="451"/>
      <c r="E14" s="451"/>
      <c r="F14" s="451">
        <v>2.5</v>
      </c>
      <c r="G14" s="452">
        <f t="shared" si="0"/>
        <v>2.5</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5" customHeight="1" thickBot="1">
      <c r="B30" s="865"/>
      <c r="C30" s="459" t="s">
        <v>557</v>
      </c>
      <c r="D30" s="460">
        <f>SUM(D5:D29)</f>
        <v>120</v>
      </c>
      <c r="E30" s="460">
        <f>SUM(E5:E29)</f>
        <v>0</v>
      </c>
      <c r="F30" s="460">
        <f>SUM(F5:F29)</f>
        <v>80</v>
      </c>
      <c r="G30" s="461">
        <f>SUM(D30:F30)</f>
        <v>200</v>
      </c>
      <c r="H30" s="162"/>
    </row>
    <row r="31" spans="2:8" ht="18.75" customHeight="1">
      <c r="B31" s="863" t="s">
        <v>558</v>
      </c>
      <c r="C31" s="456"/>
      <c r="D31" s="470"/>
      <c r="E31" s="470"/>
      <c r="F31" s="457"/>
      <c r="G31" s="458">
        <f t="shared" ref="G31:G35" si="1">SUM(D31:F31)</f>
        <v>0</v>
      </c>
    </row>
    <row r="32" spans="2:8" ht="18.75" customHeight="1">
      <c r="B32" s="864"/>
      <c r="C32" s="449"/>
      <c r="D32" s="451"/>
      <c r="E32" s="451"/>
      <c r="F32" s="451"/>
      <c r="G32" s="458">
        <f t="shared" si="1"/>
        <v>0</v>
      </c>
    </row>
    <row r="33" spans="2:8" ht="18.75" customHeight="1">
      <c r="B33" s="864"/>
      <c r="C33" s="449"/>
      <c r="D33" s="451"/>
      <c r="E33" s="451"/>
      <c r="F33" s="451"/>
      <c r="G33" s="458">
        <f t="shared" si="1"/>
        <v>0</v>
      </c>
    </row>
    <row r="34" spans="2:8" ht="18.75" customHeight="1">
      <c r="B34" s="864"/>
      <c r="C34" s="449"/>
      <c r="D34" s="451"/>
      <c r="E34" s="451"/>
      <c r="F34" s="451"/>
      <c r="G34" s="458">
        <f t="shared" si="1"/>
        <v>0</v>
      </c>
    </row>
    <row r="35" spans="2:8" ht="18.75" customHeight="1" thickBot="1">
      <c r="B35" s="864"/>
      <c r="C35" s="454"/>
      <c r="D35" s="469"/>
      <c r="E35" s="469"/>
      <c r="F35" s="455"/>
      <c r="G35" s="458">
        <f t="shared" si="1"/>
        <v>0</v>
      </c>
    </row>
    <row r="36" spans="2:8" ht="25" customHeight="1" thickBot="1">
      <c r="B36" s="866"/>
      <c r="C36" s="462" t="s">
        <v>559</v>
      </c>
      <c r="D36" s="472"/>
      <c r="E36" s="472"/>
      <c r="F36" s="460">
        <f>SUM(F31:F35)</f>
        <v>0</v>
      </c>
      <c r="G36" s="461">
        <f>SUM(D36:F36)</f>
        <v>0</v>
      </c>
    </row>
    <row r="37" spans="2:8" ht="33.75" customHeight="1" thickBot="1">
      <c r="B37" s="860" t="s">
        <v>560</v>
      </c>
      <c r="C37" s="861"/>
      <c r="D37" s="460">
        <f>D30+D36</f>
        <v>120</v>
      </c>
      <c r="E37" s="460">
        <f>E30+E36</f>
        <v>0</v>
      </c>
      <c r="F37" s="460">
        <f>F30+F36</f>
        <v>80</v>
      </c>
      <c r="G37" s="461">
        <f>SUM(D37:F37)</f>
        <v>200</v>
      </c>
      <c r="H37" s="162"/>
    </row>
    <row r="38" spans="2:8" ht="6" customHeight="1">
      <c r="G38" s="450"/>
    </row>
    <row r="39" spans="2:8" ht="18.75" customHeight="1">
      <c r="B39" s="808"/>
      <c r="C39" s="808"/>
      <c r="D39" s="808"/>
      <c r="E39" s="808"/>
      <c r="F39" s="808"/>
      <c r="G39" s="808"/>
    </row>
    <row r="40" spans="2:8" ht="18.75" customHeight="1">
      <c r="B40" s="808"/>
      <c r="C40" s="808"/>
      <c r="D40" s="808"/>
      <c r="E40" s="808"/>
      <c r="F40" s="808"/>
      <c r="G40" s="80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328125" style="447"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39">
      <c r="B4" s="872"/>
      <c r="C4" s="869"/>
      <c r="D4" s="479" t="s">
        <v>504</v>
      </c>
      <c r="E4" s="453" t="s">
        <v>555</v>
      </c>
      <c r="F4" s="869"/>
      <c r="G4" s="869"/>
    </row>
    <row r="5" spans="2:7" ht="18.75" customHeight="1">
      <c r="B5" s="863" t="s">
        <v>556</v>
      </c>
      <c r="C5" s="449" t="s">
        <v>929</v>
      </c>
      <c r="D5" s="451">
        <v>35</v>
      </c>
      <c r="E5" s="451"/>
      <c r="F5" s="451"/>
      <c r="G5" s="452">
        <f t="shared" ref="G5:G35" si="0">SUM(D5:F5)</f>
        <v>35</v>
      </c>
    </row>
    <row r="6" spans="2:7" ht="18.75" customHeight="1">
      <c r="B6" s="864"/>
      <c r="C6" s="449" t="s">
        <v>930</v>
      </c>
      <c r="D6" s="451">
        <v>35</v>
      </c>
      <c r="E6" s="451"/>
      <c r="F6" s="451"/>
      <c r="G6" s="452">
        <f t="shared" si="0"/>
        <v>35</v>
      </c>
    </row>
    <row r="7" spans="2:7" ht="18.75" customHeight="1">
      <c r="B7" s="864"/>
      <c r="C7" s="449" t="s">
        <v>931</v>
      </c>
      <c r="D7" s="451">
        <v>20</v>
      </c>
      <c r="E7" s="451"/>
      <c r="F7" s="451"/>
      <c r="G7" s="452">
        <f t="shared" si="0"/>
        <v>20</v>
      </c>
    </row>
    <row r="8" spans="2:7" ht="18.75" customHeight="1">
      <c r="B8" s="864"/>
      <c r="C8" s="449" t="s">
        <v>910</v>
      </c>
      <c r="D8" s="451">
        <v>30</v>
      </c>
      <c r="E8" s="451"/>
      <c r="F8" s="451"/>
      <c r="G8" s="452">
        <f t="shared" si="0"/>
        <v>30</v>
      </c>
    </row>
    <row r="9" spans="2:7" ht="18.75" customHeight="1">
      <c r="B9" s="864"/>
      <c r="C9" s="449" t="s">
        <v>916</v>
      </c>
      <c r="D9" s="451"/>
      <c r="E9" s="451"/>
      <c r="F9" s="451">
        <v>10</v>
      </c>
      <c r="G9" s="452">
        <f t="shared" si="0"/>
        <v>10</v>
      </c>
    </row>
    <row r="10" spans="2:7" ht="18.75" customHeight="1">
      <c r="B10" s="864"/>
      <c r="C10" s="449" t="s">
        <v>917</v>
      </c>
      <c r="D10" s="451"/>
      <c r="E10" s="451"/>
      <c r="F10" s="451">
        <v>20</v>
      </c>
      <c r="G10" s="452">
        <f t="shared" si="0"/>
        <v>20</v>
      </c>
    </row>
    <row r="11" spans="2:7" ht="18.75" customHeight="1">
      <c r="B11" s="864"/>
      <c r="C11" s="449" t="s">
        <v>918</v>
      </c>
      <c r="D11" s="451"/>
      <c r="E11" s="451"/>
      <c r="F11" s="451">
        <v>10</v>
      </c>
      <c r="G11" s="452">
        <f t="shared" si="0"/>
        <v>10</v>
      </c>
    </row>
    <row r="12" spans="2:7" ht="18.75" customHeight="1">
      <c r="B12" s="864"/>
      <c r="C12" s="449" t="s">
        <v>262</v>
      </c>
      <c r="D12" s="451"/>
      <c r="E12" s="451"/>
      <c r="F12" s="451">
        <v>30</v>
      </c>
      <c r="G12" s="452">
        <f t="shared" si="0"/>
        <v>30</v>
      </c>
    </row>
    <row r="13" spans="2:7" ht="18.75" customHeight="1">
      <c r="B13" s="864"/>
      <c r="C13" s="449" t="s">
        <v>932</v>
      </c>
      <c r="D13" s="451"/>
      <c r="E13" s="451"/>
      <c r="F13" s="451">
        <v>7.5</v>
      </c>
      <c r="G13" s="452">
        <f t="shared" si="0"/>
        <v>7.5</v>
      </c>
    </row>
    <row r="14" spans="2:7" ht="18.75" customHeight="1">
      <c r="B14" s="864"/>
      <c r="C14" s="449" t="s">
        <v>933</v>
      </c>
      <c r="D14" s="451"/>
      <c r="E14" s="451"/>
      <c r="F14" s="451">
        <v>2.5</v>
      </c>
      <c r="G14" s="452">
        <f t="shared" si="0"/>
        <v>2.5</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5" customHeight="1" thickBot="1">
      <c r="B30" s="865"/>
      <c r="C30" s="459" t="s">
        <v>557</v>
      </c>
      <c r="D30" s="460">
        <f>SUM(D5:D29)</f>
        <v>120</v>
      </c>
      <c r="E30" s="460">
        <f>SUM(E5:E29)</f>
        <v>0</v>
      </c>
      <c r="F30" s="460">
        <f>SUM(F5:F29)</f>
        <v>80</v>
      </c>
      <c r="G30" s="461">
        <f>SUM(D30:F30)</f>
        <v>200</v>
      </c>
      <c r="H30" s="162"/>
    </row>
    <row r="31" spans="2:8" ht="18.75" customHeight="1">
      <c r="B31" s="863" t="s">
        <v>558</v>
      </c>
      <c r="C31" s="456"/>
      <c r="D31" s="470"/>
      <c r="E31" s="470"/>
      <c r="F31" s="457"/>
      <c r="G31" s="458">
        <f t="shared" si="0"/>
        <v>0</v>
      </c>
    </row>
    <row r="32" spans="2:8" ht="18.75" customHeight="1">
      <c r="B32" s="864"/>
      <c r="C32" s="449"/>
      <c r="D32" s="451"/>
      <c r="E32" s="451"/>
      <c r="F32" s="451"/>
      <c r="G32" s="458">
        <f t="shared" si="0"/>
        <v>0</v>
      </c>
    </row>
    <row r="33" spans="2:8" ht="18.75" customHeight="1">
      <c r="B33" s="864"/>
      <c r="C33" s="449"/>
      <c r="D33" s="451"/>
      <c r="E33" s="451"/>
      <c r="F33" s="451"/>
      <c r="G33" s="458">
        <f t="shared" si="0"/>
        <v>0</v>
      </c>
    </row>
    <row r="34" spans="2:8" ht="18.75" customHeight="1">
      <c r="B34" s="864"/>
      <c r="C34" s="449"/>
      <c r="D34" s="451"/>
      <c r="E34" s="451"/>
      <c r="F34" s="451"/>
      <c r="G34" s="458">
        <f t="shared" si="0"/>
        <v>0</v>
      </c>
    </row>
    <row r="35" spans="2:8" ht="18.75" customHeight="1" thickBot="1">
      <c r="B35" s="864"/>
      <c r="C35" s="454"/>
      <c r="D35" s="469"/>
      <c r="E35" s="469"/>
      <c r="F35" s="455"/>
      <c r="G35" s="458">
        <f t="shared" si="0"/>
        <v>0</v>
      </c>
    </row>
    <row r="36" spans="2:8" ht="25" customHeight="1" thickBot="1">
      <c r="B36" s="866"/>
      <c r="C36" s="462" t="s">
        <v>559</v>
      </c>
      <c r="D36" s="472"/>
      <c r="E36" s="472"/>
      <c r="F36" s="460">
        <f>SUM(F31:F35)</f>
        <v>0</v>
      </c>
      <c r="G36" s="461">
        <f>SUM(D36:F36)</f>
        <v>0</v>
      </c>
    </row>
    <row r="37" spans="2:8" ht="33.75" customHeight="1" thickBot="1">
      <c r="B37" s="860" t="s">
        <v>560</v>
      </c>
      <c r="C37" s="861"/>
      <c r="D37" s="460">
        <f>D30+D36</f>
        <v>120</v>
      </c>
      <c r="E37" s="460">
        <f>E30+E36</f>
        <v>0</v>
      </c>
      <c r="F37" s="460">
        <f>F30+F36</f>
        <v>80</v>
      </c>
      <c r="G37" s="461">
        <f>SUM(D37:F37)</f>
        <v>200</v>
      </c>
      <c r="H37" s="162"/>
    </row>
    <row r="38" spans="2:8" ht="6" customHeight="1">
      <c r="G38" s="450"/>
    </row>
    <row r="39" spans="2:8" ht="18.75" customHeight="1">
      <c r="B39" s="808"/>
      <c r="C39" s="808"/>
      <c r="D39" s="808"/>
      <c r="E39" s="808"/>
      <c r="F39" s="808"/>
      <c r="G39" s="808"/>
    </row>
    <row r="40" spans="2:8" ht="18.75" customHeight="1">
      <c r="B40" s="808"/>
      <c r="C40" s="808"/>
      <c r="D40" s="808"/>
      <c r="E40" s="808"/>
      <c r="F40" s="808"/>
      <c r="G40" s="80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85" zoomScaleSheetLayoutView="100" workbookViewId="0">
      <selection sqref="A1:D1"/>
    </sheetView>
  </sheetViews>
  <sheetFormatPr defaultColWidth="8.90625" defaultRowHeight="13"/>
  <cols>
    <col min="1" max="1" width="9.36328125" style="480" customWidth="1"/>
    <col min="2" max="2" width="8.90625" style="480"/>
    <col min="3" max="3" width="40.7265625" style="480" customWidth="1"/>
    <col min="4" max="4" width="70.08984375" style="480" customWidth="1"/>
    <col min="5" max="16384" width="8.90625" style="480"/>
  </cols>
  <sheetData>
    <row r="1" spans="1:4" ht="29.25" customHeight="1" thickBot="1">
      <c r="A1" s="993" t="s">
        <v>653</v>
      </c>
      <c r="B1" s="993"/>
      <c r="C1" s="993"/>
      <c r="D1" s="993"/>
    </row>
    <row r="2" spans="1:4" ht="14.5" thickBot="1">
      <c r="A2" s="481" t="s">
        <v>654</v>
      </c>
      <c r="B2" s="482" t="s">
        <v>16</v>
      </c>
      <c r="C2" s="482" t="s">
        <v>655</v>
      </c>
      <c r="D2" s="482" t="s">
        <v>656</v>
      </c>
    </row>
    <row r="3" spans="1:4" ht="70" customHeight="1" thickBot="1">
      <c r="A3" s="999" t="s">
        <v>657</v>
      </c>
      <c r="B3" s="483">
        <v>1</v>
      </c>
      <c r="C3" s="484" t="s">
        <v>658</v>
      </c>
      <c r="D3" s="484" t="s">
        <v>659</v>
      </c>
    </row>
    <row r="4" spans="1:4" ht="61.5" customHeight="1" thickBot="1">
      <c r="A4" s="1000"/>
      <c r="B4" s="483">
        <v>2</v>
      </c>
      <c r="C4" s="484" t="s">
        <v>660</v>
      </c>
      <c r="D4" s="484" t="s">
        <v>661</v>
      </c>
    </row>
    <row r="5" spans="1:4" ht="138" customHeight="1" thickBot="1">
      <c r="A5" s="1000"/>
      <c r="B5" s="483">
        <v>3</v>
      </c>
      <c r="C5" s="484" t="s">
        <v>662</v>
      </c>
      <c r="D5" s="484" t="s">
        <v>663</v>
      </c>
    </row>
    <row r="6" spans="1:4" ht="150" customHeight="1" thickBot="1">
      <c r="A6" s="1000"/>
      <c r="B6" s="483">
        <v>4</v>
      </c>
      <c r="C6" s="484" t="s">
        <v>664</v>
      </c>
      <c r="D6" s="484" t="s">
        <v>665</v>
      </c>
    </row>
    <row r="7" spans="1:4" ht="228.75" customHeight="1" thickBot="1">
      <c r="A7" s="1000"/>
      <c r="B7" s="483">
        <v>5</v>
      </c>
      <c r="C7" s="484" t="s">
        <v>666</v>
      </c>
      <c r="D7" s="484" t="s">
        <v>667</v>
      </c>
    </row>
    <row r="8" spans="1:4" ht="70" customHeight="1" thickBot="1">
      <c r="A8" s="1000"/>
      <c r="B8" s="483">
        <v>6</v>
      </c>
      <c r="C8" s="484" t="s">
        <v>668</v>
      </c>
      <c r="D8" s="484" t="s">
        <v>669</v>
      </c>
    </row>
    <row r="9" spans="1:4" ht="59.25" customHeight="1" thickBot="1">
      <c r="A9" s="1000"/>
      <c r="B9" s="483">
        <v>7</v>
      </c>
      <c r="C9" s="484" t="s">
        <v>670</v>
      </c>
      <c r="D9" s="484" t="s">
        <v>671</v>
      </c>
    </row>
    <row r="10" spans="1:4" ht="56.25" customHeight="1" thickBot="1">
      <c r="A10" s="1000"/>
      <c r="B10" s="483">
        <v>8</v>
      </c>
      <c r="C10" s="484" t="s">
        <v>672</v>
      </c>
      <c r="D10" s="484" t="s">
        <v>673</v>
      </c>
    </row>
    <row r="11" spans="1:4" ht="50.15" customHeight="1" thickBot="1">
      <c r="A11" s="1000"/>
      <c r="B11" s="483">
        <v>9</v>
      </c>
      <c r="C11" s="484" t="s">
        <v>674</v>
      </c>
      <c r="D11" s="484" t="s">
        <v>675</v>
      </c>
    </row>
    <row r="12" spans="1:4" ht="94.5" customHeight="1" thickBot="1">
      <c r="A12" s="1000"/>
      <c r="B12" s="483">
        <v>10</v>
      </c>
      <c r="C12" s="484" t="s">
        <v>676</v>
      </c>
      <c r="D12" s="484" t="s">
        <v>677</v>
      </c>
    </row>
    <row r="13" spans="1:4" ht="69" customHeight="1" thickBot="1">
      <c r="A13" s="1000"/>
      <c r="B13" s="483">
        <v>11</v>
      </c>
      <c r="C13" s="484" t="s">
        <v>678</v>
      </c>
      <c r="D13" s="484" t="s">
        <v>679</v>
      </c>
    </row>
    <row r="14" spans="1:4" ht="50.15" customHeight="1" thickBot="1">
      <c r="A14" s="1000"/>
      <c r="B14" s="483">
        <v>12</v>
      </c>
      <c r="C14" s="484" t="s">
        <v>680</v>
      </c>
      <c r="D14" s="484" t="s">
        <v>681</v>
      </c>
    </row>
    <row r="15" spans="1:4" ht="123.75" customHeight="1" thickBot="1">
      <c r="A15" s="1000"/>
      <c r="B15" s="483">
        <v>13</v>
      </c>
      <c r="C15" s="484" t="s">
        <v>682</v>
      </c>
      <c r="D15" s="484" t="s">
        <v>683</v>
      </c>
    </row>
    <row r="16" spans="1:4" ht="207" customHeight="1" thickBot="1">
      <c r="A16" s="1000"/>
      <c r="B16" s="499">
        <v>14</v>
      </c>
      <c r="C16" s="500" t="s">
        <v>684</v>
      </c>
      <c r="D16" s="500" t="s">
        <v>685</v>
      </c>
    </row>
    <row r="17" spans="1:4" ht="70.5" thickBot="1">
      <c r="A17" s="1000"/>
      <c r="B17" s="499">
        <v>15</v>
      </c>
      <c r="C17" s="500" t="s">
        <v>686</v>
      </c>
      <c r="D17" s="500" t="s">
        <v>687</v>
      </c>
    </row>
    <row r="18" spans="1:4" ht="54" customHeight="1" thickBot="1">
      <c r="A18" s="997" t="s">
        <v>688</v>
      </c>
      <c r="B18" s="483">
        <v>16</v>
      </c>
      <c r="C18" s="484" t="s">
        <v>689</v>
      </c>
      <c r="D18" s="484" t="s">
        <v>690</v>
      </c>
    </row>
    <row r="19" spans="1:4" ht="54" customHeight="1" thickBot="1">
      <c r="A19" s="998"/>
      <c r="B19" s="483">
        <v>17</v>
      </c>
      <c r="C19" s="484" t="s">
        <v>691</v>
      </c>
      <c r="D19" s="484" t="s">
        <v>692</v>
      </c>
    </row>
    <row r="20" spans="1:4" ht="54" customHeight="1" thickBot="1">
      <c r="A20" s="998"/>
      <c r="B20" s="483">
        <v>18</v>
      </c>
      <c r="C20" s="484" t="s">
        <v>693</v>
      </c>
      <c r="D20" s="484" t="s">
        <v>694</v>
      </c>
    </row>
    <row r="21" spans="1:4" ht="55.5" customHeight="1" thickBot="1">
      <c r="A21" s="998"/>
      <c r="B21" s="483">
        <v>19</v>
      </c>
      <c r="C21" s="484" t="s">
        <v>695</v>
      </c>
      <c r="D21" s="484" t="s">
        <v>696</v>
      </c>
    </row>
    <row r="22" spans="1:4" ht="65.25" customHeight="1" thickBot="1">
      <c r="A22" s="998"/>
      <c r="B22" s="483">
        <v>20</v>
      </c>
      <c r="C22" s="484" t="s">
        <v>697</v>
      </c>
      <c r="D22" s="484" t="s">
        <v>698</v>
      </c>
    </row>
    <row r="23" spans="1:4" ht="42.75" customHeight="1" thickBot="1">
      <c r="A23" s="998"/>
      <c r="B23" s="483">
        <v>21</v>
      </c>
      <c r="C23" s="484" t="s">
        <v>699</v>
      </c>
      <c r="D23" s="484" t="s">
        <v>700</v>
      </c>
    </row>
    <row r="24" spans="1:4" ht="87.75" customHeight="1" thickBot="1">
      <c r="A24" s="998"/>
      <c r="B24" s="483">
        <v>22</v>
      </c>
      <c r="C24" s="484" t="s">
        <v>701</v>
      </c>
      <c r="D24" s="484" t="s">
        <v>702</v>
      </c>
    </row>
    <row r="25" spans="1:4" ht="64.5" customHeight="1" thickBot="1">
      <c r="A25" s="998"/>
      <c r="B25" s="483">
        <v>23</v>
      </c>
      <c r="C25" s="484" t="s">
        <v>703</v>
      </c>
      <c r="D25" s="484" t="s">
        <v>704</v>
      </c>
    </row>
    <row r="26" spans="1:4" ht="114" customHeight="1" thickBot="1">
      <c r="A26" s="998"/>
      <c r="B26" s="483">
        <v>24</v>
      </c>
      <c r="C26" s="484" t="s">
        <v>705</v>
      </c>
      <c r="D26" s="484" t="s">
        <v>706</v>
      </c>
    </row>
    <row r="27" spans="1:4" ht="40" customHeight="1" thickBot="1">
      <c r="A27" s="994" t="s">
        <v>707</v>
      </c>
      <c r="B27" s="483">
        <v>25</v>
      </c>
      <c r="C27" s="484" t="s">
        <v>708</v>
      </c>
      <c r="D27" s="484" t="s">
        <v>709</v>
      </c>
    </row>
    <row r="28" spans="1:4" ht="84" customHeight="1" thickBot="1">
      <c r="A28" s="995"/>
      <c r="B28" s="483">
        <v>26</v>
      </c>
      <c r="C28" s="484" t="s">
        <v>710</v>
      </c>
      <c r="D28" s="484" t="s">
        <v>711</v>
      </c>
    </row>
    <row r="29" spans="1:4" ht="70" customHeight="1" thickBot="1">
      <c r="A29" s="996"/>
      <c r="B29" s="483">
        <v>27</v>
      </c>
      <c r="C29" s="485" t="s">
        <v>712</v>
      </c>
      <c r="D29" s="485" t="s">
        <v>713</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8406-8BAA-48A0-94CF-AF78617B8102}">
  <dimension ref="A1:C12"/>
  <sheetViews>
    <sheetView showGridLines="0" view="pageBreakPreview" zoomScaleNormal="100" zoomScaleSheetLayoutView="100" workbookViewId="0">
      <selection activeCell="C5" sqref="C5"/>
    </sheetView>
  </sheetViews>
  <sheetFormatPr defaultRowHeight="13"/>
  <cols>
    <col min="2" max="2" width="61.90625" customWidth="1"/>
    <col min="3" max="3" width="18.08984375" customWidth="1"/>
  </cols>
  <sheetData>
    <row r="1" spans="1:3" ht="20.149999999999999" customHeight="1">
      <c r="A1" s="1001" t="s">
        <v>880</v>
      </c>
      <c r="B1" s="1001"/>
      <c r="C1" s="1001"/>
    </row>
    <row r="2" spans="1:3" ht="20.149999999999999" customHeight="1">
      <c r="A2" s="523"/>
      <c r="B2" s="523"/>
      <c r="C2" s="523"/>
    </row>
    <row r="4" spans="1:3" ht="26.5" thickBot="1">
      <c r="A4" s="1002" t="s">
        <v>881</v>
      </c>
      <c r="B4" s="1003"/>
      <c r="C4" s="524" t="s">
        <v>882</v>
      </c>
    </row>
    <row r="5" spans="1:3" ht="50.15" customHeight="1" thickTop="1">
      <c r="A5" s="525">
        <v>1</v>
      </c>
      <c r="B5" s="479" t="s">
        <v>883</v>
      </c>
      <c r="C5" s="525"/>
    </row>
    <row r="6" spans="1:3" ht="50.15" customHeight="1">
      <c r="A6" s="525">
        <v>2</v>
      </c>
      <c r="B6" s="479" t="s">
        <v>884</v>
      </c>
      <c r="C6" s="525"/>
    </row>
    <row r="7" spans="1:3" ht="50.15" customHeight="1">
      <c r="A7" s="526">
        <v>3</v>
      </c>
      <c r="B7" s="527" t="s">
        <v>885</v>
      </c>
      <c r="C7" s="526"/>
    </row>
    <row r="8" spans="1:3" ht="50.15" customHeight="1">
      <c r="A8" s="526">
        <v>4</v>
      </c>
      <c r="B8" s="527" t="s">
        <v>886</v>
      </c>
      <c r="C8" s="526"/>
    </row>
    <row r="9" spans="1:3" ht="50.15" customHeight="1">
      <c r="A9" s="526">
        <v>5</v>
      </c>
      <c r="B9" s="527" t="s">
        <v>887</v>
      </c>
      <c r="C9" s="526"/>
    </row>
    <row r="10" spans="1:3" ht="50.15" customHeight="1">
      <c r="A10" s="526">
        <v>6</v>
      </c>
      <c r="B10" s="527" t="s">
        <v>888</v>
      </c>
      <c r="C10" s="526"/>
    </row>
    <row r="11" spans="1:3" ht="50.15" customHeight="1">
      <c r="A11" s="526">
        <v>7</v>
      </c>
      <c r="B11" s="527" t="s">
        <v>889</v>
      </c>
      <c r="C11" s="526"/>
    </row>
    <row r="12" spans="1:3" ht="50.15" customHeight="1">
      <c r="A12" s="526">
        <v>8</v>
      </c>
      <c r="B12" s="527" t="s">
        <v>890</v>
      </c>
      <c r="C12" s="526"/>
    </row>
  </sheetData>
  <mergeCells count="2">
    <mergeCell ref="A1:C1"/>
    <mergeCell ref="A4:B4"/>
  </mergeCells>
  <phoneticPr fontId="5"/>
  <dataValidations count="1">
    <dataValidation type="list" allowBlank="1" showInputMessage="1" showErrorMessage="1" sqref="C5:C12" xr:uid="{C4A9D60B-AB8D-4E2E-BBCA-AB4410E39C26}">
      <formula1>"〇"</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election activeCell="B15" sqref="B15"/>
    </sheetView>
  </sheetViews>
  <sheetFormatPr defaultColWidth="9" defaultRowHeight="13"/>
  <cols>
    <col min="1" max="1" width="9" style="72"/>
    <col min="2" max="2" width="53.7265625" style="72" customWidth="1"/>
    <col min="3" max="3" width="10.90625" style="72" customWidth="1"/>
    <col min="4" max="4" width="35.08984375" style="73" customWidth="1"/>
    <col min="5" max="5" width="9" style="73"/>
    <col min="6" max="6" width="40" style="73" customWidth="1"/>
    <col min="7" max="7" width="12.453125" style="73" customWidth="1"/>
    <col min="8" max="8" width="15.453125" style="73" customWidth="1"/>
    <col min="9" max="11" width="12.453125" style="73" customWidth="1"/>
    <col min="12" max="16384" width="9" style="72"/>
  </cols>
  <sheetData>
    <row r="1" spans="2:21">
      <c r="B1" s="237" t="s">
        <v>146</v>
      </c>
      <c r="D1" s="238" t="s">
        <v>714</v>
      </c>
      <c r="F1" s="238" t="s">
        <v>715</v>
      </c>
      <c r="H1" s="338" t="s">
        <v>716</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65">
      <c r="B3" s="72" t="s">
        <v>717</v>
      </c>
      <c r="D3" s="73" t="s">
        <v>718</v>
      </c>
      <c r="F3" s="73" t="s">
        <v>719</v>
      </c>
      <c r="H3" s="345" t="s">
        <v>720</v>
      </c>
      <c r="I3" s="345" t="s">
        <v>721</v>
      </c>
      <c r="J3" s="345" t="s">
        <v>722</v>
      </c>
      <c r="K3" s="345" t="s">
        <v>723</v>
      </c>
      <c r="L3" s="345" t="s">
        <v>724</v>
      </c>
      <c r="M3" s="345" t="s">
        <v>725</v>
      </c>
      <c r="N3" s="345" t="s">
        <v>726</v>
      </c>
      <c r="O3" s="345" t="s">
        <v>727</v>
      </c>
      <c r="P3" s="345" t="s">
        <v>728</v>
      </c>
      <c r="Q3" s="345" t="s">
        <v>729</v>
      </c>
      <c r="R3" s="345" t="s">
        <v>730</v>
      </c>
      <c r="S3" s="345" t="s">
        <v>731</v>
      </c>
      <c r="T3" s="345" t="s">
        <v>732</v>
      </c>
      <c r="U3" s="345" t="s">
        <v>733</v>
      </c>
    </row>
    <row r="4" spans="2:21">
      <c r="B4" s="72" t="s">
        <v>734</v>
      </c>
      <c r="D4" s="73" t="s">
        <v>735</v>
      </c>
      <c r="F4" s="73" t="s">
        <v>736</v>
      </c>
      <c r="H4" s="339" t="s">
        <v>329</v>
      </c>
      <c r="I4" s="339" t="s">
        <v>329</v>
      </c>
      <c r="J4" s="339" t="s">
        <v>737</v>
      </c>
      <c r="K4" s="339" t="s">
        <v>738</v>
      </c>
      <c r="L4" s="339" t="s">
        <v>738</v>
      </c>
      <c r="M4" s="339" t="s">
        <v>739</v>
      </c>
      <c r="N4" s="339" t="s">
        <v>738</v>
      </c>
      <c r="O4" s="339" t="s">
        <v>738</v>
      </c>
      <c r="P4" s="339" t="s">
        <v>739</v>
      </c>
      <c r="Q4" s="339" t="s">
        <v>739</v>
      </c>
      <c r="R4" s="339" t="s">
        <v>738</v>
      </c>
      <c r="S4" s="339" t="s">
        <v>740</v>
      </c>
      <c r="T4" s="339" t="s">
        <v>741</v>
      </c>
      <c r="U4" s="339" t="s">
        <v>738</v>
      </c>
    </row>
    <row r="5" spans="2:21">
      <c r="B5" s="72" t="s">
        <v>742</v>
      </c>
      <c r="D5" s="73" t="s">
        <v>743</v>
      </c>
      <c r="F5" s="73" t="s">
        <v>744</v>
      </c>
      <c r="H5" s="339" t="s">
        <v>745</v>
      </c>
      <c r="I5" s="339" t="s">
        <v>745</v>
      </c>
      <c r="J5" s="339" t="s">
        <v>746</v>
      </c>
      <c r="K5" s="339"/>
      <c r="L5" s="339"/>
      <c r="M5" s="339" t="s">
        <v>745</v>
      </c>
      <c r="N5" s="339"/>
      <c r="O5" s="339"/>
      <c r="P5" s="339" t="s">
        <v>747</v>
      </c>
      <c r="Q5" s="339" t="s">
        <v>747</v>
      </c>
      <c r="R5" s="339"/>
      <c r="S5" s="339" t="s">
        <v>748</v>
      </c>
      <c r="T5" s="339" t="s">
        <v>749</v>
      </c>
      <c r="U5" s="339"/>
    </row>
    <row r="6" spans="2:21">
      <c r="B6" s="72" t="s">
        <v>750</v>
      </c>
      <c r="D6" s="73" t="s">
        <v>751</v>
      </c>
      <c r="F6" s="73" t="s">
        <v>752</v>
      </c>
      <c r="H6" s="339" t="s">
        <v>753</v>
      </c>
      <c r="I6" s="339" t="s">
        <v>753</v>
      </c>
      <c r="J6" s="339" t="s">
        <v>754</v>
      </c>
      <c r="K6" s="339"/>
      <c r="L6" s="339"/>
      <c r="M6" s="339"/>
      <c r="N6" s="339"/>
      <c r="O6" s="339"/>
      <c r="P6" s="339"/>
      <c r="Q6" s="339"/>
      <c r="R6" s="339"/>
      <c r="S6" s="339" t="s">
        <v>755</v>
      </c>
      <c r="T6" s="339"/>
      <c r="U6" s="339"/>
    </row>
    <row r="7" spans="2:21">
      <c r="B7" s="72" t="s">
        <v>756</v>
      </c>
      <c r="D7" s="73" t="s">
        <v>757</v>
      </c>
      <c r="F7" s="73" t="s">
        <v>758</v>
      </c>
      <c r="H7" s="339" t="s">
        <v>188</v>
      </c>
      <c r="I7" s="339" t="s">
        <v>188</v>
      </c>
      <c r="J7" s="339"/>
      <c r="K7" s="339"/>
      <c r="L7" s="339"/>
      <c r="M7" s="339"/>
      <c r="N7" s="339"/>
      <c r="O7" s="339"/>
      <c r="P7" s="339"/>
      <c r="Q7" s="339"/>
      <c r="R7" s="339"/>
      <c r="S7" s="339"/>
      <c r="T7" s="339"/>
      <c r="U7" s="339"/>
    </row>
    <row r="8" spans="2:21">
      <c r="B8" s="72" t="s">
        <v>759</v>
      </c>
      <c r="F8" s="73" t="s">
        <v>760</v>
      </c>
      <c r="H8" s="339" t="s">
        <v>179</v>
      </c>
      <c r="I8" s="339"/>
      <c r="J8" s="339"/>
      <c r="K8" s="339"/>
      <c r="L8" s="339"/>
      <c r="M8" s="339"/>
      <c r="N8" s="339"/>
      <c r="O8" s="339"/>
      <c r="P8" s="339"/>
      <c r="Q8" s="339"/>
      <c r="R8" s="339"/>
      <c r="S8" s="339"/>
      <c r="T8" s="339"/>
      <c r="U8" s="339"/>
    </row>
    <row r="9" spans="2:21">
      <c r="B9" s="72" t="s">
        <v>761</v>
      </c>
      <c r="F9" s="73" t="s">
        <v>762</v>
      </c>
      <c r="H9" s="72"/>
      <c r="I9" s="72"/>
      <c r="J9" s="72"/>
      <c r="K9" s="72"/>
    </row>
    <row r="10" spans="2:21">
      <c r="B10" s="72" t="s">
        <v>763</v>
      </c>
      <c r="F10" s="73" t="s">
        <v>186</v>
      </c>
      <c r="H10" s="72"/>
      <c r="I10" s="72"/>
      <c r="J10" s="72"/>
      <c r="K10" s="72"/>
    </row>
    <row r="11" spans="2:21">
      <c r="B11" s="72" t="s">
        <v>764</v>
      </c>
      <c r="H11" s="72"/>
      <c r="I11" s="72"/>
      <c r="J11" s="72"/>
      <c r="K11" s="72"/>
    </row>
    <row r="12" spans="2:21">
      <c r="B12" s="72" t="s">
        <v>765</v>
      </c>
      <c r="H12" s="72"/>
      <c r="I12" s="72"/>
      <c r="J12" s="72"/>
      <c r="K12" s="72"/>
    </row>
    <row r="13" spans="2:21">
      <c r="B13" s="72" t="s">
        <v>766</v>
      </c>
      <c r="H13" s="333"/>
      <c r="I13" s="335"/>
      <c r="J13" s="336"/>
      <c r="K13" s="336"/>
      <c r="L13" s="336"/>
      <c r="M13" s="336"/>
    </row>
    <row r="14" spans="2:21">
      <c r="B14" s="72" t="s">
        <v>767</v>
      </c>
      <c r="H14" s="333"/>
      <c r="I14" s="337"/>
      <c r="J14" s="334"/>
      <c r="K14" s="334"/>
      <c r="L14" s="334"/>
      <c r="M14" s="334"/>
    </row>
    <row r="15" spans="2:21">
      <c r="B15" s="72" t="s">
        <v>768</v>
      </c>
      <c r="H15" s="333"/>
      <c r="I15" s="337"/>
      <c r="J15" s="334"/>
      <c r="K15" s="334"/>
      <c r="L15" s="334"/>
      <c r="M15" s="334"/>
    </row>
    <row r="16" spans="2:21">
      <c r="B16" s="72" t="s">
        <v>769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770</v>
      </c>
      <c r="D22" s="238" t="s">
        <v>361</v>
      </c>
      <c r="H22" s="338" t="s">
        <v>771</v>
      </c>
      <c r="I22" s="339"/>
      <c r="J22" s="339"/>
      <c r="K22" s="339"/>
      <c r="L22" s="339"/>
      <c r="M22" s="339"/>
    </row>
    <row r="23" spans="2:13">
      <c r="H23" s="339"/>
      <c r="I23" s="339"/>
      <c r="J23" s="339"/>
      <c r="K23" s="339"/>
      <c r="L23" s="339"/>
      <c r="M23" s="339"/>
    </row>
    <row r="24" spans="2:13" ht="38">
      <c r="B24" s="72" t="s">
        <v>772</v>
      </c>
      <c r="C24" s="72" t="s">
        <v>773</v>
      </c>
      <c r="D24" s="73" t="s">
        <v>774</v>
      </c>
      <c r="H24" s="340"/>
      <c r="I24" s="341" t="s">
        <v>775</v>
      </c>
      <c r="J24" s="342" t="s">
        <v>776</v>
      </c>
      <c r="K24" s="342" t="s">
        <v>777</v>
      </c>
      <c r="L24" s="342" t="s">
        <v>778</v>
      </c>
      <c r="M24" s="342" t="s">
        <v>779</v>
      </c>
    </row>
    <row r="25" spans="2:13">
      <c r="B25" s="72" t="s">
        <v>780</v>
      </c>
      <c r="C25" s="72" t="s">
        <v>781</v>
      </c>
      <c r="D25" s="73" t="s">
        <v>782</v>
      </c>
      <c r="H25" s="340" t="s">
        <v>783</v>
      </c>
      <c r="I25" s="343" t="s">
        <v>784</v>
      </c>
      <c r="J25" s="344">
        <v>0.5</v>
      </c>
      <c r="K25" s="344" t="s">
        <v>785</v>
      </c>
      <c r="L25" s="344">
        <v>0.5</v>
      </c>
      <c r="M25" s="344">
        <v>1</v>
      </c>
    </row>
    <row r="26" spans="2:13">
      <c r="B26" s="72" t="s">
        <v>786</v>
      </c>
      <c r="C26" s="72" t="s">
        <v>787</v>
      </c>
      <c r="D26" s="73" t="s">
        <v>788</v>
      </c>
      <c r="H26" s="340" t="s">
        <v>789</v>
      </c>
      <c r="I26" s="343" t="s">
        <v>784</v>
      </c>
      <c r="J26" s="344">
        <v>0.75</v>
      </c>
      <c r="K26" s="344" t="s">
        <v>790</v>
      </c>
      <c r="L26" s="344">
        <v>0.5</v>
      </c>
      <c r="M26" s="344">
        <v>0.66666666666666663</v>
      </c>
    </row>
    <row r="27" spans="2:13">
      <c r="B27" s="72" t="s">
        <v>791</v>
      </c>
      <c r="C27" s="72" t="s">
        <v>792</v>
      </c>
      <c r="D27" s="73" t="s">
        <v>793</v>
      </c>
      <c r="H27" s="340" t="s">
        <v>794</v>
      </c>
      <c r="I27" s="343" t="s">
        <v>784</v>
      </c>
      <c r="J27" s="344">
        <v>0.33333333333333331</v>
      </c>
      <c r="K27" s="344" t="s">
        <v>790</v>
      </c>
      <c r="L27" s="344">
        <v>0.33333333333333331</v>
      </c>
      <c r="M27" s="344">
        <v>1</v>
      </c>
    </row>
    <row r="28" spans="2:13">
      <c r="B28" s="72" t="s">
        <v>795</v>
      </c>
      <c r="C28" s="72" t="s">
        <v>796</v>
      </c>
      <c r="D28" s="73" t="s">
        <v>797</v>
      </c>
      <c r="H28" s="340" t="s">
        <v>798</v>
      </c>
      <c r="I28" s="343" t="s">
        <v>799</v>
      </c>
      <c r="J28" s="344" t="s">
        <v>800</v>
      </c>
      <c r="K28" s="344" t="s">
        <v>790</v>
      </c>
      <c r="L28" s="344">
        <v>0.5</v>
      </c>
      <c r="M28" s="344">
        <v>0.5</v>
      </c>
    </row>
    <row r="29" spans="2:13">
      <c r="B29" s="72" t="s">
        <v>801</v>
      </c>
      <c r="C29" s="72" t="s">
        <v>802</v>
      </c>
      <c r="D29" s="73" t="s">
        <v>803</v>
      </c>
      <c r="H29" s="340" t="s">
        <v>804</v>
      </c>
      <c r="I29" s="343" t="s">
        <v>799</v>
      </c>
      <c r="J29" s="344" t="s">
        <v>800</v>
      </c>
      <c r="K29" s="344" t="s">
        <v>790</v>
      </c>
      <c r="L29" s="344">
        <v>0.5</v>
      </c>
      <c r="M29" s="344">
        <v>0.5</v>
      </c>
    </row>
    <row r="30" spans="2:13">
      <c r="B30" s="72" t="s">
        <v>805</v>
      </c>
      <c r="C30" s="72" t="s">
        <v>806</v>
      </c>
      <c r="D30" s="73" t="s">
        <v>807</v>
      </c>
      <c r="H30" s="340" t="s">
        <v>808</v>
      </c>
      <c r="I30" s="343" t="s">
        <v>809</v>
      </c>
      <c r="J30" s="344" t="s">
        <v>800</v>
      </c>
      <c r="K30" s="344" t="s">
        <v>790</v>
      </c>
      <c r="L30" s="344">
        <v>0.5</v>
      </c>
      <c r="M30" s="344">
        <v>0.5</v>
      </c>
    </row>
    <row r="31" spans="2:13">
      <c r="B31" s="72" t="s">
        <v>810</v>
      </c>
      <c r="C31" s="72" t="s">
        <v>811</v>
      </c>
      <c r="D31" s="73" t="s">
        <v>812</v>
      </c>
      <c r="H31" s="340" t="s">
        <v>813</v>
      </c>
      <c r="I31" s="343" t="s">
        <v>814</v>
      </c>
      <c r="J31" s="344">
        <v>0.66666666666666663</v>
      </c>
      <c r="K31" s="344" t="s">
        <v>790</v>
      </c>
      <c r="L31" s="344">
        <v>0.33333333333333331</v>
      </c>
      <c r="M31" s="344">
        <v>0.5</v>
      </c>
    </row>
    <row r="32" spans="2:13">
      <c r="B32" s="72" t="s">
        <v>815</v>
      </c>
      <c r="C32" s="72" t="s">
        <v>816</v>
      </c>
      <c r="D32" s="73" t="s">
        <v>817</v>
      </c>
      <c r="H32" s="340" t="s">
        <v>818</v>
      </c>
      <c r="I32" s="343" t="s">
        <v>814</v>
      </c>
      <c r="J32" s="344">
        <v>0.66666666666666663</v>
      </c>
      <c r="K32" s="344" t="s">
        <v>790</v>
      </c>
      <c r="L32" s="344">
        <v>0.33333333333333331</v>
      </c>
      <c r="M32" s="344">
        <v>0.5</v>
      </c>
    </row>
    <row r="33" spans="1:13">
      <c r="B33" s="72" t="s">
        <v>819</v>
      </c>
      <c r="D33" s="73" t="s">
        <v>820</v>
      </c>
      <c r="H33" s="340" t="s">
        <v>821</v>
      </c>
      <c r="I33" s="343" t="s">
        <v>784</v>
      </c>
      <c r="J33" s="344">
        <v>0.5</v>
      </c>
      <c r="K33" s="344" t="s">
        <v>790</v>
      </c>
      <c r="L33" s="344">
        <v>0.5</v>
      </c>
      <c r="M33" s="344">
        <v>1</v>
      </c>
    </row>
    <row r="34" spans="1:13">
      <c r="D34" s="73" t="s">
        <v>822</v>
      </c>
      <c r="H34" s="340" t="s">
        <v>823</v>
      </c>
      <c r="I34" s="343" t="s">
        <v>784</v>
      </c>
      <c r="J34" s="344">
        <v>0.5</v>
      </c>
      <c r="K34" s="344" t="s">
        <v>790</v>
      </c>
      <c r="L34" s="344">
        <v>0.5</v>
      </c>
      <c r="M34" s="344">
        <v>1</v>
      </c>
    </row>
    <row r="35" spans="1:13">
      <c r="D35" s="73" t="s">
        <v>824</v>
      </c>
      <c r="H35" s="340" t="s">
        <v>825</v>
      </c>
      <c r="I35" s="343" t="s">
        <v>784</v>
      </c>
      <c r="J35" s="344">
        <v>0.5</v>
      </c>
      <c r="K35" s="344" t="s">
        <v>790</v>
      </c>
      <c r="L35" s="344">
        <v>0.5</v>
      </c>
      <c r="M35" s="344">
        <v>1</v>
      </c>
    </row>
    <row r="36" spans="1:13">
      <c r="D36" s="73" t="s">
        <v>826</v>
      </c>
      <c r="H36" s="340" t="s">
        <v>827</v>
      </c>
      <c r="I36" s="343" t="s">
        <v>809</v>
      </c>
      <c r="J36" s="344" t="s">
        <v>800</v>
      </c>
      <c r="K36" s="344" t="s">
        <v>828</v>
      </c>
      <c r="L36" s="344" t="s">
        <v>800</v>
      </c>
      <c r="M36" s="344">
        <v>1</v>
      </c>
    </row>
    <row r="37" spans="1:13">
      <c r="D37" s="73" t="s">
        <v>829</v>
      </c>
      <c r="H37" s="340" t="s">
        <v>830</v>
      </c>
      <c r="I37" s="343" t="s">
        <v>784</v>
      </c>
      <c r="J37" s="344">
        <v>0.5</v>
      </c>
      <c r="K37" s="344" t="s">
        <v>790</v>
      </c>
      <c r="L37" s="344">
        <v>0.5</v>
      </c>
      <c r="M37" s="344">
        <v>1</v>
      </c>
    </row>
    <row r="38" spans="1:13">
      <c r="D38" s="73" t="s">
        <v>831</v>
      </c>
      <c r="H38" s="340" t="s">
        <v>832</v>
      </c>
      <c r="I38" s="343" t="s">
        <v>784</v>
      </c>
      <c r="J38" s="344">
        <v>0.33333333333333331</v>
      </c>
      <c r="K38" s="344" t="s">
        <v>790</v>
      </c>
      <c r="L38" s="344">
        <v>0.33333333333333331</v>
      </c>
      <c r="M38" s="344">
        <v>1</v>
      </c>
    </row>
    <row r="39" spans="1:13">
      <c r="D39" s="73" t="s">
        <v>833</v>
      </c>
      <c r="H39" s="72"/>
      <c r="I39" s="72"/>
      <c r="J39" s="72"/>
      <c r="K39" s="72"/>
    </row>
    <row r="40" spans="1:13">
      <c r="D40" s="73" t="s">
        <v>834</v>
      </c>
      <c r="H40" s="72"/>
      <c r="I40" s="72"/>
      <c r="J40" s="72"/>
      <c r="K40" s="72"/>
    </row>
    <row r="41" spans="1:13">
      <c r="D41" s="73" t="s">
        <v>835</v>
      </c>
      <c r="H41" s="72"/>
      <c r="I41" s="72"/>
      <c r="J41" s="72"/>
      <c r="K41" s="72"/>
    </row>
    <row r="42" spans="1:13">
      <c r="D42" s="73" t="s">
        <v>836</v>
      </c>
      <c r="H42" s="72"/>
      <c r="I42" s="72"/>
      <c r="J42" s="72"/>
      <c r="K42" s="72"/>
    </row>
    <row r="43" spans="1:13">
      <c r="D43" s="73" t="s">
        <v>837</v>
      </c>
      <c r="H43" s="72"/>
      <c r="I43" s="72"/>
      <c r="J43" s="72"/>
      <c r="K43" s="72"/>
    </row>
    <row r="44" spans="1:13">
      <c r="D44" s="73" t="s">
        <v>838</v>
      </c>
      <c r="H44" s="72"/>
      <c r="I44" s="72"/>
      <c r="J44" s="72"/>
      <c r="K44" s="72"/>
    </row>
    <row r="45" spans="1:13">
      <c r="D45" s="73" t="s">
        <v>839</v>
      </c>
      <c r="H45" s="72"/>
      <c r="I45" s="72"/>
      <c r="J45" s="72"/>
      <c r="K45" s="72"/>
    </row>
    <row r="46" spans="1:13">
      <c r="H46" s="72"/>
      <c r="I46" s="72"/>
      <c r="J46" s="72"/>
      <c r="K46" s="72"/>
    </row>
    <row r="47" spans="1:13">
      <c r="A47" s="72">
        <v>9</v>
      </c>
      <c r="B47" s="237" t="s">
        <v>840</v>
      </c>
      <c r="H47" s="72"/>
      <c r="I47" s="72"/>
      <c r="J47" s="72"/>
      <c r="K47" s="72"/>
    </row>
    <row r="48" spans="1:13">
      <c r="H48" s="72"/>
      <c r="I48" s="72"/>
      <c r="J48" s="72"/>
      <c r="K48" s="72"/>
    </row>
    <row r="49" spans="1:11" ht="39">
      <c r="B49" s="239" t="s">
        <v>841</v>
      </c>
      <c r="H49" s="72"/>
      <c r="I49" s="72"/>
      <c r="J49" s="72"/>
      <c r="K49" s="72"/>
    </row>
    <row r="50" spans="1:11" ht="26">
      <c r="B50" s="239" t="s">
        <v>842</v>
      </c>
      <c r="H50" s="72"/>
      <c r="I50" s="72"/>
      <c r="J50" s="72"/>
      <c r="K50" s="72"/>
    </row>
    <row r="51" spans="1:11">
      <c r="B51" s="239" t="s">
        <v>843</v>
      </c>
      <c r="H51" s="72"/>
      <c r="I51" s="72"/>
      <c r="J51" s="72"/>
      <c r="K51" s="72"/>
    </row>
    <row r="52" spans="1:11">
      <c r="B52" s="239" t="s">
        <v>844</v>
      </c>
      <c r="H52" s="72"/>
      <c r="I52" s="72"/>
      <c r="J52" s="72"/>
      <c r="K52" s="72"/>
    </row>
    <row r="53" spans="1:11">
      <c r="B53" s="239" t="s">
        <v>845</v>
      </c>
      <c r="H53" s="72"/>
      <c r="I53" s="72"/>
      <c r="J53" s="72"/>
      <c r="K53" s="72"/>
    </row>
    <row r="54" spans="1:11">
      <c r="B54" s="239" t="s">
        <v>846</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847</v>
      </c>
      <c r="H58" s="72"/>
      <c r="I58" s="72"/>
      <c r="J58" s="72"/>
      <c r="K58" s="72"/>
    </row>
    <row r="59" spans="1:11">
      <c r="B59" s="72" t="s">
        <v>848</v>
      </c>
      <c r="H59" s="72"/>
      <c r="I59" s="72"/>
      <c r="J59" s="72"/>
      <c r="K59" s="72"/>
    </row>
    <row r="60" spans="1:11">
      <c r="B60" s="72" t="s">
        <v>849</v>
      </c>
      <c r="H60" s="72"/>
      <c r="I60" s="72"/>
      <c r="J60" s="72"/>
      <c r="K60" s="72"/>
    </row>
    <row r="61" spans="1:11">
      <c r="B61" s="72" t="s">
        <v>850</v>
      </c>
      <c r="H61" s="72"/>
      <c r="I61" s="72"/>
      <c r="J61" s="72"/>
      <c r="K61" s="72"/>
    </row>
    <row r="62" spans="1:11">
      <c r="B62" s="72" t="s">
        <v>851</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2" customWidth="1"/>
    <col min="2" max="18" width="10" style="162" customWidth="1"/>
    <col min="19" max="16384" width="9" style="162"/>
  </cols>
  <sheetData>
    <row r="1" spans="1:11">
      <c r="A1" s="162" t="s">
        <v>144</v>
      </c>
    </row>
    <row r="2" spans="1:11" ht="18" customHeight="1">
      <c r="A2" s="643" t="s">
        <v>145</v>
      </c>
      <c r="B2" s="643"/>
      <c r="C2" s="643"/>
      <c r="D2" s="643"/>
      <c r="E2" s="643"/>
      <c r="F2" s="643"/>
      <c r="G2" s="643"/>
      <c r="H2" s="643"/>
      <c r="I2" s="643"/>
      <c r="J2" s="643"/>
      <c r="K2" s="643"/>
    </row>
    <row r="5" spans="1:11" ht="18.75" customHeight="1">
      <c r="A5" s="164" t="s">
        <v>146</v>
      </c>
      <c r="B5" s="640" t="s">
        <v>147</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c r="A17" s="634" t="s">
        <v>160</v>
      </c>
      <c r="B17" s="634" t="s">
        <v>161</v>
      </c>
      <c r="C17" s="634"/>
      <c r="D17" s="634"/>
      <c r="E17" s="634"/>
      <c r="F17" s="634"/>
      <c r="G17" s="634" t="s">
        <v>162</v>
      </c>
      <c r="H17" s="634"/>
      <c r="I17" s="634"/>
      <c r="J17" s="634"/>
      <c r="K17" s="634"/>
    </row>
    <row r="18" spans="1:11" ht="18.75" customHeight="1">
      <c r="A18" s="634"/>
      <c r="B18" s="617"/>
      <c r="C18" s="617"/>
      <c r="D18" s="618" t="s">
        <v>163</v>
      </c>
      <c r="E18" s="619"/>
      <c r="F18" s="278"/>
      <c r="G18" s="617"/>
      <c r="H18" s="617"/>
      <c r="I18" s="618" t="s">
        <v>163</v>
      </c>
      <c r="J18" s="619"/>
      <c r="K18" s="278"/>
    </row>
    <row r="19" spans="1:11">
      <c r="A19" s="611" t="s">
        <v>164</v>
      </c>
      <c r="B19" s="634" t="s">
        <v>165</v>
      </c>
      <c r="C19" s="634"/>
      <c r="D19" s="634"/>
      <c r="E19" s="634"/>
      <c r="F19" s="634"/>
      <c r="G19" s="634" t="s">
        <v>166</v>
      </c>
      <c r="H19" s="634"/>
      <c r="I19" s="634"/>
      <c r="J19" s="634"/>
      <c r="K19" s="634"/>
    </row>
    <row r="20" spans="1:11" ht="18.75" customHeight="1">
      <c r="A20" s="635"/>
      <c r="B20" s="617"/>
      <c r="C20" s="617"/>
      <c r="D20" s="617"/>
      <c r="E20" s="617"/>
      <c r="F20" s="617"/>
      <c r="G20" s="617"/>
      <c r="H20" s="617"/>
      <c r="I20" s="617"/>
      <c r="J20" s="617"/>
      <c r="K20" s="617"/>
    </row>
    <row r="21" spans="1:11" ht="12" customHeight="1">
      <c r="A21" s="633" t="s">
        <v>167</v>
      </c>
      <c r="B21" s="164" t="s">
        <v>168</v>
      </c>
      <c r="C21" s="640" t="s">
        <v>169</v>
      </c>
      <c r="D21" s="640"/>
      <c r="E21" s="640"/>
      <c r="F21" s="640"/>
      <c r="G21" s="640"/>
      <c r="H21" s="640"/>
      <c r="I21" s="640"/>
      <c r="J21" s="640"/>
      <c r="K21" s="640"/>
    </row>
    <row r="22" spans="1:11">
      <c r="A22" s="633"/>
      <c r="B22" s="617"/>
      <c r="C22" s="164" t="s">
        <v>170</v>
      </c>
      <c r="D22" s="164" t="s">
        <v>171</v>
      </c>
      <c r="E22" s="164" t="s">
        <v>172</v>
      </c>
      <c r="F22" s="641" t="s">
        <v>166</v>
      </c>
      <c r="G22" s="642"/>
      <c r="H22" s="634" t="s">
        <v>173</v>
      </c>
      <c r="I22" s="634"/>
      <c r="J22" s="634"/>
      <c r="K22" s="634"/>
    </row>
    <row r="23" spans="1:11" ht="18.75" customHeight="1">
      <c r="A23" s="633"/>
      <c r="B23" s="617"/>
      <c r="C23" s="279"/>
      <c r="D23" s="280"/>
      <c r="E23" s="281"/>
      <c r="F23" s="580"/>
      <c r="G23" s="580"/>
      <c r="H23" s="168" t="s">
        <v>174</v>
      </c>
      <c r="I23" s="282"/>
      <c r="J23" s="168" t="s">
        <v>175</v>
      </c>
      <c r="K23" s="283"/>
    </row>
    <row r="24" spans="1:11" ht="18.75" customHeight="1">
      <c r="A24" s="633"/>
      <c r="B24" s="617"/>
      <c r="C24" s="279"/>
      <c r="D24" s="280"/>
      <c r="E24" s="281"/>
      <c r="F24" s="580"/>
      <c r="G24" s="580"/>
      <c r="H24" s="168" t="s">
        <v>174</v>
      </c>
      <c r="I24" s="282"/>
      <c r="J24" s="168" t="s">
        <v>175</v>
      </c>
      <c r="K24" s="283"/>
    </row>
    <row r="27" spans="1:11">
      <c r="A27" s="162" t="s">
        <v>176</v>
      </c>
    </row>
    <row r="28" spans="1:11" ht="3.75" customHeight="1"/>
    <row r="29" spans="1:11">
      <c r="A29" s="622" t="s">
        <v>66</v>
      </c>
      <c r="B29" s="637" t="s">
        <v>177</v>
      </c>
      <c r="C29" s="638"/>
      <c r="D29" s="638"/>
      <c r="E29" s="638"/>
      <c r="F29" s="638"/>
      <c r="G29" s="639"/>
      <c r="H29" s="637" t="s">
        <v>178</v>
      </c>
      <c r="I29" s="639"/>
      <c r="J29" s="636" t="s">
        <v>179</v>
      </c>
      <c r="K29" s="622" t="s">
        <v>180</v>
      </c>
    </row>
    <row r="30" spans="1:11" ht="24">
      <c r="A30" s="623"/>
      <c r="B30" s="163" t="s">
        <v>181</v>
      </c>
      <c r="C30" s="163" t="s">
        <v>182</v>
      </c>
      <c r="D30" s="163" t="s">
        <v>183</v>
      </c>
      <c r="E30" s="163" t="s">
        <v>184</v>
      </c>
      <c r="F30" s="163" t="s">
        <v>185</v>
      </c>
      <c r="G30" s="163" t="s">
        <v>186</v>
      </c>
      <c r="H30" s="167" t="s">
        <v>187</v>
      </c>
      <c r="I30" s="165" t="s">
        <v>188</v>
      </c>
      <c r="J30" s="623"/>
      <c r="K30" s="623"/>
    </row>
    <row r="31" spans="1:11" ht="18.75" customHeight="1">
      <c r="A31" s="164" t="s">
        <v>189</v>
      </c>
      <c r="B31" s="280"/>
      <c r="C31" s="280"/>
      <c r="D31" s="280"/>
      <c r="E31" s="280"/>
      <c r="F31" s="280"/>
      <c r="G31" s="280"/>
      <c r="H31" s="280"/>
      <c r="I31" s="280"/>
      <c r="J31" s="280"/>
      <c r="K31" s="172" t="str">
        <f>IF(SUM(B31:J31)=0,"",SUM(B31:J31))</f>
        <v/>
      </c>
    </row>
    <row r="32" spans="1:11" ht="15" customHeight="1">
      <c r="A32" s="634" t="s">
        <v>190</v>
      </c>
      <c r="B32" s="366"/>
      <c r="C32" s="366"/>
      <c r="D32" s="366"/>
      <c r="E32" s="366"/>
      <c r="F32" s="366"/>
      <c r="G32" s="366"/>
      <c r="H32" s="366"/>
      <c r="I32" s="366"/>
      <c r="J32" s="366"/>
      <c r="K32" s="173" t="str">
        <f t="shared" ref="K32:K33" si="0">IF(SUM(B32:J32)=0,"",SUM(B32:J32))</f>
        <v/>
      </c>
    </row>
    <row r="33" spans="1:11" ht="15" customHeight="1">
      <c r="A33" s="634"/>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62" t="s">
        <v>192</v>
      </c>
    </row>
    <row r="45" spans="1:11" ht="3.75" customHeight="1"/>
    <row r="46" spans="1:11" ht="18.75" customHeight="1">
      <c r="A46" s="620" t="s">
        <v>193</v>
      </c>
      <c r="B46" s="621"/>
      <c r="C46" s="614"/>
      <c r="D46" s="615"/>
      <c r="E46" s="615"/>
      <c r="F46" s="615"/>
      <c r="G46" s="615"/>
      <c r="H46" s="616"/>
      <c r="I46" s="169"/>
      <c r="J46" s="169"/>
      <c r="K46" s="169"/>
    </row>
    <row r="47" spans="1:11" ht="18.75" customHeight="1">
      <c r="A47" s="598" t="s">
        <v>194</v>
      </c>
      <c r="B47" s="599"/>
      <c r="C47" s="595"/>
      <c r="D47" s="596"/>
      <c r="E47" s="596"/>
      <c r="F47" s="596"/>
      <c r="G47" s="596"/>
      <c r="H47" s="597"/>
    </row>
    <row r="48" spans="1:11" ht="18.75" customHeight="1">
      <c r="A48" s="189"/>
      <c r="B48" s="592" t="s">
        <v>195</v>
      </c>
      <c r="C48" s="593"/>
      <c r="D48" s="594" t="s">
        <v>196</v>
      </c>
      <c r="E48" s="594"/>
      <c r="F48" s="594"/>
      <c r="G48" s="577"/>
      <c r="H48" s="579"/>
    </row>
    <row r="49" spans="1:11" ht="18.75" customHeight="1">
      <c r="A49" s="183"/>
      <c r="B49" s="583"/>
      <c r="C49" s="584"/>
      <c r="D49" s="594" t="s">
        <v>197</v>
      </c>
      <c r="E49" s="594"/>
      <c r="F49" s="594"/>
      <c r="G49" s="589"/>
      <c r="H49" s="590"/>
    </row>
    <row r="50" spans="1:11" ht="18.75" customHeight="1">
      <c r="A50" s="183"/>
      <c r="B50" s="592" t="s">
        <v>198</v>
      </c>
      <c r="C50" s="593"/>
      <c r="D50" s="591" t="s">
        <v>199</v>
      </c>
      <c r="E50" s="591"/>
      <c r="F50" s="591"/>
      <c r="G50" s="589"/>
      <c r="H50" s="590"/>
      <c r="I50" s="187"/>
      <c r="J50" s="188"/>
      <c r="K50" s="188"/>
    </row>
    <row r="51" spans="1:11" ht="18.75" customHeight="1">
      <c r="A51" s="183"/>
      <c r="B51" s="585" t="s">
        <v>200</v>
      </c>
      <c r="C51" s="586"/>
      <c r="D51" s="591" t="s">
        <v>201</v>
      </c>
      <c r="E51" s="591"/>
      <c r="F51" s="591"/>
      <c r="G51" s="164" t="s">
        <v>202</v>
      </c>
      <c r="H51" s="581"/>
      <c r="I51" s="587"/>
      <c r="J51" s="587"/>
      <c r="K51" s="588"/>
    </row>
    <row r="52" spans="1:11" ht="18.75" customHeight="1">
      <c r="A52" s="183"/>
      <c r="B52" s="585"/>
      <c r="C52" s="586"/>
      <c r="D52" s="189"/>
      <c r="E52" s="178" t="s">
        <v>203</v>
      </c>
      <c r="F52" s="580"/>
      <c r="G52" s="580"/>
      <c r="H52" s="164" t="s">
        <v>204</v>
      </c>
      <c r="I52" s="580"/>
      <c r="J52" s="580"/>
      <c r="K52" s="580"/>
    </row>
    <row r="53" spans="1:11" ht="18.75" customHeight="1">
      <c r="A53" s="183"/>
      <c r="B53" s="183"/>
      <c r="D53" s="183"/>
      <c r="E53" s="178" t="s">
        <v>205</v>
      </c>
      <c r="F53" s="286"/>
      <c r="G53" s="166" t="s">
        <v>206</v>
      </c>
      <c r="H53" s="164" t="s">
        <v>207</v>
      </c>
      <c r="I53" s="581"/>
      <c r="J53" s="582"/>
      <c r="K53" s="166" t="s">
        <v>208</v>
      </c>
    </row>
    <row r="54" spans="1:11" ht="18.75" customHeight="1">
      <c r="A54" s="183"/>
      <c r="B54" s="183"/>
      <c r="D54" s="183"/>
      <c r="E54" s="594" t="s">
        <v>209</v>
      </c>
      <c r="F54" s="594"/>
      <c r="G54" s="594"/>
      <c r="H54" s="594"/>
      <c r="I54" s="610"/>
      <c r="J54" s="610"/>
      <c r="K54" s="610"/>
    </row>
    <row r="55" spans="1:11" ht="18.75" customHeight="1">
      <c r="A55" s="183"/>
      <c r="B55" s="183"/>
      <c r="D55" s="183"/>
      <c r="E55" s="600" t="s">
        <v>210</v>
      </c>
      <c r="F55" s="601"/>
      <c r="G55" s="600" t="s">
        <v>211</v>
      </c>
      <c r="H55" s="602"/>
      <c r="I55" s="605"/>
      <c r="J55" s="606"/>
      <c r="K55" s="607"/>
    </row>
    <row r="56" spans="1:11" ht="18.75" customHeight="1">
      <c r="A56" s="183"/>
      <c r="B56" s="183"/>
      <c r="D56" s="183"/>
      <c r="E56" s="362"/>
      <c r="F56" s="185"/>
      <c r="G56" s="233"/>
      <c r="H56" s="611" t="s">
        <v>212</v>
      </c>
      <c r="I56" s="181"/>
      <c r="J56" s="363" t="s">
        <v>213</v>
      </c>
      <c r="K56" s="179" t="s">
        <v>214</v>
      </c>
    </row>
    <row r="57" spans="1:11" ht="18.75" customHeight="1">
      <c r="A57" s="183"/>
      <c r="B57" s="183"/>
      <c r="D57" s="183"/>
      <c r="E57" s="362"/>
      <c r="F57" s="185"/>
      <c r="G57" s="362"/>
      <c r="H57" s="612"/>
      <c r="I57" s="179" t="s">
        <v>215</v>
      </c>
      <c r="J57" s="364"/>
      <c r="K57" s="365"/>
    </row>
    <row r="58" spans="1:11" ht="18.75" customHeight="1">
      <c r="A58" s="183"/>
      <c r="B58" s="183"/>
      <c r="D58" s="183"/>
      <c r="E58" s="362"/>
      <c r="F58" s="185"/>
      <c r="G58" s="362"/>
      <c r="H58" s="612"/>
      <c r="I58" s="180" t="s">
        <v>216</v>
      </c>
      <c r="J58" s="365"/>
      <c r="K58" s="365"/>
    </row>
    <row r="59" spans="1:11" ht="18.75" customHeight="1">
      <c r="A59" s="183"/>
      <c r="B59" s="183"/>
      <c r="D59" s="183"/>
      <c r="E59" s="362"/>
      <c r="F59" s="185"/>
      <c r="G59" s="201"/>
      <c r="H59" s="613"/>
      <c r="I59" s="180" t="s">
        <v>217</v>
      </c>
      <c r="J59" s="365"/>
      <c r="K59" s="365"/>
    </row>
    <row r="60" spans="1:11" ht="18.75" customHeight="1">
      <c r="A60" s="187"/>
      <c r="B60" s="187"/>
      <c r="C60" s="188"/>
      <c r="D60" s="187"/>
      <c r="E60" s="184"/>
      <c r="F60" s="190"/>
      <c r="G60" s="603" t="s">
        <v>218</v>
      </c>
      <c r="H60" s="604"/>
      <c r="I60" s="608"/>
      <c r="J60" s="608"/>
      <c r="K60" s="609"/>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2" customWidth="1"/>
    <col min="2" max="18" width="10" style="162" customWidth="1"/>
    <col min="19" max="16384" width="9" style="162"/>
  </cols>
  <sheetData>
    <row r="1" spans="1:11">
      <c r="A1" s="162" t="s">
        <v>219</v>
      </c>
    </row>
    <row r="2" spans="1:11" ht="18" customHeight="1">
      <c r="A2" s="643" t="s">
        <v>145</v>
      </c>
      <c r="B2" s="643"/>
      <c r="C2" s="643"/>
      <c r="D2" s="643"/>
      <c r="E2" s="643"/>
      <c r="F2" s="643"/>
      <c r="G2" s="643"/>
      <c r="H2" s="643"/>
      <c r="I2" s="643"/>
      <c r="J2" s="643"/>
      <c r="K2" s="643"/>
    </row>
    <row r="5" spans="1:11" ht="18.75" customHeight="1">
      <c r="A5" s="164" t="s">
        <v>146</v>
      </c>
      <c r="B5" s="640" t="s">
        <v>220</v>
      </c>
      <c r="C5" s="640"/>
      <c r="D5" s="640"/>
      <c r="E5" s="640"/>
      <c r="F5" s="640"/>
    </row>
    <row r="6" spans="1:11" ht="18.75" customHeight="1">
      <c r="A6" s="164" t="s">
        <v>221</v>
      </c>
      <c r="B6" s="580"/>
      <c r="C6" s="580"/>
      <c r="D6" s="580"/>
      <c r="E6" s="580"/>
      <c r="F6" s="580"/>
    </row>
    <row r="7" spans="1:11" ht="12" customHeight="1">
      <c r="A7" s="170"/>
      <c r="B7" s="171"/>
      <c r="C7" s="171"/>
      <c r="D7" s="171"/>
      <c r="E7" s="171"/>
      <c r="F7" s="171"/>
    </row>
    <row r="9" spans="1:11">
      <c r="A9" s="640" t="s">
        <v>148</v>
      </c>
      <c r="B9" s="640"/>
      <c r="C9" s="640"/>
      <c r="D9" s="640" t="s">
        <v>149</v>
      </c>
      <c r="E9" s="640"/>
      <c r="F9" s="640"/>
      <c r="G9" s="640" t="s">
        <v>150</v>
      </c>
      <c r="H9" s="640"/>
      <c r="I9" s="640"/>
      <c r="J9" s="640"/>
      <c r="K9" s="640"/>
    </row>
    <row r="10" spans="1:11" ht="18.75" customHeight="1">
      <c r="A10" s="645"/>
      <c r="B10" s="645"/>
      <c r="C10" s="645"/>
      <c r="D10" s="645"/>
      <c r="E10" s="645"/>
      <c r="F10" s="645"/>
      <c r="G10" s="645"/>
      <c r="H10" s="645"/>
      <c r="I10" s="645"/>
      <c r="J10" s="645"/>
      <c r="K10" s="645"/>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151</v>
      </c>
    </row>
    <row r="14" spans="1:11" ht="3.75" customHeight="1"/>
    <row r="15" spans="1:11">
      <c r="A15" s="644" t="s">
        <v>152</v>
      </c>
      <c r="B15" s="634" t="s">
        <v>153</v>
      </c>
      <c r="C15" s="634"/>
      <c r="D15" s="634"/>
      <c r="E15" s="634"/>
      <c r="F15" s="634"/>
      <c r="G15" s="634" t="s">
        <v>154</v>
      </c>
      <c r="H15" s="634"/>
      <c r="I15" s="634"/>
      <c r="J15" s="634"/>
      <c r="K15" s="634"/>
    </row>
    <row r="16" spans="1:11" ht="18.75" customHeight="1">
      <c r="A16" s="635"/>
      <c r="B16" s="260" t="s">
        <v>155</v>
      </c>
      <c r="C16" s="276" t="s">
        <v>156</v>
      </c>
      <c r="D16" s="261" t="s">
        <v>157</v>
      </c>
      <c r="E16" s="261" t="s">
        <v>158</v>
      </c>
      <c r="F16" s="277" t="s">
        <v>156</v>
      </c>
      <c r="G16" s="260" t="s">
        <v>155</v>
      </c>
      <c r="H16" s="276" t="s">
        <v>156</v>
      </c>
      <c r="I16" s="261" t="s">
        <v>157</v>
      </c>
      <c r="J16" s="261" t="s">
        <v>158</v>
      </c>
      <c r="K16" s="277" t="s">
        <v>156</v>
      </c>
    </row>
    <row r="17" spans="1:11" ht="18.75" customHeight="1">
      <c r="A17" s="164" t="s">
        <v>159</v>
      </c>
      <c r="B17" s="617"/>
      <c r="C17" s="617"/>
      <c r="D17" s="617"/>
      <c r="E17" s="617"/>
      <c r="F17" s="617"/>
      <c r="G17" s="577"/>
      <c r="H17" s="578"/>
      <c r="I17" s="578"/>
      <c r="J17" s="578"/>
      <c r="K17" s="579"/>
    </row>
    <row r="18" spans="1:11">
      <c r="A18" s="634" t="s">
        <v>160</v>
      </c>
      <c r="B18" s="634" t="s">
        <v>161</v>
      </c>
      <c r="C18" s="634"/>
      <c r="D18" s="634"/>
      <c r="E18" s="634"/>
      <c r="F18" s="634"/>
      <c r="G18" s="634" t="s">
        <v>162</v>
      </c>
      <c r="H18" s="634"/>
      <c r="I18" s="634"/>
      <c r="J18" s="634"/>
      <c r="K18" s="634"/>
    </row>
    <row r="19" spans="1:11" ht="18.75" customHeight="1">
      <c r="A19" s="634"/>
      <c r="B19" s="617"/>
      <c r="C19" s="617"/>
      <c r="D19" s="618" t="s">
        <v>163</v>
      </c>
      <c r="E19" s="619"/>
      <c r="F19" s="278"/>
      <c r="G19" s="617"/>
      <c r="H19" s="617"/>
      <c r="I19" s="618" t="s">
        <v>163</v>
      </c>
      <c r="J19" s="619"/>
      <c r="K19" s="278"/>
    </row>
    <row r="20" spans="1:11">
      <c r="A20" s="611" t="s">
        <v>164</v>
      </c>
      <c r="B20" s="634" t="s">
        <v>165</v>
      </c>
      <c r="C20" s="634"/>
      <c r="D20" s="634"/>
      <c r="E20" s="634"/>
      <c r="F20" s="634"/>
      <c r="G20" s="634" t="s">
        <v>166</v>
      </c>
      <c r="H20" s="634"/>
      <c r="I20" s="634"/>
      <c r="J20" s="634"/>
      <c r="K20" s="634"/>
    </row>
    <row r="21" spans="1:11" ht="18.75" customHeight="1">
      <c r="A21" s="635"/>
      <c r="B21" s="617"/>
      <c r="C21" s="617"/>
      <c r="D21" s="617"/>
      <c r="E21" s="617"/>
      <c r="F21" s="617"/>
      <c r="G21" s="617"/>
      <c r="H21" s="617"/>
      <c r="I21" s="617"/>
      <c r="J21" s="617"/>
      <c r="K21" s="617"/>
    </row>
    <row r="22" spans="1:11" ht="12" customHeight="1">
      <c r="A22" s="633" t="s">
        <v>167</v>
      </c>
      <c r="B22" s="164" t="s">
        <v>168</v>
      </c>
      <c r="C22" s="640" t="s">
        <v>169</v>
      </c>
      <c r="D22" s="640"/>
      <c r="E22" s="640"/>
      <c r="F22" s="640"/>
      <c r="G22" s="640"/>
      <c r="H22" s="640"/>
      <c r="I22" s="640"/>
      <c r="J22" s="640"/>
      <c r="K22" s="640"/>
    </row>
    <row r="23" spans="1:11">
      <c r="A23" s="633"/>
      <c r="B23" s="617"/>
      <c r="C23" s="164" t="s">
        <v>170</v>
      </c>
      <c r="D23" s="164" t="s">
        <v>171</v>
      </c>
      <c r="E23" s="164" t="s">
        <v>172</v>
      </c>
      <c r="F23" s="641" t="s">
        <v>166</v>
      </c>
      <c r="G23" s="642"/>
      <c r="H23" s="634" t="s">
        <v>173</v>
      </c>
      <c r="I23" s="634"/>
      <c r="J23" s="634"/>
      <c r="K23" s="634"/>
    </row>
    <row r="24" spans="1:11" ht="18.75" customHeight="1">
      <c r="A24" s="633"/>
      <c r="B24" s="617"/>
      <c r="C24" s="279"/>
      <c r="D24" s="280"/>
      <c r="E24" s="281"/>
      <c r="F24" s="580"/>
      <c r="G24" s="580"/>
      <c r="H24" s="168" t="s">
        <v>174</v>
      </c>
      <c r="I24" s="282"/>
      <c r="J24" s="168" t="s">
        <v>175</v>
      </c>
      <c r="K24" s="283"/>
    </row>
    <row r="25" spans="1:11" ht="18.75" customHeight="1">
      <c r="A25" s="633"/>
      <c r="B25" s="617"/>
      <c r="C25" s="279"/>
      <c r="D25" s="280"/>
      <c r="E25" s="281"/>
      <c r="F25" s="580"/>
      <c r="G25" s="580"/>
      <c r="H25" s="168" t="s">
        <v>174</v>
      </c>
      <c r="I25" s="282"/>
      <c r="J25" s="168" t="s">
        <v>175</v>
      </c>
      <c r="K25" s="283"/>
    </row>
    <row r="28" spans="1:11">
      <c r="A28" s="162" t="s">
        <v>176</v>
      </c>
    </row>
    <row r="29" spans="1:11" ht="3.75" customHeight="1"/>
    <row r="30" spans="1:11" ht="13.5" customHeight="1">
      <c r="A30" s="622" t="s">
        <v>66</v>
      </c>
      <c r="B30" s="637" t="s">
        <v>177</v>
      </c>
      <c r="C30" s="638"/>
      <c r="D30" s="638"/>
      <c r="E30" s="638"/>
      <c r="F30" s="638"/>
      <c r="G30" s="639"/>
      <c r="H30" s="637" t="s">
        <v>178</v>
      </c>
      <c r="I30" s="639"/>
      <c r="J30" s="598" t="s">
        <v>180</v>
      </c>
      <c r="K30" s="599"/>
    </row>
    <row r="31" spans="1:11" ht="24">
      <c r="A31" s="623"/>
      <c r="B31" s="163" t="s">
        <v>181</v>
      </c>
      <c r="C31" s="163" t="s">
        <v>182</v>
      </c>
      <c r="D31" s="163" t="s">
        <v>183</v>
      </c>
      <c r="E31" s="163" t="s">
        <v>184</v>
      </c>
      <c r="F31" s="163" t="s">
        <v>185</v>
      </c>
      <c r="G31" s="163" t="s">
        <v>186</v>
      </c>
      <c r="H31" s="167" t="s">
        <v>187</v>
      </c>
      <c r="I31" s="165" t="s">
        <v>188</v>
      </c>
      <c r="J31" s="657"/>
      <c r="K31" s="658"/>
    </row>
    <row r="32" spans="1:11" ht="18.75" customHeight="1">
      <c r="A32" s="164" t="s">
        <v>189</v>
      </c>
      <c r="B32" s="280"/>
      <c r="C32" s="280"/>
      <c r="D32" s="280"/>
      <c r="E32" s="280"/>
      <c r="F32" s="280"/>
      <c r="G32" s="280"/>
      <c r="H32" s="280"/>
      <c r="I32" s="280"/>
      <c r="J32" s="646" t="str">
        <f>IF(SUM(B32:I32)=0,"",SUM(B32:I32))</f>
        <v/>
      </c>
      <c r="K32" s="647"/>
    </row>
    <row r="33" spans="1:11" ht="15" customHeight="1">
      <c r="A33" s="634" t="s">
        <v>190</v>
      </c>
      <c r="B33" s="366"/>
      <c r="C33" s="366"/>
      <c r="D33" s="366"/>
      <c r="E33" s="366"/>
      <c r="F33" s="366"/>
      <c r="G33" s="366"/>
      <c r="H33" s="366"/>
      <c r="I33" s="366"/>
      <c r="J33" s="652" t="str">
        <f>IF(SUM(B33:I33)=0,"",SUM(B33:I33))</f>
        <v/>
      </c>
      <c r="K33" s="653"/>
    </row>
    <row r="34" spans="1:11" ht="15" customHeight="1">
      <c r="A34" s="634"/>
      <c r="B34" s="285"/>
      <c r="C34" s="285"/>
      <c r="D34" s="285"/>
      <c r="E34" s="285"/>
      <c r="F34" s="285"/>
      <c r="G34" s="285"/>
      <c r="H34" s="285"/>
      <c r="I34" s="285"/>
      <c r="J34" s="654" t="str">
        <f>IF(SUM(B34:I34)=0,"",SUM(B34:I34))</f>
        <v/>
      </c>
      <c r="K34" s="655"/>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624"/>
      <c r="B39" s="625"/>
      <c r="C39" s="625"/>
      <c r="D39" s="625"/>
      <c r="E39" s="625"/>
      <c r="F39" s="625"/>
      <c r="G39" s="625"/>
      <c r="H39" s="625"/>
      <c r="I39" s="625"/>
      <c r="J39" s="625"/>
      <c r="K39" s="626"/>
    </row>
    <row r="40" spans="1:11" ht="18.75" customHeight="1">
      <c r="A40" s="627"/>
      <c r="B40" s="628"/>
      <c r="C40" s="628"/>
      <c r="D40" s="628"/>
      <c r="E40" s="628"/>
      <c r="F40" s="628"/>
      <c r="G40" s="628"/>
      <c r="H40" s="628"/>
      <c r="I40" s="628"/>
      <c r="J40" s="628"/>
      <c r="K40" s="629"/>
    </row>
    <row r="41" spans="1:11" ht="18.75" customHeight="1">
      <c r="A41" s="627"/>
      <c r="B41" s="628"/>
      <c r="C41" s="628"/>
      <c r="D41" s="628"/>
      <c r="E41" s="628"/>
      <c r="F41" s="628"/>
      <c r="G41" s="628"/>
      <c r="H41" s="628"/>
      <c r="I41" s="628"/>
      <c r="J41" s="628"/>
      <c r="K41" s="629"/>
    </row>
    <row r="42" spans="1:11" ht="18.75" customHeight="1">
      <c r="A42" s="630"/>
      <c r="B42" s="631"/>
      <c r="C42" s="631"/>
      <c r="D42" s="631"/>
      <c r="E42" s="631"/>
      <c r="F42" s="631"/>
      <c r="G42" s="631"/>
      <c r="H42" s="631"/>
      <c r="I42" s="631"/>
      <c r="J42" s="631"/>
      <c r="K42" s="632"/>
    </row>
    <row r="45" spans="1:11">
      <c r="A45" s="162" t="s">
        <v>222</v>
      </c>
    </row>
    <row r="46" spans="1:11" ht="3.75" customHeight="1"/>
    <row r="47" spans="1:11" ht="18.75" customHeight="1">
      <c r="A47" s="620" t="s">
        <v>223</v>
      </c>
      <c r="B47" s="621"/>
      <c r="C47" s="577"/>
      <c r="D47" s="578"/>
      <c r="E47" s="578"/>
      <c r="F47" s="578"/>
      <c r="G47" s="578"/>
      <c r="H47" s="579"/>
    </row>
    <row r="48" spans="1:11" ht="18.75" customHeight="1">
      <c r="A48" s="648" t="s">
        <v>224</v>
      </c>
      <c r="B48" s="649"/>
      <c r="C48" s="649"/>
      <c r="D48" s="649"/>
      <c r="E48" s="602"/>
      <c r="F48" s="577"/>
      <c r="G48" s="578"/>
      <c r="H48" s="579"/>
    </row>
    <row r="49" spans="1:11" ht="18.75" customHeight="1">
      <c r="A49" s="650" t="s">
        <v>225</v>
      </c>
      <c r="B49" s="651"/>
      <c r="C49" s="579"/>
      <c r="D49" s="617"/>
      <c r="E49" s="617"/>
      <c r="F49" s="656"/>
      <c r="G49" s="656"/>
      <c r="H49" s="656"/>
    </row>
    <row r="50" spans="1:11" ht="7.5" customHeight="1"/>
    <row r="51" spans="1:11">
      <c r="A51" s="162" t="s">
        <v>226</v>
      </c>
    </row>
    <row r="52" spans="1:11" ht="18.75" customHeight="1">
      <c r="A52" s="624"/>
      <c r="B52" s="625"/>
      <c r="C52" s="625"/>
      <c r="D52" s="625"/>
      <c r="E52" s="625"/>
      <c r="F52" s="625"/>
      <c r="G52" s="625"/>
      <c r="H52" s="625"/>
      <c r="I52" s="625"/>
      <c r="J52" s="625"/>
      <c r="K52" s="626"/>
    </row>
    <row r="53" spans="1:11" ht="18.75" customHeight="1">
      <c r="A53" s="627"/>
      <c r="B53" s="628"/>
      <c r="C53" s="628"/>
      <c r="D53" s="628"/>
      <c r="E53" s="628"/>
      <c r="F53" s="628"/>
      <c r="G53" s="628"/>
      <c r="H53" s="628"/>
      <c r="I53" s="628"/>
      <c r="J53" s="628"/>
      <c r="K53" s="629"/>
    </row>
    <row r="54" spans="1:11" ht="18.75" customHeight="1">
      <c r="A54" s="627"/>
      <c r="B54" s="628"/>
      <c r="C54" s="628"/>
      <c r="D54" s="628"/>
      <c r="E54" s="628"/>
      <c r="F54" s="628"/>
      <c r="G54" s="628"/>
      <c r="H54" s="628"/>
      <c r="I54" s="628"/>
      <c r="J54" s="628"/>
      <c r="K54" s="629"/>
    </row>
    <row r="55" spans="1:11" ht="18.75" customHeight="1">
      <c r="A55" s="630"/>
      <c r="B55" s="631"/>
      <c r="C55" s="631"/>
      <c r="D55" s="631"/>
      <c r="E55" s="631"/>
      <c r="F55" s="631"/>
      <c r="G55" s="631"/>
      <c r="H55" s="631"/>
      <c r="I55" s="631"/>
      <c r="J55" s="631"/>
      <c r="K55" s="632"/>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2" customWidth="1"/>
    <col min="2" max="18" width="10" style="162" customWidth="1"/>
    <col min="19" max="16384" width="9" style="162"/>
  </cols>
  <sheetData>
    <row r="1" spans="1:11">
      <c r="A1" s="162" t="s">
        <v>227</v>
      </c>
    </row>
    <row r="2" spans="1:11" ht="18" customHeight="1">
      <c r="A2" s="643" t="s">
        <v>145</v>
      </c>
      <c r="B2" s="643"/>
      <c r="C2" s="643"/>
      <c r="D2" s="643"/>
      <c r="E2" s="643"/>
      <c r="F2" s="643"/>
      <c r="G2" s="643"/>
      <c r="H2" s="643"/>
      <c r="I2" s="643"/>
      <c r="J2" s="643"/>
      <c r="K2" s="643"/>
    </row>
    <row r="5" spans="1:11" ht="18.75" customHeight="1">
      <c r="A5" s="164" t="s">
        <v>146</v>
      </c>
      <c r="B5" s="640" t="s">
        <v>228</v>
      </c>
      <c r="C5" s="640"/>
      <c r="D5" s="640"/>
      <c r="E5" s="640"/>
      <c r="F5" s="640"/>
    </row>
    <row r="6" spans="1:11" ht="12" customHeight="1">
      <c r="A6" s="170"/>
      <c r="B6" s="171"/>
      <c r="C6" s="171"/>
      <c r="D6" s="171"/>
      <c r="E6" s="171"/>
      <c r="F6" s="171"/>
    </row>
    <row r="8" spans="1:11">
      <c r="A8" s="640" t="s">
        <v>229</v>
      </c>
      <c r="B8" s="640"/>
      <c r="C8" s="640"/>
      <c r="D8" s="640" t="s">
        <v>230</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c r="A17" s="611" t="s">
        <v>164</v>
      </c>
      <c r="B17" s="634" t="s">
        <v>165</v>
      </c>
      <c r="C17" s="634"/>
      <c r="D17" s="634"/>
      <c r="E17" s="634"/>
      <c r="F17" s="634"/>
      <c r="G17" s="634" t="s">
        <v>166</v>
      </c>
      <c r="H17" s="634"/>
      <c r="I17" s="634"/>
      <c r="J17" s="634"/>
      <c r="K17" s="634"/>
    </row>
    <row r="18" spans="1:11" ht="18.75" customHeight="1">
      <c r="A18" s="635"/>
      <c r="B18" s="617"/>
      <c r="C18" s="617"/>
      <c r="D18" s="617"/>
      <c r="E18" s="617"/>
      <c r="F18" s="617"/>
      <c r="G18" s="617"/>
      <c r="H18" s="617"/>
      <c r="I18" s="617"/>
      <c r="J18" s="617"/>
      <c r="K18" s="617"/>
    </row>
    <row r="21" spans="1:11">
      <c r="A21" s="162" t="s">
        <v>176</v>
      </c>
    </row>
    <row r="22" spans="1:11" ht="3.75" customHeight="1"/>
    <row r="23" spans="1:11">
      <c r="A23" s="622" t="s">
        <v>66</v>
      </c>
      <c r="B23" s="637" t="s">
        <v>231</v>
      </c>
      <c r="C23" s="638"/>
      <c r="D23" s="638"/>
      <c r="E23" s="638"/>
      <c r="F23" s="638"/>
      <c r="G23" s="638"/>
      <c r="H23" s="638"/>
      <c r="I23" s="639"/>
      <c r="J23" s="636" t="s">
        <v>232</v>
      </c>
      <c r="K23" s="622" t="s">
        <v>180</v>
      </c>
    </row>
    <row r="24" spans="1:11">
      <c r="A24" s="623"/>
      <c r="B24" s="163" t="s">
        <v>233</v>
      </c>
      <c r="C24" s="163" t="s">
        <v>181</v>
      </c>
      <c r="D24" s="163" t="s">
        <v>234</v>
      </c>
      <c r="E24" s="163" t="s">
        <v>235</v>
      </c>
      <c r="F24" s="163" t="s">
        <v>236</v>
      </c>
      <c r="G24" s="163" t="s">
        <v>237</v>
      </c>
      <c r="H24" s="167" t="s">
        <v>238</v>
      </c>
      <c r="I24" s="165" t="s">
        <v>185</v>
      </c>
      <c r="J24" s="623"/>
      <c r="K24" s="623"/>
    </row>
    <row r="25" spans="1:11" ht="15" customHeight="1">
      <c r="A25" s="634" t="s">
        <v>190</v>
      </c>
      <c r="B25" s="366"/>
      <c r="C25" s="366"/>
      <c r="D25" s="366"/>
      <c r="E25" s="366"/>
      <c r="F25" s="366"/>
      <c r="G25" s="366"/>
      <c r="H25" s="366"/>
      <c r="I25" s="366"/>
      <c r="J25" s="366"/>
      <c r="K25" s="173" t="str">
        <f t="shared" ref="K25:K26" si="0">IF(SUM(B25:J25)=0,"",SUM(B25:J25))</f>
        <v/>
      </c>
    </row>
    <row r="26" spans="1:11" ht="15" customHeight="1">
      <c r="A26" s="634"/>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191</v>
      </c>
    </row>
    <row r="30" spans="1:11" ht="3.75" customHeight="1"/>
    <row r="31" spans="1:11" ht="18.75" customHeight="1">
      <c r="A31" s="624"/>
      <c r="B31" s="625"/>
      <c r="C31" s="625"/>
      <c r="D31" s="625"/>
      <c r="E31" s="625"/>
      <c r="F31" s="625"/>
      <c r="G31" s="625"/>
      <c r="H31" s="625"/>
      <c r="I31" s="625"/>
      <c r="J31" s="625"/>
      <c r="K31" s="626"/>
    </row>
    <row r="32" spans="1:11" ht="18.75" customHeight="1">
      <c r="A32" s="627"/>
      <c r="B32" s="628"/>
      <c r="C32" s="628"/>
      <c r="D32" s="628"/>
      <c r="E32" s="628"/>
      <c r="F32" s="628"/>
      <c r="G32" s="628"/>
      <c r="H32" s="628"/>
      <c r="I32" s="628"/>
      <c r="J32" s="628"/>
      <c r="K32" s="629"/>
    </row>
    <row r="33" spans="1:11" ht="18.75" customHeight="1">
      <c r="A33" s="630"/>
      <c r="B33" s="631"/>
      <c r="C33" s="631"/>
      <c r="D33" s="631"/>
      <c r="E33" s="631"/>
      <c r="F33" s="631"/>
      <c r="G33" s="631"/>
      <c r="H33" s="631"/>
      <c r="I33" s="631"/>
      <c r="J33" s="631"/>
      <c r="K33" s="632"/>
    </row>
    <row r="36" spans="1:11">
      <c r="A36" s="162" t="s">
        <v>192</v>
      </c>
    </row>
    <row r="37" spans="1:11" ht="3.75" customHeight="1"/>
    <row r="38" spans="1:11" ht="18.75" customHeight="1">
      <c r="A38" s="620" t="s">
        <v>193</v>
      </c>
      <c r="B38" s="621"/>
      <c r="C38" s="614"/>
      <c r="D38" s="615"/>
      <c r="E38" s="615"/>
      <c r="F38" s="615"/>
      <c r="G38" s="615"/>
      <c r="H38" s="616"/>
      <c r="I38" s="169"/>
      <c r="J38" s="169"/>
      <c r="K38" s="169"/>
    </row>
    <row r="39" spans="1:11" ht="18.75" customHeight="1">
      <c r="A39" s="598" t="s">
        <v>194</v>
      </c>
      <c r="B39" s="599"/>
      <c r="C39" s="595"/>
      <c r="D39" s="596"/>
      <c r="E39" s="596"/>
      <c r="F39" s="596"/>
      <c r="G39" s="596"/>
      <c r="H39" s="597"/>
    </row>
    <row r="40" spans="1:11" ht="18.75" customHeight="1">
      <c r="A40" s="189"/>
      <c r="B40" s="592" t="s">
        <v>195</v>
      </c>
      <c r="C40" s="593"/>
      <c r="D40" s="594" t="s">
        <v>196</v>
      </c>
      <c r="E40" s="594"/>
      <c r="F40" s="594"/>
      <c r="G40" s="577"/>
      <c r="H40" s="579"/>
    </row>
    <row r="41" spans="1:11" ht="18.75" customHeight="1">
      <c r="A41" s="183"/>
      <c r="B41" s="583"/>
      <c r="C41" s="584"/>
      <c r="D41" s="594" t="s">
        <v>197</v>
      </c>
      <c r="E41" s="594"/>
      <c r="F41" s="594"/>
      <c r="G41" s="589"/>
      <c r="H41" s="590"/>
    </row>
    <row r="42" spans="1:11" ht="18.75" customHeight="1">
      <c r="A42" s="183"/>
      <c r="B42" s="592" t="s">
        <v>198</v>
      </c>
      <c r="C42" s="593"/>
      <c r="D42" s="591" t="s">
        <v>199</v>
      </c>
      <c r="E42" s="591"/>
      <c r="F42" s="591"/>
      <c r="G42" s="589"/>
      <c r="H42" s="590"/>
      <c r="I42" s="187"/>
      <c r="J42" s="188"/>
      <c r="K42" s="188"/>
    </row>
    <row r="43" spans="1:11" ht="18.75" customHeight="1">
      <c r="A43" s="183"/>
      <c r="B43" s="585" t="s">
        <v>200</v>
      </c>
      <c r="C43" s="586"/>
      <c r="D43" s="591" t="s">
        <v>201</v>
      </c>
      <c r="E43" s="591"/>
      <c r="F43" s="591"/>
      <c r="G43" s="164" t="s">
        <v>202</v>
      </c>
      <c r="H43" s="581"/>
      <c r="I43" s="587"/>
      <c r="J43" s="587"/>
      <c r="K43" s="588"/>
    </row>
    <row r="44" spans="1:11" ht="18.75" customHeight="1">
      <c r="A44" s="183"/>
      <c r="B44" s="585"/>
      <c r="C44" s="586"/>
      <c r="D44" s="189"/>
      <c r="E44" s="178" t="s">
        <v>203</v>
      </c>
      <c r="F44" s="580"/>
      <c r="G44" s="580"/>
      <c r="H44" s="164" t="s">
        <v>204</v>
      </c>
      <c r="I44" s="580"/>
      <c r="J44" s="580"/>
      <c r="K44" s="580"/>
    </row>
    <row r="45" spans="1:11" ht="18.75" customHeight="1">
      <c r="A45" s="183"/>
      <c r="B45" s="183"/>
      <c r="D45" s="183"/>
      <c r="E45" s="178" t="s">
        <v>205</v>
      </c>
      <c r="F45" s="286"/>
      <c r="G45" s="166" t="s">
        <v>206</v>
      </c>
      <c r="H45" s="164" t="s">
        <v>207</v>
      </c>
      <c r="I45" s="581"/>
      <c r="J45" s="582"/>
      <c r="K45" s="166" t="s">
        <v>208</v>
      </c>
    </row>
    <row r="46" spans="1:11" ht="18.75" customHeight="1">
      <c r="A46" s="183"/>
      <c r="B46" s="183"/>
      <c r="D46" s="183"/>
      <c r="E46" s="594" t="s">
        <v>239</v>
      </c>
      <c r="F46" s="594"/>
      <c r="G46" s="594"/>
      <c r="H46" s="594"/>
      <c r="I46" s="610"/>
      <c r="J46" s="610"/>
      <c r="K46" s="610"/>
    </row>
    <row r="47" spans="1:11" ht="18.75" customHeight="1">
      <c r="A47" s="183"/>
      <c r="B47" s="183"/>
      <c r="D47" s="183"/>
      <c r="E47" s="600" t="s">
        <v>240</v>
      </c>
      <c r="F47" s="601"/>
      <c r="G47" s="600" t="s">
        <v>211</v>
      </c>
      <c r="H47" s="602"/>
      <c r="I47" s="605"/>
      <c r="J47" s="606"/>
      <c r="K47" s="607"/>
    </row>
    <row r="48" spans="1:11" ht="18.75" customHeight="1">
      <c r="A48" s="183"/>
      <c r="B48" s="183"/>
      <c r="D48" s="183"/>
      <c r="E48" s="362"/>
      <c r="F48" s="185"/>
      <c r="G48" s="233"/>
      <c r="H48" s="611" t="s">
        <v>212</v>
      </c>
      <c r="I48" s="181"/>
      <c r="J48" s="363" t="s">
        <v>213</v>
      </c>
      <c r="K48" s="179" t="s">
        <v>214</v>
      </c>
    </row>
    <row r="49" spans="1:11" ht="18.75" customHeight="1">
      <c r="A49" s="183"/>
      <c r="B49" s="183"/>
      <c r="D49" s="183"/>
      <c r="E49" s="362"/>
      <c r="F49" s="185"/>
      <c r="G49" s="362"/>
      <c r="H49" s="612"/>
      <c r="I49" s="179" t="s">
        <v>215</v>
      </c>
      <c r="J49" s="364"/>
      <c r="K49" s="365"/>
    </row>
    <row r="50" spans="1:11" ht="18.75" customHeight="1">
      <c r="A50" s="183"/>
      <c r="B50" s="183"/>
      <c r="D50" s="183"/>
      <c r="E50" s="362"/>
      <c r="F50" s="185"/>
      <c r="G50" s="362"/>
      <c r="H50" s="612"/>
      <c r="I50" s="180" t="s">
        <v>216</v>
      </c>
      <c r="J50" s="365"/>
      <c r="K50" s="365"/>
    </row>
    <row r="51" spans="1:11" ht="18.75" customHeight="1">
      <c r="A51" s="183"/>
      <c r="B51" s="183"/>
      <c r="D51" s="183"/>
      <c r="E51" s="362"/>
      <c r="F51" s="185"/>
      <c r="G51" s="201"/>
      <c r="H51" s="613"/>
      <c r="I51" s="180" t="s">
        <v>217</v>
      </c>
      <c r="J51" s="365"/>
      <c r="K51" s="365"/>
    </row>
    <row r="52" spans="1:11" ht="18.75" customHeight="1">
      <c r="A52" s="187"/>
      <c r="B52" s="187"/>
      <c r="C52" s="188"/>
      <c r="D52" s="187"/>
      <c r="E52" s="184"/>
      <c r="F52" s="190"/>
      <c r="G52" s="603" t="s">
        <v>218</v>
      </c>
      <c r="H52" s="604"/>
      <c r="I52" s="608"/>
      <c r="J52" s="608"/>
      <c r="K52" s="609"/>
    </row>
    <row r="53" spans="1:11" ht="6.75" customHeight="1"/>
    <row r="54" spans="1:11">
      <c r="A54" s="162" t="s">
        <v>241</v>
      </c>
    </row>
    <row r="55" spans="1:11" ht="18.75" customHeight="1">
      <c r="A55" s="624"/>
      <c r="B55" s="625"/>
      <c r="C55" s="625"/>
      <c r="D55" s="625"/>
      <c r="E55" s="625"/>
      <c r="F55" s="625"/>
      <c r="G55" s="625"/>
      <c r="H55" s="625"/>
      <c r="I55" s="625"/>
      <c r="J55" s="625"/>
      <c r="K55" s="626"/>
    </row>
    <row r="56" spans="1:11" ht="18.75" customHeight="1">
      <c r="A56" s="627"/>
      <c r="B56" s="628"/>
      <c r="C56" s="628"/>
      <c r="D56" s="628"/>
      <c r="E56" s="628"/>
      <c r="F56" s="628"/>
      <c r="G56" s="628"/>
      <c r="H56" s="628"/>
      <c r="I56" s="628"/>
      <c r="J56" s="628"/>
      <c r="K56" s="629"/>
    </row>
    <row r="57" spans="1:11" ht="18.75" customHeight="1">
      <c r="A57" s="630"/>
      <c r="B57" s="631"/>
      <c r="C57" s="631"/>
      <c r="D57" s="631"/>
      <c r="E57" s="631"/>
      <c r="F57" s="631"/>
      <c r="G57" s="631"/>
      <c r="H57" s="631"/>
      <c r="I57" s="631"/>
      <c r="J57" s="631"/>
      <c r="K57" s="632"/>
    </row>
    <row r="59" spans="1:11">
      <c r="A59" s="162" t="s">
        <v>242</v>
      </c>
    </row>
    <row r="60" spans="1:11" ht="18.75" customHeight="1">
      <c r="A60" s="624"/>
      <c r="B60" s="625"/>
      <c r="C60" s="625"/>
      <c r="D60" s="625"/>
      <c r="E60" s="625"/>
      <c r="F60" s="625"/>
      <c r="G60" s="625"/>
      <c r="H60" s="625"/>
      <c r="I60" s="625"/>
      <c r="J60" s="625"/>
      <c r="K60" s="626"/>
    </row>
    <row r="61" spans="1:11" ht="18.75" customHeight="1">
      <c r="A61" s="627"/>
      <c r="B61" s="628"/>
      <c r="C61" s="628"/>
      <c r="D61" s="628"/>
      <c r="E61" s="628"/>
      <c r="F61" s="628"/>
      <c r="G61" s="628"/>
      <c r="H61" s="628"/>
      <c r="I61" s="628"/>
      <c r="J61" s="628"/>
      <c r="K61" s="629"/>
    </row>
    <row r="62" spans="1:11" ht="18.75" customHeight="1">
      <c r="A62" s="630"/>
      <c r="B62" s="631"/>
      <c r="C62" s="631"/>
      <c r="D62" s="631"/>
      <c r="E62" s="631"/>
      <c r="F62" s="631"/>
      <c r="G62" s="631"/>
      <c r="H62" s="631"/>
      <c r="I62" s="631"/>
      <c r="J62" s="631"/>
      <c r="K62" s="632"/>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2" customWidth="1"/>
    <col min="2" max="18" width="10" style="162" customWidth="1"/>
    <col min="19" max="16384" width="9" style="162"/>
  </cols>
  <sheetData>
    <row r="1" spans="1:11">
      <c r="A1" s="162" t="s">
        <v>243</v>
      </c>
    </row>
    <row r="2" spans="1:11" ht="18" customHeight="1">
      <c r="A2" s="643" t="s">
        <v>145</v>
      </c>
      <c r="B2" s="643"/>
      <c r="C2" s="643"/>
      <c r="D2" s="643"/>
      <c r="E2" s="643"/>
      <c r="F2" s="643"/>
      <c r="G2" s="643"/>
      <c r="H2" s="643"/>
      <c r="I2" s="643"/>
      <c r="J2" s="643"/>
      <c r="K2" s="643"/>
    </row>
    <row r="5" spans="1:11" ht="18.75" customHeight="1">
      <c r="A5" s="164" t="s">
        <v>146</v>
      </c>
      <c r="B5" s="640" t="s">
        <v>244</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11" t="s">
        <v>164</v>
      </c>
      <c r="B18" s="634" t="s">
        <v>250</v>
      </c>
      <c r="C18" s="634"/>
      <c r="D18" s="634"/>
      <c r="E18" s="634"/>
      <c r="F18" s="634"/>
      <c r="G18" s="634" t="s">
        <v>251</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4" spans="1:11" ht="7.5" customHeight="1"/>
    <row r="25" spans="1:11" ht="7.5" customHeight="1"/>
    <row r="26" spans="1:11">
      <c r="A26" s="162" t="s">
        <v>176</v>
      </c>
    </row>
    <row r="27" spans="1:11" ht="3.75" customHeight="1"/>
    <row r="28" spans="1:11">
      <c r="A28" s="622" t="s">
        <v>66</v>
      </c>
      <c r="B28" s="620" t="s">
        <v>252</v>
      </c>
      <c r="C28" s="621"/>
      <c r="D28" s="620" t="s">
        <v>253</v>
      </c>
      <c r="E28" s="659"/>
      <c r="F28" s="621"/>
      <c r="G28" s="620" t="s">
        <v>254</v>
      </c>
      <c r="H28" s="659"/>
      <c r="I28" s="659"/>
      <c r="J28" s="659"/>
      <c r="K28" s="621"/>
    </row>
    <row r="29" spans="1:11">
      <c r="A29" s="623"/>
      <c r="B29" s="163" t="s">
        <v>255</v>
      </c>
      <c r="C29" s="163" t="s">
        <v>256</v>
      </c>
      <c r="D29" s="163" t="s">
        <v>257</v>
      </c>
      <c r="E29" s="163" t="s">
        <v>258</v>
      </c>
      <c r="F29" s="163" t="s">
        <v>259</v>
      </c>
      <c r="G29" s="207" t="s">
        <v>260</v>
      </c>
      <c r="H29" s="205" t="s">
        <v>261</v>
      </c>
      <c r="I29" s="206" t="s">
        <v>262</v>
      </c>
      <c r="J29" s="180" t="s">
        <v>263</v>
      </c>
      <c r="K29" s="180" t="s">
        <v>186</v>
      </c>
    </row>
    <row r="30" spans="1:11" ht="18.75" customHeight="1">
      <c r="A30" s="164" t="s">
        <v>189</v>
      </c>
      <c r="B30" s="280"/>
      <c r="C30" s="280"/>
      <c r="D30" s="280"/>
      <c r="E30" s="280"/>
      <c r="F30" s="280"/>
      <c r="G30" s="288"/>
      <c r="H30" s="280"/>
      <c r="I30" s="280"/>
      <c r="J30" s="280"/>
      <c r="K30" s="280"/>
    </row>
    <row r="31" spans="1:11" ht="15" customHeight="1">
      <c r="A31" s="634" t="s">
        <v>190</v>
      </c>
      <c r="B31" s="366"/>
      <c r="C31" s="366"/>
      <c r="D31" s="366"/>
      <c r="E31" s="366"/>
      <c r="F31" s="366"/>
      <c r="G31" s="366"/>
      <c r="H31" s="366"/>
      <c r="I31" s="366"/>
      <c r="J31" s="366"/>
      <c r="K31" s="366"/>
    </row>
    <row r="32" spans="1:11" ht="15" customHeight="1">
      <c r="A32" s="634"/>
      <c r="B32" s="285"/>
      <c r="C32" s="285"/>
      <c r="D32" s="285"/>
      <c r="E32" s="289"/>
      <c r="F32" s="289"/>
      <c r="G32" s="289"/>
      <c r="H32" s="289"/>
      <c r="I32" s="289"/>
      <c r="J32" s="289"/>
      <c r="K32" s="289"/>
    </row>
    <row r="33" spans="1:13">
      <c r="A33" s="622" t="s">
        <v>66</v>
      </c>
      <c r="B33" s="622" t="s">
        <v>264</v>
      </c>
      <c r="C33" s="622" t="s">
        <v>265</v>
      </c>
      <c r="D33" s="622" t="s">
        <v>186</v>
      </c>
      <c r="E33" s="622" t="s">
        <v>180</v>
      </c>
      <c r="F33" s="665" t="s">
        <v>266</v>
      </c>
      <c r="G33" s="665"/>
      <c r="H33" s="665"/>
      <c r="I33" s="665"/>
      <c r="J33" s="665"/>
      <c r="K33" s="665"/>
    </row>
    <row r="34" spans="1:13">
      <c r="A34" s="623"/>
      <c r="B34" s="623"/>
      <c r="C34" s="623"/>
      <c r="D34" s="623"/>
      <c r="E34" s="623"/>
      <c r="F34" s="665" t="s">
        <v>267</v>
      </c>
      <c r="G34" s="665"/>
      <c r="H34" s="665"/>
      <c r="I34" s="665" t="s">
        <v>186</v>
      </c>
      <c r="J34" s="665"/>
      <c r="K34" s="665"/>
    </row>
    <row r="35" spans="1:13" ht="18.75" customHeight="1">
      <c r="A35" s="164" t="s">
        <v>189</v>
      </c>
      <c r="B35" s="280"/>
      <c r="C35" s="280"/>
      <c r="D35" s="290"/>
      <c r="E35" s="194" t="str">
        <f>IF(SUM(B30:K30)+SUM(B35:D35)=0,"",SUM(B30:K30)+SUM(B35:D35))</f>
        <v/>
      </c>
      <c r="F35" s="666"/>
      <c r="G35" s="666"/>
      <c r="H35" s="666"/>
      <c r="I35" s="667"/>
      <c r="J35" s="667"/>
      <c r="K35" s="667"/>
    </row>
    <row r="36" spans="1:13" ht="15" customHeight="1">
      <c r="A36" s="634" t="s">
        <v>190</v>
      </c>
      <c r="B36" s="366"/>
      <c r="C36" s="366"/>
      <c r="D36" s="366"/>
      <c r="E36" s="195" t="str">
        <f>IF(SUM(B31:K31)+SUM(B36:D36)=0,"",SUM(B31:K31)+SUM(B36:D36))</f>
        <v/>
      </c>
      <c r="F36" s="666"/>
      <c r="G36" s="666"/>
      <c r="H36" s="666"/>
      <c r="I36" s="667"/>
      <c r="J36" s="667"/>
      <c r="K36" s="667"/>
    </row>
    <row r="37" spans="1:13" ht="15" customHeight="1">
      <c r="A37" s="634"/>
      <c r="B37" s="285"/>
      <c r="C37" s="285"/>
      <c r="D37" s="291"/>
      <c r="E37" s="196" t="str">
        <f>IF(SUM(B32:K32)+SUM(B37:D37)=0,"",SUM(B32:K32)+SUM(B37:D37))</f>
        <v/>
      </c>
      <c r="F37" s="666"/>
      <c r="G37" s="666"/>
      <c r="H37" s="666"/>
      <c r="I37" s="667"/>
      <c r="J37" s="667"/>
      <c r="K37" s="667"/>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268</v>
      </c>
    </row>
    <row r="41" spans="1:13" ht="3.75" customHeight="1"/>
    <row r="42" spans="1:13" ht="15" customHeight="1">
      <c r="A42" s="677" t="s">
        <v>269</v>
      </c>
      <c r="B42" s="678"/>
      <c r="C42" s="678"/>
      <c r="D42" s="679"/>
      <c r="E42" s="669" t="s">
        <v>270</v>
      </c>
      <c r="F42" s="670"/>
      <c r="G42" s="670"/>
      <c r="H42" s="671"/>
      <c r="I42" s="660" t="s">
        <v>180</v>
      </c>
      <c r="J42" s="211"/>
    </row>
    <row r="43" spans="1:13" ht="15" customHeight="1">
      <c r="A43" s="680"/>
      <c r="B43" s="681"/>
      <c r="C43" s="681"/>
      <c r="D43" s="682"/>
      <c r="E43" s="663" t="s">
        <v>271</v>
      </c>
      <c r="F43" s="210"/>
      <c r="G43" s="663" t="s">
        <v>272</v>
      </c>
      <c r="H43" s="214"/>
      <c r="I43" s="661"/>
      <c r="J43" s="211"/>
    </row>
    <row r="44" spans="1:13" ht="27" customHeight="1">
      <c r="A44" s="583"/>
      <c r="B44" s="683"/>
      <c r="C44" s="683"/>
      <c r="D44" s="584"/>
      <c r="E44" s="664"/>
      <c r="F44" s="216" t="s">
        <v>273</v>
      </c>
      <c r="G44" s="664"/>
      <c r="H44" s="224" t="s">
        <v>273</v>
      </c>
      <c r="I44" s="662"/>
      <c r="J44" s="211"/>
    </row>
    <row r="45" spans="1:13" ht="15" customHeight="1">
      <c r="A45" s="672"/>
      <c r="B45" s="672"/>
      <c r="C45" s="672"/>
      <c r="D45" s="672"/>
      <c r="E45" s="292"/>
      <c r="F45" s="264" t="str">
        <f>L45</f>
        <v/>
      </c>
      <c r="G45" s="421"/>
      <c r="H45" s="265" t="str">
        <f>M45</f>
        <v/>
      </c>
      <c r="I45" s="223" t="str">
        <f>IF(E45+G45=0,"",F45+H45)</f>
        <v/>
      </c>
      <c r="L45" s="162" t="str">
        <f>IF(E45="","",ROUND(E45/12,2))</f>
        <v/>
      </c>
      <c r="M45" s="162" t="str">
        <f>IF(G45="","",ROUND(G45/12,2))</f>
        <v/>
      </c>
    </row>
    <row r="46" spans="1:13" ht="15" customHeight="1">
      <c r="A46" s="672"/>
      <c r="B46" s="672"/>
      <c r="C46" s="672"/>
      <c r="D46" s="672"/>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72"/>
      <c r="B47" s="672"/>
      <c r="C47" s="672"/>
      <c r="D47" s="672"/>
      <c r="E47" s="292"/>
      <c r="F47" s="264" t="str">
        <f t="shared" si="0"/>
        <v/>
      </c>
      <c r="G47" s="421"/>
      <c r="H47" s="265" t="str">
        <f t="shared" si="1"/>
        <v/>
      </c>
      <c r="I47" s="223" t="str">
        <f t="shared" si="2"/>
        <v/>
      </c>
      <c r="L47" s="162" t="str">
        <f t="shared" si="3"/>
        <v/>
      </c>
      <c r="M47" s="162" t="str">
        <f t="shared" si="4"/>
        <v/>
      </c>
    </row>
    <row r="48" spans="1:13" ht="15" customHeight="1">
      <c r="A48" s="672"/>
      <c r="B48" s="672"/>
      <c r="C48" s="672"/>
      <c r="D48" s="672"/>
      <c r="E48" s="292"/>
      <c r="F48" s="264" t="str">
        <f t="shared" si="0"/>
        <v/>
      </c>
      <c r="G48" s="421"/>
      <c r="H48" s="265" t="str">
        <f t="shared" si="1"/>
        <v/>
      </c>
      <c r="I48" s="223" t="str">
        <f t="shared" si="2"/>
        <v/>
      </c>
      <c r="L48" s="162" t="str">
        <f t="shared" si="3"/>
        <v/>
      </c>
      <c r="M48" s="162" t="str">
        <f t="shared" si="4"/>
        <v/>
      </c>
    </row>
    <row r="49" spans="1:13" ht="15" customHeight="1">
      <c r="A49" s="672"/>
      <c r="B49" s="672"/>
      <c r="C49" s="672"/>
      <c r="D49" s="672"/>
      <c r="E49" s="292"/>
      <c r="F49" s="264" t="str">
        <f t="shared" si="0"/>
        <v/>
      </c>
      <c r="G49" s="421"/>
      <c r="H49" s="265" t="str">
        <f t="shared" si="1"/>
        <v/>
      </c>
      <c r="I49" s="223" t="str">
        <f t="shared" si="2"/>
        <v/>
      </c>
      <c r="L49" s="162" t="str">
        <f t="shared" si="3"/>
        <v/>
      </c>
      <c r="M49" s="162" t="str">
        <f t="shared" si="4"/>
        <v/>
      </c>
    </row>
    <row r="50" spans="1:13" ht="15" customHeight="1">
      <c r="A50" s="672"/>
      <c r="B50" s="672"/>
      <c r="C50" s="672"/>
      <c r="D50" s="672"/>
      <c r="E50" s="292"/>
      <c r="F50" s="264" t="str">
        <f t="shared" si="0"/>
        <v/>
      </c>
      <c r="G50" s="421"/>
      <c r="H50" s="265" t="str">
        <f t="shared" si="1"/>
        <v/>
      </c>
      <c r="I50" s="223" t="str">
        <f t="shared" si="2"/>
        <v/>
      </c>
      <c r="L50" s="162" t="str">
        <f t="shared" si="3"/>
        <v/>
      </c>
      <c r="M50" s="162" t="str">
        <f t="shared" si="4"/>
        <v/>
      </c>
    </row>
    <row r="51" spans="1:13" ht="15" customHeight="1">
      <c r="A51" s="672"/>
      <c r="B51" s="672"/>
      <c r="C51" s="672"/>
      <c r="D51" s="672"/>
      <c r="E51" s="292"/>
      <c r="F51" s="264" t="str">
        <f t="shared" si="0"/>
        <v/>
      </c>
      <c r="G51" s="421"/>
      <c r="H51" s="265" t="str">
        <f t="shared" si="1"/>
        <v/>
      </c>
      <c r="I51" s="223" t="str">
        <f t="shared" si="2"/>
        <v/>
      </c>
      <c r="L51" s="162" t="str">
        <f t="shared" si="3"/>
        <v/>
      </c>
      <c r="M51" s="162" t="str">
        <f t="shared" si="4"/>
        <v/>
      </c>
    </row>
    <row r="52" spans="1:13" ht="15" customHeight="1">
      <c r="A52" s="672"/>
      <c r="B52" s="672"/>
      <c r="C52" s="672"/>
      <c r="D52" s="672"/>
      <c r="E52" s="292"/>
      <c r="F52" s="264" t="str">
        <f t="shared" si="0"/>
        <v/>
      </c>
      <c r="G52" s="421"/>
      <c r="H52" s="265" t="str">
        <f t="shared" si="1"/>
        <v/>
      </c>
      <c r="I52" s="223" t="str">
        <f t="shared" si="2"/>
        <v/>
      </c>
      <c r="L52" s="162" t="str">
        <f t="shared" si="3"/>
        <v/>
      </c>
      <c r="M52" s="162" t="str">
        <f t="shared" si="4"/>
        <v/>
      </c>
    </row>
    <row r="53" spans="1:13" ht="15" customHeight="1">
      <c r="A53" s="672"/>
      <c r="B53" s="672"/>
      <c r="C53" s="672"/>
      <c r="D53" s="672"/>
      <c r="E53" s="292"/>
      <c r="F53" s="264" t="str">
        <f t="shared" si="0"/>
        <v/>
      </c>
      <c r="G53" s="421"/>
      <c r="H53" s="265" t="str">
        <f t="shared" si="1"/>
        <v/>
      </c>
      <c r="I53" s="223" t="str">
        <f t="shared" si="2"/>
        <v/>
      </c>
      <c r="L53" s="162" t="str">
        <f t="shared" si="3"/>
        <v/>
      </c>
      <c r="M53" s="162" t="str">
        <f t="shared" si="4"/>
        <v/>
      </c>
    </row>
    <row r="54" spans="1:13" ht="15" customHeight="1">
      <c r="A54" s="672"/>
      <c r="B54" s="672"/>
      <c r="C54" s="672"/>
      <c r="D54" s="672"/>
      <c r="E54" s="292"/>
      <c r="F54" s="264" t="str">
        <f t="shared" si="0"/>
        <v/>
      </c>
      <c r="G54" s="421"/>
      <c r="H54" s="265" t="str">
        <f t="shared" si="1"/>
        <v/>
      </c>
      <c r="I54" s="223" t="str">
        <f t="shared" si="2"/>
        <v/>
      </c>
      <c r="L54" s="162" t="str">
        <f t="shared" si="3"/>
        <v/>
      </c>
      <c r="M54" s="162" t="str">
        <f t="shared" si="4"/>
        <v/>
      </c>
    </row>
    <row r="55" spans="1:13" ht="15" customHeight="1">
      <c r="A55" s="672"/>
      <c r="B55" s="672"/>
      <c r="C55" s="672"/>
      <c r="D55" s="672"/>
      <c r="E55" s="292"/>
      <c r="F55" s="264" t="str">
        <f t="shared" si="0"/>
        <v/>
      </c>
      <c r="G55" s="421"/>
      <c r="H55" s="265" t="str">
        <f t="shared" si="1"/>
        <v/>
      </c>
      <c r="I55" s="223" t="str">
        <f t="shared" si="2"/>
        <v/>
      </c>
      <c r="L55" s="162" t="str">
        <f t="shared" si="3"/>
        <v/>
      </c>
      <c r="M55" s="162" t="str">
        <f t="shared" si="4"/>
        <v/>
      </c>
    </row>
    <row r="56" spans="1:13" ht="15" customHeight="1" thickBot="1">
      <c r="A56" s="673"/>
      <c r="B56" s="673"/>
      <c r="C56" s="673"/>
      <c r="D56" s="673"/>
      <c r="E56" s="293"/>
      <c r="F56" s="266" t="str">
        <f t="shared" si="0"/>
        <v/>
      </c>
      <c r="G56" s="422"/>
      <c r="H56" s="267" t="str">
        <f t="shared" si="1"/>
        <v/>
      </c>
      <c r="I56" s="222" t="str">
        <f t="shared" si="2"/>
        <v/>
      </c>
      <c r="L56" s="162" t="str">
        <f t="shared" si="3"/>
        <v/>
      </c>
      <c r="M56" s="162" t="str">
        <f t="shared" si="4"/>
        <v/>
      </c>
    </row>
    <row r="57" spans="1:13" ht="15" customHeight="1" thickTop="1" thickBot="1">
      <c r="A57" s="674" t="s">
        <v>180</v>
      </c>
      <c r="B57" s="675"/>
      <c r="C57" s="675"/>
      <c r="D57" s="676"/>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68" t="s">
        <v>274</v>
      </c>
      <c r="G58" s="668"/>
      <c r="H58" s="668"/>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275</v>
      </c>
    </row>
    <row r="62" spans="1:13" ht="3.75" customHeight="1"/>
    <row r="63" spans="1:13" ht="18.75" customHeight="1">
      <c r="A63" s="624"/>
      <c r="B63" s="625"/>
      <c r="C63" s="625"/>
      <c r="D63" s="625"/>
      <c r="E63" s="625"/>
      <c r="F63" s="625"/>
      <c r="G63" s="625"/>
      <c r="H63" s="625"/>
      <c r="I63" s="625"/>
      <c r="J63" s="625"/>
      <c r="K63" s="626"/>
    </row>
    <row r="64" spans="1:13" ht="18.75" customHeight="1">
      <c r="A64" s="627"/>
      <c r="B64" s="628"/>
      <c r="C64" s="628"/>
      <c r="D64" s="628"/>
      <c r="E64" s="628"/>
      <c r="F64" s="628"/>
      <c r="G64" s="628"/>
      <c r="H64" s="628"/>
      <c r="I64" s="628"/>
      <c r="J64" s="628"/>
      <c r="K64" s="629"/>
    </row>
    <row r="65" spans="1:11" ht="18.75" customHeight="1">
      <c r="A65" s="627"/>
      <c r="B65" s="628"/>
      <c r="C65" s="628"/>
      <c r="D65" s="628"/>
      <c r="E65" s="628"/>
      <c r="F65" s="628"/>
      <c r="G65" s="628"/>
      <c r="H65" s="628"/>
      <c r="I65" s="628"/>
      <c r="J65" s="628"/>
      <c r="K65" s="629"/>
    </row>
    <row r="66" spans="1:11" ht="18.75" customHeight="1">
      <c r="A66" s="630"/>
      <c r="B66" s="631"/>
      <c r="C66" s="631"/>
      <c r="D66" s="631"/>
      <c r="E66" s="631"/>
      <c r="F66" s="631"/>
      <c r="G66" s="631"/>
      <c r="H66" s="631"/>
      <c r="I66" s="631"/>
      <c r="J66" s="631"/>
      <c r="K66" s="632"/>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2" customWidth="1"/>
    <col min="2" max="18" width="10" style="162" customWidth="1"/>
    <col min="19" max="16384" width="9" style="162"/>
  </cols>
  <sheetData>
    <row r="1" spans="1:11">
      <c r="A1" s="162" t="s">
        <v>276</v>
      </c>
    </row>
    <row r="2" spans="1:11" ht="18" customHeight="1">
      <c r="A2" s="643" t="s">
        <v>145</v>
      </c>
      <c r="B2" s="643"/>
      <c r="C2" s="643"/>
      <c r="D2" s="643"/>
      <c r="E2" s="643"/>
      <c r="F2" s="643"/>
      <c r="G2" s="643"/>
      <c r="H2" s="643"/>
      <c r="I2" s="643"/>
      <c r="J2" s="643"/>
      <c r="K2" s="643"/>
    </row>
    <row r="5" spans="1:11" ht="18.75" customHeight="1">
      <c r="A5" s="164" t="s">
        <v>146</v>
      </c>
      <c r="B5" s="640" t="s">
        <v>277</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577"/>
      <c r="H16" s="578"/>
      <c r="I16" s="578"/>
      <c r="J16" s="578"/>
      <c r="K16" s="579"/>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11" t="s">
        <v>164</v>
      </c>
      <c r="B18" s="634" t="s">
        <v>278</v>
      </c>
      <c r="C18" s="634"/>
      <c r="D18" s="634"/>
      <c r="E18" s="634"/>
      <c r="F18" s="634"/>
      <c r="G18" s="634" t="s">
        <v>279</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4" spans="1:11" ht="12" customHeight="1"/>
    <row r="25" spans="1:11" ht="12" customHeight="1"/>
    <row r="26" spans="1:11">
      <c r="A26" s="162" t="s">
        <v>176</v>
      </c>
    </row>
    <row r="27" spans="1:11" ht="3.75" customHeight="1"/>
    <row r="28" spans="1:11">
      <c r="A28" s="598" t="s">
        <v>66</v>
      </c>
      <c r="B28" s="637" t="s">
        <v>280</v>
      </c>
      <c r="C28" s="638"/>
      <c r="D28" s="638"/>
      <c r="E28" s="638"/>
      <c r="F28" s="638"/>
      <c r="G28" s="638"/>
      <c r="H28" s="638"/>
      <c r="I28" s="638"/>
      <c r="J28" s="638"/>
      <c r="K28" s="639"/>
    </row>
    <row r="29" spans="1:11">
      <c r="A29" s="657"/>
      <c r="B29" s="179" t="s">
        <v>281</v>
      </c>
      <c r="C29" s="179" t="s">
        <v>282</v>
      </c>
      <c r="D29" s="179" t="s">
        <v>283</v>
      </c>
      <c r="E29" s="179" t="s">
        <v>284</v>
      </c>
      <c r="F29" s="179" t="s">
        <v>285</v>
      </c>
      <c r="G29" s="179" t="s">
        <v>286</v>
      </c>
      <c r="H29" s="179" t="s">
        <v>287</v>
      </c>
      <c r="I29" s="209" t="s">
        <v>288</v>
      </c>
      <c r="J29" s="180" t="s">
        <v>289</v>
      </c>
      <c r="K29" s="180" t="s">
        <v>290</v>
      </c>
    </row>
    <row r="30" spans="1:11" ht="18.75" customHeight="1">
      <c r="A30" s="164" t="s">
        <v>189</v>
      </c>
      <c r="B30" s="285"/>
      <c r="C30" s="285"/>
      <c r="D30" s="285"/>
      <c r="E30" s="285"/>
      <c r="F30" s="285"/>
      <c r="G30" s="294"/>
      <c r="H30" s="285"/>
      <c r="I30" s="280"/>
      <c r="J30" s="280"/>
      <c r="K30" s="280"/>
    </row>
    <row r="31" spans="1:11" ht="15" customHeight="1">
      <c r="A31" s="634" t="s">
        <v>190</v>
      </c>
      <c r="B31" s="284"/>
      <c r="C31" s="284"/>
      <c r="D31" s="284"/>
      <c r="E31" s="284"/>
      <c r="F31" s="284"/>
      <c r="G31" s="284"/>
      <c r="H31" s="284"/>
      <c r="I31" s="284"/>
      <c r="J31" s="284"/>
      <c r="K31" s="284"/>
    </row>
    <row r="32" spans="1:11" ht="15" customHeight="1">
      <c r="A32" s="634"/>
      <c r="B32" s="285"/>
      <c r="C32" s="285"/>
      <c r="D32" s="285"/>
      <c r="E32" s="289"/>
      <c r="F32" s="289"/>
      <c r="G32" s="289"/>
      <c r="H32" s="289"/>
      <c r="I32" s="289"/>
      <c r="J32" s="289"/>
      <c r="K32" s="289"/>
    </row>
    <row r="33" spans="1:11">
      <c r="A33" s="598" t="s">
        <v>66</v>
      </c>
      <c r="B33" s="181"/>
      <c r="C33" s="181" t="s">
        <v>291</v>
      </c>
      <c r="D33" s="181" t="s">
        <v>292</v>
      </c>
      <c r="E33" s="181" t="s">
        <v>293</v>
      </c>
      <c r="F33" s="622" t="s">
        <v>294</v>
      </c>
      <c r="G33" s="622" t="s">
        <v>186</v>
      </c>
      <c r="H33" s="622" t="s">
        <v>180</v>
      </c>
      <c r="I33" s="598" t="s">
        <v>266</v>
      </c>
      <c r="J33" s="700"/>
      <c r="K33" s="599"/>
    </row>
    <row r="34" spans="1:11" ht="24">
      <c r="A34" s="657"/>
      <c r="B34" s="226" t="s">
        <v>295</v>
      </c>
      <c r="C34" s="226" t="s">
        <v>296</v>
      </c>
      <c r="D34" s="226" t="s">
        <v>297</v>
      </c>
      <c r="E34" s="226" t="s">
        <v>298</v>
      </c>
      <c r="F34" s="623"/>
      <c r="G34" s="623"/>
      <c r="H34" s="623"/>
      <c r="I34" s="657"/>
      <c r="J34" s="701"/>
      <c r="K34" s="658"/>
    </row>
    <row r="35" spans="1:11" ht="18.75" customHeight="1">
      <c r="A35" s="164" t="s">
        <v>189</v>
      </c>
      <c r="B35" s="285"/>
      <c r="C35" s="285"/>
      <c r="D35" s="285"/>
      <c r="E35" s="285"/>
      <c r="F35" s="285"/>
      <c r="G35" s="294"/>
      <c r="H35" s="174" t="str">
        <f>IF(SUM(B30:K30)+SUM(B35:G35)=0,"",SUM((B30:K30)+SUM(B35:G35)))</f>
        <v/>
      </c>
      <c r="I35" s="691"/>
      <c r="J35" s="692"/>
      <c r="K35" s="693"/>
    </row>
    <row r="36" spans="1:11" ht="15" customHeight="1">
      <c r="A36" s="634" t="s">
        <v>190</v>
      </c>
      <c r="B36" s="366"/>
      <c r="C36" s="366"/>
      <c r="D36" s="366"/>
      <c r="E36" s="366"/>
      <c r="F36" s="366"/>
      <c r="G36" s="366"/>
      <c r="H36" s="173" t="str">
        <f t="shared" ref="H36:H37" si="0">IF(SUM(B31:K31)+SUM(B36:G36)=0,"",SUM((B31:K31)+SUM(B36:G36)))</f>
        <v/>
      </c>
      <c r="I36" s="694"/>
      <c r="J36" s="695"/>
      <c r="K36" s="696"/>
    </row>
    <row r="37" spans="1:11" ht="15" customHeight="1">
      <c r="A37" s="634"/>
      <c r="B37" s="285"/>
      <c r="C37" s="285"/>
      <c r="D37" s="285"/>
      <c r="E37" s="285"/>
      <c r="F37" s="285"/>
      <c r="G37" s="285"/>
      <c r="H37" s="174" t="str">
        <f t="shared" si="0"/>
        <v/>
      </c>
      <c r="I37" s="697"/>
      <c r="J37" s="698"/>
      <c r="K37" s="699"/>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299</v>
      </c>
    </row>
    <row r="41" spans="1:11" ht="3.75" customHeight="1"/>
    <row r="42" spans="1:11" ht="15" customHeight="1">
      <c r="A42" s="684" t="s">
        <v>300</v>
      </c>
      <c r="B42" s="685"/>
      <c r="C42" s="685"/>
      <c r="D42" s="685"/>
      <c r="E42" s="685"/>
      <c r="F42" s="685"/>
      <c r="G42" s="685"/>
      <c r="H42" s="685"/>
      <c r="I42" s="686"/>
      <c r="J42" s="211"/>
    </row>
    <row r="43" spans="1:11" ht="15" customHeight="1">
      <c r="A43" s="684" t="s">
        <v>301</v>
      </c>
      <c r="B43" s="685"/>
      <c r="C43" s="685"/>
      <c r="D43" s="685"/>
      <c r="E43" s="685"/>
      <c r="F43" s="685"/>
      <c r="G43" s="685"/>
      <c r="H43" s="685"/>
      <c r="I43" s="686"/>
    </row>
    <row r="44" spans="1:11" ht="15" customHeight="1">
      <c r="A44" s="618" t="s">
        <v>302</v>
      </c>
      <c r="B44" s="687"/>
      <c r="C44" s="295"/>
      <c r="D44" s="618" t="s">
        <v>282</v>
      </c>
      <c r="E44" s="687"/>
      <c r="F44" s="296"/>
      <c r="G44" s="618" t="s">
        <v>283</v>
      </c>
      <c r="H44" s="619"/>
      <c r="I44" s="296"/>
    </row>
    <row r="45" spans="1:11" ht="15" customHeight="1">
      <c r="A45" s="618" t="s">
        <v>284</v>
      </c>
      <c r="B45" s="687"/>
      <c r="C45" s="295"/>
      <c r="D45" s="618" t="s">
        <v>285</v>
      </c>
      <c r="E45" s="687"/>
      <c r="F45" s="296"/>
      <c r="G45" s="618" t="s">
        <v>286</v>
      </c>
      <c r="H45" s="619"/>
      <c r="I45" s="296"/>
    </row>
    <row r="46" spans="1:11" ht="15" customHeight="1">
      <c r="A46" s="618" t="s">
        <v>287</v>
      </c>
      <c r="B46" s="687"/>
      <c r="C46" s="295"/>
      <c r="D46" s="688" t="s">
        <v>288</v>
      </c>
      <c r="E46" s="688"/>
      <c r="F46" s="296"/>
      <c r="G46" s="687" t="s">
        <v>289</v>
      </c>
      <c r="H46" s="688"/>
      <c r="I46" s="296"/>
    </row>
    <row r="47" spans="1:11" ht="15" customHeight="1">
      <c r="A47" s="618" t="s">
        <v>290</v>
      </c>
      <c r="B47" s="687"/>
      <c r="C47" s="295"/>
      <c r="D47" s="688" t="s">
        <v>295</v>
      </c>
      <c r="E47" s="688"/>
      <c r="F47" s="296"/>
      <c r="G47" s="690"/>
      <c r="H47" s="690"/>
      <c r="I47" s="219"/>
    </row>
    <row r="48" spans="1:11" ht="15" customHeight="1">
      <c r="A48" s="650" t="s">
        <v>303</v>
      </c>
      <c r="B48" s="689"/>
      <c r="C48" s="283"/>
      <c r="I48" s="227"/>
    </row>
    <row r="49" spans="1:11" ht="15" customHeight="1">
      <c r="A49" s="650" t="s">
        <v>304</v>
      </c>
      <c r="B49" s="689"/>
      <c r="C49" s="283"/>
      <c r="I49" s="227"/>
    </row>
    <row r="50" spans="1:11" ht="15" customHeight="1">
      <c r="A50" s="650" t="s">
        <v>305</v>
      </c>
      <c r="B50" s="689"/>
      <c r="C50" s="283"/>
      <c r="D50" s="188"/>
      <c r="E50" s="188"/>
      <c r="F50" s="188"/>
      <c r="G50" s="188"/>
      <c r="H50" s="188"/>
      <c r="I50" s="193"/>
    </row>
    <row r="51" spans="1:11" ht="12" customHeight="1"/>
    <row r="52" spans="1:11" ht="12" customHeight="1"/>
    <row r="53" spans="1:11">
      <c r="A53" s="162" t="s">
        <v>275</v>
      </c>
    </row>
    <row r="54" spans="1:11" ht="3.75" customHeight="1"/>
    <row r="55" spans="1:11" ht="18.75" customHeight="1">
      <c r="A55" s="624"/>
      <c r="B55" s="625"/>
      <c r="C55" s="625"/>
      <c r="D55" s="625"/>
      <c r="E55" s="625"/>
      <c r="F55" s="625"/>
      <c r="G55" s="625"/>
      <c r="H55" s="625"/>
      <c r="I55" s="625"/>
      <c r="J55" s="625"/>
      <c r="K55" s="626"/>
    </row>
    <row r="56" spans="1:11" ht="18.75" customHeight="1">
      <c r="A56" s="627"/>
      <c r="B56" s="628"/>
      <c r="C56" s="628"/>
      <c r="D56" s="628"/>
      <c r="E56" s="628"/>
      <c r="F56" s="628"/>
      <c r="G56" s="628"/>
      <c r="H56" s="628"/>
      <c r="I56" s="628"/>
      <c r="J56" s="628"/>
      <c r="K56" s="629"/>
    </row>
    <row r="57" spans="1:11" ht="18.75" customHeight="1">
      <c r="A57" s="627"/>
      <c r="B57" s="628"/>
      <c r="C57" s="628"/>
      <c r="D57" s="628"/>
      <c r="E57" s="628"/>
      <c r="F57" s="628"/>
      <c r="G57" s="628"/>
      <c r="H57" s="628"/>
      <c r="I57" s="628"/>
      <c r="J57" s="628"/>
      <c r="K57" s="629"/>
    </row>
    <row r="58" spans="1:11" ht="18.75" customHeight="1">
      <c r="A58" s="630"/>
      <c r="B58" s="631"/>
      <c r="C58" s="631"/>
      <c r="D58" s="631"/>
      <c r="E58" s="631"/>
      <c r="F58" s="631"/>
      <c r="G58" s="631"/>
      <c r="H58" s="631"/>
      <c r="I58" s="631"/>
      <c r="J58" s="631"/>
      <c r="K58" s="632"/>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2" customWidth="1"/>
    <col min="2" max="18" width="10" style="162" customWidth="1"/>
    <col min="19" max="16384" width="9" style="162"/>
  </cols>
  <sheetData>
    <row r="1" spans="1:11">
      <c r="A1" s="162" t="s">
        <v>306</v>
      </c>
    </row>
    <row r="2" spans="1:11" ht="18" customHeight="1">
      <c r="A2" s="643" t="s">
        <v>145</v>
      </c>
      <c r="B2" s="643"/>
      <c r="C2" s="643"/>
      <c r="D2" s="643"/>
      <c r="E2" s="643"/>
      <c r="F2" s="643"/>
      <c r="G2" s="643"/>
      <c r="H2" s="643"/>
      <c r="I2" s="643"/>
      <c r="J2" s="643"/>
      <c r="K2" s="643"/>
    </row>
    <row r="5" spans="1:11" ht="18.75" customHeight="1">
      <c r="A5" s="164" t="s">
        <v>146</v>
      </c>
      <c r="B5" s="640" t="s">
        <v>307</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7"/>
      <c r="C16" s="617"/>
      <c r="D16" s="617"/>
      <c r="E16" s="617"/>
      <c r="F16" s="617"/>
      <c r="G16" s="641"/>
      <c r="H16" s="702"/>
      <c r="I16" s="702"/>
      <c r="J16" s="702"/>
      <c r="K16" s="642"/>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11" t="s">
        <v>164</v>
      </c>
      <c r="B18" s="634" t="s">
        <v>165</v>
      </c>
      <c r="C18" s="634"/>
      <c r="D18" s="634"/>
      <c r="E18" s="634"/>
      <c r="F18" s="634"/>
      <c r="G18" s="634" t="s">
        <v>166</v>
      </c>
      <c r="H18" s="634"/>
      <c r="I18" s="634"/>
      <c r="J18" s="634"/>
      <c r="K18" s="634"/>
    </row>
    <row r="19" spans="1:11" ht="18.75" customHeight="1">
      <c r="A19" s="635"/>
      <c r="B19" s="617"/>
      <c r="C19" s="617"/>
      <c r="D19" s="617"/>
      <c r="E19" s="617"/>
      <c r="F19" s="617"/>
      <c r="G19" s="617"/>
      <c r="H19" s="617"/>
      <c r="I19" s="617"/>
      <c r="J19" s="617"/>
      <c r="K19" s="617"/>
    </row>
    <row r="20" spans="1:11" ht="12" customHeight="1">
      <c r="A20" s="633" t="s">
        <v>167</v>
      </c>
      <c r="B20" s="164" t="s">
        <v>168</v>
      </c>
      <c r="C20" s="640" t="s">
        <v>169</v>
      </c>
      <c r="D20" s="640"/>
      <c r="E20" s="640"/>
      <c r="F20" s="640"/>
      <c r="G20" s="640"/>
      <c r="H20" s="640"/>
      <c r="I20" s="640"/>
      <c r="J20" s="640"/>
      <c r="K20" s="640"/>
    </row>
    <row r="21" spans="1:11">
      <c r="A21" s="633"/>
      <c r="B21" s="617"/>
      <c r="C21" s="164" t="s">
        <v>170</v>
      </c>
      <c r="D21" s="164" t="s">
        <v>171</v>
      </c>
      <c r="E21" s="164" t="s">
        <v>172</v>
      </c>
      <c r="F21" s="641" t="s">
        <v>166</v>
      </c>
      <c r="G21" s="642"/>
      <c r="H21" s="634" t="s">
        <v>173</v>
      </c>
      <c r="I21" s="634"/>
      <c r="J21" s="634"/>
      <c r="K21" s="634"/>
    </row>
    <row r="22" spans="1:11" ht="18.75" customHeight="1">
      <c r="A22" s="633"/>
      <c r="B22" s="617"/>
      <c r="C22" s="279"/>
      <c r="D22" s="280"/>
      <c r="E22" s="281"/>
      <c r="F22" s="580"/>
      <c r="G22" s="580"/>
      <c r="H22" s="168" t="s">
        <v>174</v>
      </c>
      <c r="I22" s="282"/>
      <c r="J22" s="168" t="s">
        <v>175</v>
      </c>
      <c r="K22" s="283"/>
    </row>
    <row r="23" spans="1:11" ht="18.75" customHeight="1">
      <c r="A23" s="633"/>
      <c r="B23" s="617"/>
      <c r="C23" s="279"/>
      <c r="D23" s="280"/>
      <c r="E23" s="281"/>
      <c r="F23" s="580"/>
      <c r="G23" s="580"/>
      <c r="H23" s="168" t="s">
        <v>174</v>
      </c>
      <c r="I23" s="282"/>
      <c r="J23" s="168" t="s">
        <v>175</v>
      </c>
      <c r="K23" s="283"/>
    </row>
    <row r="26" spans="1:11">
      <c r="A26" s="162" t="s">
        <v>176</v>
      </c>
    </row>
    <row r="27" spans="1:11" ht="3.75" customHeight="1"/>
    <row r="28" spans="1:11" ht="15" customHeight="1">
      <c r="A28" s="622" t="s">
        <v>66</v>
      </c>
      <c r="B28" s="637" t="s">
        <v>308</v>
      </c>
      <c r="C28" s="638"/>
      <c r="D28" s="638"/>
      <c r="E28" s="639"/>
      <c r="F28" s="638" t="s">
        <v>309</v>
      </c>
      <c r="G28" s="638"/>
      <c r="H28" s="638"/>
      <c r="I28" s="639"/>
      <c r="J28" s="703" t="s">
        <v>310</v>
      </c>
      <c r="K28" s="622" t="s">
        <v>180</v>
      </c>
    </row>
    <row r="29" spans="1:11" ht="58.5" customHeight="1">
      <c r="A29" s="623"/>
      <c r="B29" s="163"/>
      <c r="C29" s="163" t="s">
        <v>311</v>
      </c>
      <c r="D29" s="163" t="s">
        <v>312</v>
      </c>
      <c r="E29" s="257" t="s">
        <v>313</v>
      </c>
      <c r="F29" s="163" t="s">
        <v>314</v>
      </c>
      <c r="G29" s="163" t="s">
        <v>315</v>
      </c>
      <c r="H29" s="167" t="s">
        <v>316</v>
      </c>
      <c r="I29" s="165" t="s">
        <v>186</v>
      </c>
      <c r="J29" s="704"/>
      <c r="K29" s="623"/>
    </row>
    <row r="30" spans="1:11" ht="18.75" customHeight="1">
      <c r="A30" s="164" t="s">
        <v>189</v>
      </c>
      <c r="B30" s="280"/>
      <c r="C30" s="280"/>
      <c r="D30" s="280"/>
      <c r="E30" s="288"/>
      <c r="F30" s="280"/>
      <c r="G30" s="280"/>
      <c r="H30" s="280"/>
      <c r="I30" s="280"/>
      <c r="J30" s="280"/>
      <c r="K30" s="172" t="str">
        <f>IF(SUM(B30:J30)=0,"",SUM(B30:J30))</f>
        <v/>
      </c>
    </row>
    <row r="31" spans="1:11" ht="15" customHeight="1">
      <c r="A31" s="634" t="s">
        <v>190</v>
      </c>
      <c r="B31" s="366"/>
      <c r="C31" s="366"/>
      <c r="D31" s="366"/>
      <c r="E31" s="367"/>
      <c r="F31" s="366"/>
      <c r="G31" s="366"/>
      <c r="H31" s="366"/>
      <c r="I31" s="366"/>
      <c r="J31" s="366"/>
      <c r="K31" s="173" t="str">
        <f t="shared" ref="K31:K32" si="0">IF(SUM(B31:J31)=0,"",SUM(B31:J31))</f>
        <v/>
      </c>
    </row>
    <row r="32" spans="1:11" ht="15" customHeight="1">
      <c r="A32" s="634"/>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191</v>
      </c>
    </row>
    <row r="36" spans="1:11" ht="3.75" customHeight="1"/>
    <row r="37" spans="1:11" ht="18.75" customHeight="1">
      <c r="A37" s="624"/>
      <c r="B37" s="625"/>
      <c r="C37" s="625"/>
      <c r="D37" s="625"/>
      <c r="E37" s="625"/>
      <c r="F37" s="625"/>
      <c r="G37" s="625"/>
      <c r="H37" s="625"/>
      <c r="I37" s="625"/>
      <c r="J37" s="625"/>
      <c r="K37" s="626"/>
    </row>
    <row r="38" spans="1:11" ht="18.75" customHeight="1">
      <c r="A38" s="627"/>
      <c r="B38" s="628"/>
      <c r="C38" s="628"/>
      <c r="D38" s="628"/>
      <c r="E38" s="628"/>
      <c r="F38" s="628"/>
      <c r="G38" s="628"/>
      <c r="H38" s="628"/>
      <c r="I38" s="628"/>
      <c r="J38" s="628"/>
      <c r="K38" s="629"/>
    </row>
    <row r="39" spans="1:11" ht="18.75" customHeight="1">
      <c r="A39" s="627"/>
      <c r="B39" s="628"/>
      <c r="C39" s="628"/>
      <c r="D39" s="628"/>
      <c r="E39" s="628"/>
      <c r="F39" s="628"/>
      <c r="G39" s="628"/>
      <c r="H39" s="628"/>
      <c r="I39" s="628"/>
      <c r="J39" s="628"/>
      <c r="K39" s="629"/>
    </row>
    <row r="40" spans="1:11" ht="18.75" customHeight="1">
      <c r="A40" s="630"/>
      <c r="B40" s="631"/>
      <c r="C40" s="631"/>
      <c r="D40" s="631"/>
      <c r="E40" s="631"/>
      <c r="F40" s="631"/>
      <c r="G40" s="631"/>
      <c r="H40" s="631"/>
      <c r="I40" s="631"/>
      <c r="J40" s="631"/>
      <c r="K40" s="632"/>
    </row>
    <row r="43" spans="1:11">
      <c r="A43" s="162" t="s">
        <v>317</v>
      </c>
    </row>
    <row r="44" spans="1:11" ht="3.75" customHeight="1"/>
    <row r="45" spans="1:11" ht="18.75" customHeight="1">
      <c r="A45" s="188" t="s">
        <v>318</v>
      </c>
    </row>
    <row r="46" spans="1:11" ht="18.75" customHeight="1">
      <c r="A46" s="684" t="s">
        <v>319</v>
      </c>
      <c r="B46" s="685"/>
      <c r="C46" s="686"/>
      <c r="D46" s="297"/>
      <c r="E46" s="186" t="s">
        <v>320</v>
      </c>
      <c r="F46" s="650"/>
      <c r="G46" s="651"/>
      <c r="H46" s="651"/>
      <c r="I46" s="689"/>
    </row>
    <row r="47" spans="1:11" ht="18.75" customHeight="1">
      <c r="A47" s="684" t="s">
        <v>321</v>
      </c>
      <c r="B47" s="685"/>
      <c r="C47" s="686"/>
      <c r="D47" s="577" t="s">
        <v>322</v>
      </c>
      <c r="E47" s="578"/>
      <c r="F47" s="578"/>
      <c r="G47" s="579"/>
      <c r="H47" s="650"/>
      <c r="I47" s="689"/>
    </row>
    <row r="48" spans="1:11" ht="18.75" customHeight="1">
      <c r="A48" s="705" t="s">
        <v>323</v>
      </c>
      <c r="B48" s="706"/>
      <c r="C48" s="706"/>
      <c r="D48" s="706"/>
      <c r="E48" s="706"/>
      <c r="F48" s="706"/>
      <c r="G48" s="706"/>
      <c r="H48" s="706"/>
      <c r="I48" s="707"/>
    </row>
    <row r="49" spans="1:9" ht="18.75" customHeight="1">
      <c r="A49" s="183"/>
      <c r="B49" s="684" t="s">
        <v>324</v>
      </c>
      <c r="C49" s="686"/>
      <c r="D49" s="182" t="s">
        <v>325</v>
      </c>
      <c r="E49" s="298"/>
      <c r="F49" s="228" t="s">
        <v>326</v>
      </c>
      <c r="G49" s="298"/>
      <c r="H49" s="228" t="s">
        <v>327</v>
      </c>
      <c r="I49" s="166"/>
    </row>
    <row r="50" spans="1:9" ht="18.75" customHeight="1">
      <c r="A50" s="183"/>
      <c r="B50" s="684" t="s">
        <v>328</v>
      </c>
      <c r="C50" s="686"/>
      <c r="D50" s="182" t="s">
        <v>329</v>
      </c>
      <c r="E50" s="298"/>
      <c r="F50" s="228" t="s">
        <v>326</v>
      </c>
      <c r="G50" s="298"/>
      <c r="H50" s="228" t="s">
        <v>327</v>
      </c>
      <c r="I50" s="166"/>
    </row>
    <row r="51" spans="1:9" ht="18.75" customHeight="1">
      <c r="A51" s="183"/>
      <c r="B51" s="684" t="s">
        <v>330</v>
      </c>
      <c r="C51" s="686"/>
      <c r="D51" s="182" t="s">
        <v>329</v>
      </c>
      <c r="E51" s="298"/>
      <c r="F51" s="228" t="s">
        <v>326</v>
      </c>
      <c r="G51" s="298"/>
      <c r="H51" s="228" t="s">
        <v>327</v>
      </c>
      <c r="I51" s="166"/>
    </row>
    <row r="52" spans="1:9" ht="18.75" customHeight="1">
      <c r="A52" s="187"/>
      <c r="B52" s="684" t="s">
        <v>331</v>
      </c>
      <c r="C52" s="686"/>
      <c r="D52" s="577"/>
      <c r="E52" s="578"/>
      <c r="F52" s="578"/>
      <c r="G52" s="579"/>
      <c r="H52" s="188"/>
      <c r="I52" s="193"/>
    </row>
    <row r="53" spans="1:9" ht="11.25" customHeight="1">
      <c r="A53" s="232"/>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2" customWidth="1"/>
    <col min="2" max="18" width="10" style="162" customWidth="1"/>
    <col min="19" max="16384" width="9" style="162"/>
  </cols>
  <sheetData>
    <row r="1" spans="1:11">
      <c r="A1" s="162" t="s">
        <v>332</v>
      </c>
    </row>
    <row r="2" spans="1:11" ht="18" customHeight="1">
      <c r="A2" s="643" t="s">
        <v>145</v>
      </c>
      <c r="B2" s="643"/>
      <c r="C2" s="643"/>
      <c r="D2" s="643"/>
      <c r="E2" s="643"/>
      <c r="F2" s="643"/>
      <c r="G2" s="643"/>
      <c r="H2" s="643"/>
      <c r="I2" s="643"/>
      <c r="J2" s="643"/>
      <c r="K2" s="643"/>
    </row>
    <row r="5" spans="1:11" ht="18.75" customHeight="1">
      <c r="A5" s="164" t="s">
        <v>146</v>
      </c>
      <c r="B5" s="640" t="s">
        <v>333</v>
      </c>
      <c r="C5" s="640"/>
      <c r="D5" s="640"/>
      <c r="E5" s="640"/>
      <c r="F5" s="640"/>
    </row>
    <row r="6" spans="1:11" ht="12" customHeight="1">
      <c r="A6" s="170"/>
      <c r="B6" s="171"/>
      <c r="C6" s="171"/>
      <c r="D6" s="171"/>
      <c r="E6" s="171"/>
      <c r="F6" s="171"/>
    </row>
    <row r="8" spans="1:11">
      <c r="A8" s="640" t="s">
        <v>148</v>
      </c>
      <c r="B8" s="640"/>
      <c r="C8" s="640"/>
      <c r="D8" s="640" t="s">
        <v>149</v>
      </c>
      <c r="E8" s="640"/>
      <c r="F8" s="640"/>
      <c r="G8" s="640" t="s">
        <v>150</v>
      </c>
      <c r="H8" s="640"/>
      <c r="I8" s="640"/>
      <c r="J8" s="640"/>
      <c r="K8" s="640"/>
    </row>
    <row r="9" spans="1:11" ht="18.75" customHeight="1">
      <c r="A9" s="645"/>
      <c r="B9" s="645"/>
      <c r="C9" s="645"/>
      <c r="D9" s="645"/>
      <c r="E9" s="645"/>
      <c r="F9" s="645"/>
      <c r="G9" s="645"/>
      <c r="H9" s="645"/>
      <c r="I9" s="645"/>
      <c r="J9" s="645"/>
      <c r="K9" s="64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644" t="s">
        <v>152</v>
      </c>
      <c r="B14" s="634" t="s">
        <v>153</v>
      </c>
      <c r="C14" s="634"/>
      <c r="D14" s="634"/>
      <c r="E14" s="634"/>
      <c r="F14" s="634"/>
      <c r="G14" s="634" t="s">
        <v>154</v>
      </c>
      <c r="H14" s="634"/>
      <c r="I14" s="634"/>
      <c r="J14" s="634"/>
      <c r="K14" s="634"/>
    </row>
    <row r="15" spans="1:11" ht="18.75" customHeight="1">
      <c r="A15" s="635"/>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34"/>
      <c r="C16" s="634"/>
      <c r="D16" s="634"/>
      <c r="E16" s="634"/>
      <c r="F16" s="634"/>
      <c r="G16" s="641"/>
      <c r="H16" s="702"/>
      <c r="I16" s="702"/>
      <c r="J16" s="702"/>
      <c r="K16" s="642"/>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ht="12" customHeight="1">
      <c r="A18" s="634" t="s">
        <v>334</v>
      </c>
      <c r="B18" s="709"/>
      <c r="C18" s="710"/>
      <c r="D18" s="710"/>
      <c r="E18" s="710"/>
      <c r="F18" s="711"/>
      <c r="G18" s="650" t="s">
        <v>335</v>
      </c>
      <c r="H18" s="651"/>
      <c r="I18" s="651"/>
      <c r="J18" s="651"/>
      <c r="K18" s="689"/>
    </row>
    <row r="19" spans="1:11" ht="19.5" customHeight="1">
      <c r="A19" s="634"/>
      <c r="B19" s="712"/>
      <c r="C19" s="713"/>
      <c r="D19" s="713"/>
      <c r="E19" s="713"/>
      <c r="F19" s="714"/>
      <c r="G19" s="618" t="s">
        <v>336</v>
      </c>
      <c r="H19" s="687"/>
      <c r="I19" s="715"/>
      <c r="J19" s="716"/>
      <c r="K19" s="717"/>
    </row>
    <row r="20" spans="1:11">
      <c r="A20" s="611" t="s">
        <v>164</v>
      </c>
      <c r="B20" s="634" t="s">
        <v>22</v>
      </c>
      <c r="C20" s="634"/>
      <c r="D20" s="634"/>
      <c r="E20" s="634"/>
      <c r="F20" s="634"/>
      <c r="G20" s="644"/>
      <c r="H20" s="644"/>
      <c r="I20" s="644"/>
      <c r="J20" s="644"/>
      <c r="K20" s="644"/>
    </row>
    <row r="21" spans="1:11" ht="18.75" customHeight="1">
      <c r="A21" s="635"/>
      <c r="B21" s="617"/>
      <c r="C21" s="617"/>
      <c r="D21" s="617"/>
      <c r="E21" s="617"/>
      <c r="F21" s="617"/>
      <c r="G21" s="635"/>
      <c r="H21" s="635"/>
      <c r="I21" s="635"/>
      <c r="J21" s="635"/>
      <c r="K21" s="635"/>
    </row>
    <row r="22" spans="1:11" ht="12" customHeight="1">
      <c r="A22" s="633" t="s">
        <v>167</v>
      </c>
      <c r="B22" s="164" t="s">
        <v>168</v>
      </c>
      <c r="C22" s="640" t="s">
        <v>169</v>
      </c>
      <c r="D22" s="640"/>
      <c r="E22" s="640"/>
      <c r="F22" s="640"/>
      <c r="G22" s="640"/>
      <c r="H22" s="640"/>
      <c r="I22" s="640"/>
      <c r="J22" s="640"/>
      <c r="K22" s="640"/>
    </row>
    <row r="23" spans="1:11">
      <c r="A23" s="633"/>
      <c r="B23" s="617"/>
      <c r="C23" s="164" t="s">
        <v>170</v>
      </c>
      <c r="D23" s="164" t="s">
        <v>171</v>
      </c>
      <c r="E23" s="164" t="s">
        <v>172</v>
      </c>
      <c r="F23" s="641" t="s">
        <v>166</v>
      </c>
      <c r="G23" s="642"/>
      <c r="H23" s="634" t="s">
        <v>173</v>
      </c>
      <c r="I23" s="634"/>
      <c r="J23" s="634"/>
      <c r="K23" s="634"/>
    </row>
    <row r="24" spans="1:11" ht="18.75" customHeight="1">
      <c r="A24" s="633"/>
      <c r="B24" s="617"/>
      <c r="C24" s="279"/>
      <c r="D24" s="280"/>
      <c r="E24" s="281"/>
      <c r="F24" s="580"/>
      <c r="G24" s="580"/>
      <c r="H24" s="168" t="s">
        <v>174</v>
      </c>
      <c r="I24" s="282"/>
      <c r="J24" s="168" t="s">
        <v>175</v>
      </c>
      <c r="K24" s="283"/>
    </row>
    <row r="25" spans="1:11" ht="18.75" customHeight="1">
      <c r="A25" s="633"/>
      <c r="B25" s="617"/>
      <c r="C25" s="279"/>
      <c r="D25" s="280"/>
      <c r="E25" s="281"/>
      <c r="F25" s="580"/>
      <c r="G25" s="580"/>
      <c r="H25" s="168" t="s">
        <v>174</v>
      </c>
      <c r="I25" s="282"/>
      <c r="J25" s="168" t="s">
        <v>175</v>
      </c>
      <c r="K25" s="283"/>
    </row>
    <row r="26" spans="1:11" ht="7.5" customHeight="1"/>
    <row r="27" spans="1:11" ht="7.5" customHeight="1"/>
    <row r="28" spans="1:11">
      <c r="A28" s="162" t="s">
        <v>337</v>
      </c>
    </row>
    <row r="29" spans="1:11" ht="3.75" customHeight="1"/>
    <row r="30" spans="1:11">
      <c r="A30" s="622" t="s">
        <v>66</v>
      </c>
      <c r="B30" s="648" t="s">
        <v>338</v>
      </c>
      <c r="C30" s="649"/>
      <c r="D30" s="602"/>
      <c r="E30" s="637" t="s">
        <v>339</v>
      </c>
      <c r="F30" s="638"/>
      <c r="G30" s="639"/>
      <c r="H30" s="622" t="s">
        <v>180</v>
      </c>
      <c r="I30" s="665" t="s">
        <v>266</v>
      </c>
      <c r="J30" s="665"/>
      <c r="K30" s="665"/>
    </row>
    <row r="31" spans="1:11" ht="18.75" customHeight="1">
      <c r="A31" s="708"/>
      <c r="B31" s="718" t="s">
        <v>340</v>
      </c>
      <c r="C31" s="231"/>
      <c r="D31" s="231"/>
      <c r="E31" s="636" t="s">
        <v>341</v>
      </c>
      <c r="F31" s="622" t="s">
        <v>342</v>
      </c>
      <c r="G31" s="599" t="s">
        <v>186</v>
      </c>
      <c r="H31" s="708"/>
      <c r="I31" s="665"/>
      <c r="J31" s="665"/>
      <c r="K31" s="665"/>
    </row>
    <row r="32" spans="1:11" ht="18.75" customHeight="1">
      <c r="A32" s="623"/>
      <c r="B32" s="719"/>
      <c r="C32" s="163" t="s">
        <v>343</v>
      </c>
      <c r="D32" s="163" t="s">
        <v>344</v>
      </c>
      <c r="E32" s="720"/>
      <c r="F32" s="623"/>
      <c r="G32" s="658"/>
      <c r="H32" s="623"/>
      <c r="I32" s="665"/>
      <c r="J32" s="665"/>
      <c r="K32" s="665"/>
    </row>
    <row r="33" spans="1:11" ht="30" customHeight="1">
      <c r="A33" s="314" t="s">
        <v>345</v>
      </c>
      <c r="B33" s="280"/>
      <c r="C33" s="280"/>
      <c r="D33" s="280"/>
      <c r="E33" s="280"/>
      <c r="F33" s="280"/>
      <c r="G33" s="280"/>
      <c r="H33" s="172" t="str">
        <f>IF(SUM(B33+E33+F33+G33)=0,"",SUM(B33+E33+F33+G33))</f>
        <v/>
      </c>
      <c r="I33" s="691"/>
      <c r="J33" s="692"/>
      <c r="K33" s="693"/>
    </row>
    <row r="34" spans="1:11" ht="15" customHeight="1">
      <c r="A34" s="721" t="s">
        <v>346</v>
      </c>
      <c r="B34" s="366"/>
      <c r="C34" s="366"/>
      <c r="D34" s="366"/>
      <c r="E34" s="366"/>
      <c r="F34" s="366"/>
      <c r="G34" s="366"/>
      <c r="H34" s="173" t="str">
        <f t="shared" ref="H34:H35" si="0">IF(SUM(B34+E34+F34+G34)=0,"",SUM(B34+E34+F34+G34))</f>
        <v/>
      </c>
      <c r="I34" s="694"/>
      <c r="J34" s="695"/>
      <c r="K34" s="696"/>
    </row>
    <row r="35" spans="1:11" ht="15" customHeight="1">
      <c r="A35" s="617"/>
      <c r="B35" s="285"/>
      <c r="C35" s="285"/>
      <c r="D35" s="285"/>
      <c r="E35" s="285"/>
      <c r="F35" s="285"/>
      <c r="G35" s="285"/>
      <c r="H35" s="174" t="str">
        <f t="shared" si="0"/>
        <v/>
      </c>
      <c r="I35" s="697"/>
      <c r="J35" s="698"/>
      <c r="K35" s="699"/>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347</v>
      </c>
    </row>
    <row r="39" spans="1:11" ht="3.75" customHeight="1"/>
    <row r="40" spans="1:11" ht="12" customHeight="1">
      <c r="A40" s="677" t="s">
        <v>66</v>
      </c>
      <c r="B40" s="679"/>
      <c r="C40" s="669" t="s">
        <v>348</v>
      </c>
      <c r="D40" s="670"/>
      <c r="E40" s="670"/>
      <c r="F40" s="671"/>
      <c r="G40" s="669" t="s">
        <v>349</v>
      </c>
      <c r="H40" s="670"/>
      <c r="I40" s="670"/>
      <c r="J40" s="671"/>
      <c r="K40" s="177"/>
    </row>
    <row r="41" spans="1:11" ht="12" customHeight="1">
      <c r="A41" s="680"/>
      <c r="B41" s="682"/>
      <c r="C41" s="722" t="s">
        <v>350</v>
      </c>
      <c r="D41" s="663" t="s">
        <v>351</v>
      </c>
      <c r="E41" s="246"/>
      <c r="F41" s="247"/>
      <c r="G41" s="722" t="s">
        <v>350</v>
      </c>
      <c r="H41" s="663" t="s">
        <v>351</v>
      </c>
      <c r="I41" s="246"/>
      <c r="J41" s="247"/>
      <c r="K41" s="177"/>
    </row>
    <row r="42" spans="1:11" ht="12" customHeight="1">
      <c r="A42" s="680"/>
      <c r="B42" s="682"/>
      <c r="C42" s="723"/>
      <c r="D42" s="725"/>
      <c r="E42" s="669" t="s">
        <v>352</v>
      </c>
      <c r="F42" s="671"/>
      <c r="G42" s="723"/>
      <c r="H42" s="725"/>
      <c r="I42" s="669" t="s">
        <v>352</v>
      </c>
      <c r="J42" s="671"/>
      <c r="K42" s="177"/>
    </row>
    <row r="43" spans="1:11" ht="12" customHeight="1">
      <c r="A43" s="583"/>
      <c r="B43" s="584"/>
      <c r="C43" s="724"/>
      <c r="D43" s="664"/>
      <c r="E43" s="248" t="s">
        <v>350</v>
      </c>
      <c r="F43" s="248" t="s">
        <v>353</v>
      </c>
      <c r="G43" s="724"/>
      <c r="H43" s="664"/>
      <c r="I43" s="248" t="s">
        <v>350</v>
      </c>
      <c r="J43" s="248" t="s">
        <v>353</v>
      </c>
      <c r="K43" s="177"/>
    </row>
    <row r="44" spans="1:11" ht="15" customHeight="1">
      <c r="A44" s="634" t="s">
        <v>354</v>
      </c>
      <c r="B44" s="248" t="s">
        <v>355</v>
      </c>
      <c r="C44" s="425"/>
      <c r="D44" s="425"/>
      <c r="E44" s="425"/>
      <c r="F44" s="425"/>
      <c r="G44" s="425"/>
      <c r="H44" s="425"/>
      <c r="I44" s="425"/>
      <c r="J44" s="425"/>
      <c r="K44" s="177"/>
    </row>
    <row r="45" spans="1:11" ht="15" customHeight="1">
      <c r="A45" s="634"/>
      <c r="B45" s="248" t="s">
        <v>356</v>
      </c>
      <c r="C45" s="425"/>
      <c r="D45" s="425"/>
      <c r="E45" s="425"/>
      <c r="F45" s="425"/>
      <c r="G45" s="425"/>
      <c r="H45" s="425"/>
      <c r="I45" s="425"/>
      <c r="J45" s="425"/>
      <c r="K45" s="177"/>
    </row>
    <row r="46" spans="1:11" ht="15" customHeight="1">
      <c r="A46" s="680" t="s">
        <v>357</v>
      </c>
      <c r="B46" s="248" t="s">
        <v>355</v>
      </c>
      <c r="C46" s="425"/>
      <c r="D46" s="425"/>
      <c r="E46" s="425"/>
      <c r="F46" s="425"/>
      <c r="G46" s="425"/>
      <c r="H46" s="425"/>
      <c r="I46" s="425"/>
      <c r="J46" s="425"/>
      <c r="K46" s="177"/>
    </row>
    <row r="47" spans="1:11" ht="15" customHeight="1">
      <c r="A47" s="583"/>
      <c r="B47" s="248" t="s">
        <v>356</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268</v>
      </c>
    </row>
    <row r="51" spans="1:13" ht="3.75" customHeight="1"/>
    <row r="52" spans="1:13" ht="15" customHeight="1">
      <c r="A52" s="677" t="s">
        <v>269</v>
      </c>
      <c r="B52" s="678"/>
      <c r="C52" s="678"/>
      <c r="D52" s="679"/>
      <c r="E52" s="669" t="s">
        <v>270</v>
      </c>
      <c r="F52" s="670"/>
      <c r="G52" s="670"/>
      <c r="H52" s="671"/>
      <c r="I52" s="660" t="s">
        <v>180</v>
      </c>
      <c r="J52" s="211"/>
    </row>
    <row r="53" spans="1:13" ht="15" customHeight="1">
      <c r="A53" s="680"/>
      <c r="B53" s="681"/>
      <c r="C53" s="681"/>
      <c r="D53" s="682"/>
      <c r="E53" s="663" t="s">
        <v>271</v>
      </c>
      <c r="F53" s="210"/>
      <c r="G53" s="663" t="s">
        <v>272</v>
      </c>
      <c r="H53" s="214"/>
      <c r="I53" s="661"/>
      <c r="J53" s="211"/>
    </row>
    <row r="54" spans="1:13" ht="27" customHeight="1">
      <c r="A54" s="583"/>
      <c r="B54" s="683"/>
      <c r="C54" s="683"/>
      <c r="D54" s="584"/>
      <c r="E54" s="664"/>
      <c r="F54" s="216" t="s">
        <v>273</v>
      </c>
      <c r="G54" s="664"/>
      <c r="H54" s="224" t="s">
        <v>273</v>
      </c>
      <c r="I54" s="662"/>
      <c r="J54" s="211"/>
    </row>
    <row r="55" spans="1:13" ht="15" customHeight="1">
      <c r="A55" s="672"/>
      <c r="B55" s="672"/>
      <c r="C55" s="672"/>
      <c r="D55" s="672"/>
      <c r="E55" s="292"/>
      <c r="F55" s="217" t="str">
        <f>L55</f>
        <v/>
      </c>
      <c r="G55" s="427"/>
      <c r="H55" s="220" t="str">
        <f>M55</f>
        <v/>
      </c>
      <c r="I55" s="223" t="str">
        <f>IF(E55+G55=0,"",F55+H55)</f>
        <v/>
      </c>
      <c r="L55" s="162" t="str">
        <f>IF(E55="","",ROUND(E55/12,2))</f>
        <v/>
      </c>
      <c r="M55" s="162" t="str">
        <f>IF(G55="","",ROUND(G55/12,2))</f>
        <v/>
      </c>
    </row>
    <row r="56" spans="1:13" ht="15" customHeight="1">
      <c r="A56" s="672"/>
      <c r="B56" s="672"/>
      <c r="C56" s="672"/>
      <c r="D56" s="672"/>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72"/>
      <c r="B57" s="672"/>
      <c r="C57" s="672"/>
      <c r="D57" s="672"/>
      <c r="E57" s="292"/>
      <c r="F57" s="217" t="str">
        <f t="shared" si="1"/>
        <v/>
      </c>
      <c r="G57" s="427"/>
      <c r="H57" s="220" t="str">
        <f t="shared" si="2"/>
        <v/>
      </c>
      <c r="I57" s="223" t="str">
        <f t="shared" si="3"/>
        <v/>
      </c>
      <c r="L57" s="162" t="str">
        <f t="shared" si="4"/>
        <v/>
      </c>
      <c r="M57" s="162" t="str">
        <f t="shared" si="5"/>
        <v/>
      </c>
    </row>
    <row r="58" spans="1:13" ht="15" customHeight="1">
      <c r="A58" s="672"/>
      <c r="B58" s="672"/>
      <c r="C58" s="672"/>
      <c r="D58" s="672"/>
      <c r="E58" s="292"/>
      <c r="F58" s="217" t="str">
        <f t="shared" si="1"/>
        <v/>
      </c>
      <c r="G58" s="427"/>
      <c r="H58" s="220" t="str">
        <f t="shared" si="2"/>
        <v/>
      </c>
      <c r="I58" s="223" t="str">
        <f t="shared" si="3"/>
        <v/>
      </c>
      <c r="L58" s="162" t="str">
        <f t="shared" si="4"/>
        <v/>
      </c>
      <c r="M58" s="162" t="str">
        <f t="shared" si="5"/>
        <v/>
      </c>
    </row>
    <row r="59" spans="1:13" ht="15" customHeight="1" thickBot="1">
      <c r="A59" s="673"/>
      <c r="B59" s="673"/>
      <c r="C59" s="673"/>
      <c r="D59" s="673"/>
      <c r="E59" s="293"/>
      <c r="F59" s="218" t="str">
        <f t="shared" si="1"/>
        <v/>
      </c>
      <c r="G59" s="428"/>
      <c r="H59" s="221" t="str">
        <f t="shared" si="2"/>
        <v/>
      </c>
      <c r="I59" s="222" t="str">
        <f t="shared" si="3"/>
        <v/>
      </c>
      <c r="L59" s="162" t="str">
        <f t="shared" si="4"/>
        <v/>
      </c>
      <c r="M59" s="162" t="str">
        <f t="shared" si="5"/>
        <v/>
      </c>
    </row>
    <row r="60" spans="1:13" ht="15" customHeight="1" thickTop="1" thickBot="1">
      <c r="A60" s="674" t="s">
        <v>180</v>
      </c>
      <c r="B60" s="675"/>
      <c r="C60" s="675"/>
      <c r="D60" s="676"/>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68" t="s">
        <v>274</v>
      </c>
      <c r="G61" s="668"/>
      <c r="H61" s="668"/>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275</v>
      </c>
    </row>
    <row r="65" spans="1:11" ht="3.75" customHeight="1"/>
    <row r="66" spans="1:11" ht="18.75" customHeight="1">
      <c r="A66" s="624"/>
      <c r="B66" s="625"/>
      <c r="C66" s="625"/>
      <c r="D66" s="625"/>
      <c r="E66" s="625"/>
      <c r="F66" s="625"/>
      <c r="G66" s="625"/>
      <c r="H66" s="625"/>
      <c r="I66" s="625"/>
      <c r="J66" s="625"/>
      <c r="K66" s="626"/>
    </row>
    <row r="67" spans="1:11" ht="18.75" customHeight="1">
      <c r="A67" s="627"/>
      <c r="B67" s="628"/>
      <c r="C67" s="628"/>
      <c r="D67" s="628"/>
      <c r="E67" s="628"/>
      <c r="F67" s="628"/>
      <c r="G67" s="628"/>
      <c r="H67" s="628"/>
      <c r="I67" s="628"/>
      <c r="J67" s="628"/>
      <c r="K67" s="629"/>
    </row>
    <row r="68" spans="1:11" ht="18.75" customHeight="1">
      <c r="A68" s="630"/>
      <c r="B68" s="631"/>
      <c r="C68" s="631"/>
      <c r="D68" s="631"/>
      <c r="E68" s="631"/>
      <c r="F68" s="631"/>
      <c r="G68" s="631"/>
      <c r="H68" s="631"/>
      <c r="I68" s="631"/>
      <c r="J68" s="631"/>
      <c r="K68" s="632"/>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44</vt:i4>
      </vt:variant>
    </vt:vector>
  </HeadingPairs>
  <TitlesOfParts>
    <vt:vector size="7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様式１　施設整備申出書</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チェックシート</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小田　裕代</cp:lastModifiedBy>
  <cp:revision/>
  <cp:lastPrinted>2024-03-01T05:13:10Z</cp:lastPrinted>
  <dcterms:created xsi:type="dcterms:W3CDTF">2000-07-04T04:40:42Z</dcterms:created>
  <dcterms:modified xsi:type="dcterms:W3CDTF">2025-04-16T04:19:36Z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