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一覧" sheetId="1" r:id="rId1"/>
    <sheet name="商業・貿易・観光" sheetId="2" r:id="rId2"/>
    <sheet name="金融" sheetId="3" r:id="rId3"/>
    <sheet name="物価・家計・県民経済" sheetId="4" r:id="rId4"/>
  </sheets>
  <externalReferences>
    <externalReference r:id="rId7"/>
    <externalReference r:id="rId8"/>
  </externalReferences>
  <definedNames>
    <definedName name="_xlnm.Print_Area" localSheetId="2">'金融'!$A$1:$L$117</definedName>
    <definedName name="_xlnm.Print_Area" localSheetId="1">'商業・貿易・観光'!$A$1:$K$156</definedName>
  </definedNames>
  <calcPr fullCalcOnLoad="1"/>
</workbook>
</file>

<file path=xl/sharedStrings.xml><?xml version="1.0" encoding="utf-8"?>
<sst xmlns="http://schemas.openxmlformats.org/spreadsheetml/2006/main" count="959" uniqueCount="572">
  <si>
    <t>シート名</t>
  </si>
  <si>
    <t>項目</t>
  </si>
  <si>
    <t>商業・貿易・観光</t>
  </si>
  <si>
    <t>金融</t>
  </si>
  <si>
    <t>物価・家計・県民経済</t>
  </si>
  <si>
    <t>店</t>
  </si>
  <si>
    <t>人</t>
  </si>
  <si>
    <t>万円</t>
  </si>
  <si>
    <t>昭和</t>
  </si>
  <si>
    <t>平成</t>
  </si>
  <si>
    <t>従業者数</t>
  </si>
  <si>
    <t>年間販売額</t>
  </si>
  <si>
    <t>商店数</t>
  </si>
  <si>
    <t>総　額</t>
  </si>
  <si>
    <t>衣料品</t>
  </si>
  <si>
    <t>飲食料品</t>
  </si>
  <si>
    <t>その他</t>
  </si>
  <si>
    <t>商品券</t>
  </si>
  <si>
    <t>営業日数</t>
  </si>
  <si>
    <t>百万円</t>
  </si>
  <si>
    <t>日</t>
  </si>
  <si>
    <t>千㎡</t>
  </si>
  <si>
    <t>兵庫県計</t>
  </si>
  <si>
    <t>神戸（本関）</t>
  </si>
  <si>
    <t>アメリカ</t>
  </si>
  <si>
    <t>中  国</t>
  </si>
  <si>
    <t>輸出</t>
  </si>
  <si>
    <t>輸入</t>
  </si>
  <si>
    <t>神戸</t>
  </si>
  <si>
    <t>但馬</t>
  </si>
  <si>
    <t>丹波</t>
  </si>
  <si>
    <t>淡路</t>
  </si>
  <si>
    <t>＜日帰り・宿泊別＞</t>
  </si>
  <si>
    <t>日帰り客</t>
  </si>
  <si>
    <t>宿泊客</t>
  </si>
  <si>
    <t>＜目的別＞</t>
  </si>
  <si>
    <t>自然観賞</t>
  </si>
  <si>
    <t>社寺参拝</t>
  </si>
  <si>
    <t>まつり</t>
  </si>
  <si>
    <t>遺（史）跡観賞</t>
  </si>
  <si>
    <t>登山・ﾊｲｷﾝｸﾞ・ｷｬﾝﾌﾟ</t>
  </si>
  <si>
    <t>スキ－・スケ－ト</t>
  </si>
  <si>
    <t>海水浴・ヨット</t>
  </si>
  <si>
    <t>ゴルフ・テニスなど</t>
  </si>
  <si>
    <t>釣り・潮干狩り</t>
  </si>
  <si>
    <t>観光農園</t>
  </si>
  <si>
    <t>区　分</t>
  </si>
  <si>
    <t>総　数</t>
  </si>
  <si>
    <t>男　女　別</t>
  </si>
  <si>
    <t>年　　齢　　別</t>
  </si>
  <si>
    <t>男</t>
  </si>
  <si>
    <t>女</t>
  </si>
  <si>
    <t>0～19</t>
  </si>
  <si>
    <t>20～29</t>
  </si>
  <si>
    <t>30～39</t>
  </si>
  <si>
    <t>40～49</t>
  </si>
  <si>
    <t>50～59</t>
  </si>
  <si>
    <t>区　分</t>
  </si>
  <si>
    <t>商店数</t>
  </si>
  <si>
    <t>従業者数</t>
  </si>
  <si>
    <t>年間販売額</t>
  </si>
  <si>
    <t>従業者１人当たり
年間販売額</t>
  </si>
  <si>
    <t>卸売業</t>
  </si>
  <si>
    <t>小売業</t>
  </si>
  <si>
    <t>60年</t>
  </si>
  <si>
    <t>63年</t>
  </si>
  <si>
    <t>3年</t>
  </si>
  <si>
    <t>6年</t>
  </si>
  <si>
    <t>9年</t>
  </si>
  <si>
    <t>11年</t>
  </si>
  <si>
    <t>区　分</t>
  </si>
  <si>
    <t>11年</t>
  </si>
  <si>
    <t>合　　計</t>
  </si>
  <si>
    <t>卸　売　業</t>
  </si>
  <si>
    <t>　各種商品</t>
  </si>
  <si>
    <t>　繊維品</t>
  </si>
  <si>
    <t>　衣服・身の回り品</t>
  </si>
  <si>
    <t>　農畜産物・水産物</t>
  </si>
  <si>
    <t>　食料・飲料</t>
  </si>
  <si>
    <t>　建築材料</t>
  </si>
  <si>
    <t>　化学製品</t>
  </si>
  <si>
    <t>　鉱物・金属材料</t>
  </si>
  <si>
    <t>　再生資源</t>
  </si>
  <si>
    <t>　一般機械器具</t>
  </si>
  <si>
    <t>　自動車</t>
  </si>
  <si>
    <t>　電気機械器具</t>
  </si>
  <si>
    <t>　その他の機械器具</t>
  </si>
  <si>
    <t>　家具・建具・じゅう器等</t>
  </si>
  <si>
    <t>　医薬品・化粧品等</t>
  </si>
  <si>
    <t>　　その他の分類されない卸売業</t>
  </si>
  <si>
    <t>小　売　業</t>
  </si>
  <si>
    <t>　各種商品</t>
  </si>
  <si>
    <t>　織物・衣服・身の回り品</t>
  </si>
  <si>
    <t>　飲食料品</t>
  </si>
  <si>
    <t>　自動車・自転車</t>
  </si>
  <si>
    <t>　その他</t>
  </si>
  <si>
    <t>資料　県統計課「兵庫県の商業」</t>
  </si>
  <si>
    <t>区　分</t>
  </si>
  <si>
    <t>大規模小売店舗数</t>
  </si>
  <si>
    <t>大規模小売店舗内</t>
  </si>
  <si>
    <t>コンビニエンスストア</t>
  </si>
  <si>
    <t>小売
商店数</t>
  </si>
  <si>
    <t>小売
従業者数</t>
  </si>
  <si>
    <t>商店数総数</t>
  </si>
  <si>
    <t>終日営業店(再掲)</t>
  </si>
  <si>
    <t>地域別</t>
  </si>
  <si>
    <t>神戸市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</si>
  <si>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</si>
  <si>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</si>
  <si>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</si>
  <si>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</si>
  <si>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</si>
  <si>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</si>
  <si>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</si>
  <si>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</si>
  <si>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</si>
  <si>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資料　県統計課「兵庫県の商業」</t>
  </si>
  <si>
    <t>百貨店</t>
  </si>
  <si>
    <t>区　分</t>
  </si>
  <si>
    <t>売場面積</t>
  </si>
  <si>
    <t>店</t>
  </si>
  <si>
    <t>スーパー</t>
  </si>
  <si>
    <t>資料　経済産業省「商業販売統計年報」</t>
  </si>
  <si>
    <t>区分</t>
  </si>
  <si>
    <t>合計</t>
  </si>
  <si>
    <t>卸売業</t>
  </si>
  <si>
    <t>小売業</t>
  </si>
  <si>
    <t>商店数</t>
  </si>
  <si>
    <t>従業者数</t>
  </si>
  <si>
    <t>年間販売額</t>
  </si>
  <si>
    <t>商店数</t>
  </si>
  <si>
    <t>従業者数</t>
  </si>
  <si>
    <t>年間販売額</t>
  </si>
  <si>
    <t>商店数</t>
  </si>
  <si>
    <t>店</t>
  </si>
  <si>
    <t>人</t>
  </si>
  <si>
    <t>万円</t>
  </si>
  <si>
    <t>店</t>
  </si>
  <si>
    <t>人</t>
  </si>
  <si>
    <t>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</si>
  <si>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</si>
  <si>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</si>
  <si>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</si>
  <si>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</si>
  <si>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</si>
  <si>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</si>
  <si>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</si>
  <si>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</si>
  <si>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資料　県統計課「兵庫県の商業」</t>
  </si>
  <si>
    <t>区　分</t>
  </si>
  <si>
    <t>総数</t>
  </si>
  <si>
    <t>阪神南・
阪神北</t>
  </si>
  <si>
    <t>東播磨・
北播磨</t>
  </si>
  <si>
    <t>中播磨・
西播磨</t>
  </si>
  <si>
    <t>千人</t>
  </si>
  <si>
    <t>平成</t>
  </si>
  <si>
    <t>年度</t>
  </si>
  <si>
    <t>＜居住地別＞</t>
  </si>
  <si>
    <t>県観光交流課　調</t>
  </si>
  <si>
    <t>60以上</t>
  </si>
  <si>
    <t>県旅券事務所　調</t>
  </si>
  <si>
    <t>預貯金</t>
  </si>
  <si>
    <t>信用金庫</t>
  </si>
  <si>
    <t xml:space="preserve">  </t>
  </si>
  <si>
    <t>貸出金</t>
  </si>
  <si>
    <t>枚数</t>
  </si>
  <si>
    <t>金　額</t>
  </si>
  <si>
    <t>枚</t>
  </si>
  <si>
    <t>年</t>
  </si>
  <si>
    <t>保証承諾</t>
  </si>
  <si>
    <t>代位弁済</t>
  </si>
  <si>
    <t>件数</t>
  </si>
  <si>
    <t>件</t>
  </si>
  <si>
    <t>業　　種　　別</t>
  </si>
  <si>
    <t>件　数</t>
  </si>
  <si>
    <t>負債額</t>
  </si>
  <si>
    <t>金属</t>
  </si>
  <si>
    <t>繊維</t>
  </si>
  <si>
    <t>ｺﾞﾑ･ｹﾐｶﾙ</t>
  </si>
  <si>
    <t>建設</t>
  </si>
  <si>
    <t>運輸･通信</t>
  </si>
  <si>
    <t>区　分</t>
  </si>
  <si>
    <t>総額</t>
  </si>
  <si>
    <t>銀行・
信託銀行</t>
  </si>
  <si>
    <t>第二地銀</t>
  </si>
  <si>
    <t>信用組合</t>
  </si>
  <si>
    <t>農業
協同組合</t>
  </si>
  <si>
    <t>漁業
協同組合</t>
  </si>
  <si>
    <t>百万円</t>
  </si>
  <si>
    <t>百万円</t>
  </si>
  <si>
    <t>年末</t>
  </si>
  <si>
    <t>区　分</t>
  </si>
  <si>
    <t>銀行・
信託銀行</t>
  </si>
  <si>
    <t>百万円</t>
  </si>
  <si>
    <t>年末</t>
  </si>
  <si>
    <t>日本銀行・他各金融機関　調</t>
  </si>
  <si>
    <t>区　分</t>
  </si>
  <si>
    <t>総額</t>
  </si>
  <si>
    <t>建設業</t>
  </si>
  <si>
    <t>製造業</t>
  </si>
  <si>
    <t>金融・
保険業</t>
  </si>
  <si>
    <t>不動産業</t>
  </si>
  <si>
    <t>その他(地方公共団体を含む)</t>
  </si>
  <si>
    <t>億円</t>
  </si>
  <si>
    <t>年度末</t>
  </si>
  <si>
    <t>区　分</t>
  </si>
  <si>
    <t>銀行数</t>
  </si>
  <si>
    <t>店舗数</t>
  </si>
  <si>
    <t>預　金</t>
  </si>
  <si>
    <t>貸出金</t>
  </si>
  <si>
    <t>コール
ローン</t>
  </si>
  <si>
    <t>有価証券</t>
  </si>
  <si>
    <t>現金預け金</t>
  </si>
  <si>
    <t>行</t>
  </si>
  <si>
    <t>店</t>
  </si>
  <si>
    <t>百万円</t>
  </si>
  <si>
    <t>年末</t>
  </si>
  <si>
    <t>資料　神戸銀行協会「神戸銀行協会月報」</t>
  </si>
  <si>
    <t>区　分</t>
  </si>
  <si>
    <t>総計</t>
  </si>
  <si>
    <t>通常貯金</t>
  </si>
  <si>
    <t>積立貯金</t>
  </si>
  <si>
    <t>定額貯金</t>
  </si>
  <si>
    <t>定期貯金</t>
  </si>
  <si>
    <t>金額</t>
  </si>
  <si>
    <t>口座数</t>
  </si>
  <si>
    <t>金額</t>
  </si>
  <si>
    <t>証書枚数</t>
  </si>
  <si>
    <t>千口座</t>
  </si>
  <si>
    <t>千枚</t>
  </si>
  <si>
    <t>年度末</t>
  </si>
  <si>
    <t>注</t>
  </si>
  <si>
    <t xml:space="preserve">1　積立貯金には、住宅積立貯金、教育積立貯金を含む。 </t>
  </si>
  <si>
    <t>2　定額貯金には、財形定額貯金を含む。</t>
  </si>
  <si>
    <t>交換高</t>
  </si>
  <si>
    <t>神　戸</t>
  </si>
  <si>
    <t>姫　路</t>
  </si>
  <si>
    <t>尼　崎</t>
  </si>
  <si>
    <t>交換日数</t>
  </si>
  <si>
    <t>日</t>
  </si>
  <si>
    <t>不渡手形（取引停止処分）</t>
  </si>
  <si>
    <t>区　分</t>
  </si>
  <si>
    <t>神　戸</t>
  </si>
  <si>
    <t>姫　路</t>
  </si>
  <si>
    <t>人員</t>
  </si>
  <si>
    <t>人</t>
  </si>
  <si>
    <t>神戸・姫路・尼崎交換所　調</t>
  </si>
  <si>
    <t>保証申込</t>
  </si>
  <si>
    <t>年度</t>
  </si>
  <si>
    <t>兵庫県信用保証協会　調</t>
  </si>
  <si>
    <t>業種別</t>
  </si>
  <si>
    <t>区　分</t>
  </si>
  <si>
    <t>食品</t>
  </si>
  <si>
    <t>原因別</t>
  </si>
  <si>
    <t>放漫経営</t>
  </si>
  <si>
    <t>過少資本</t>
  </si>
  <si>
    <t>連鎖倒産</t>
  </si>
  <si>
    <t>赤字累積</t>
  </si>
  <si>
    <t>信用低下</t>
  </si>
  <si>
    <t>販売不振</t>
  </si>
  <si>
    <t>売掛金　　　　　　回収難</t>
  </si>
  <si>
    <t>その他</t>
  </si>
  <si>
    <t>件</t>
  </si>
  <si>
    <t>東京商工リサーチ　調</t>
  </si>
  <si>
    <t>ウェイト</t>
  </si>
  <si>
    <t>平成12年</t>
  </si>
  <si>
    <t>総合</t>
  </si>
  <si>
    <t>食料</t>
  </si>
  <si>
    <t>住居</t>
  </si>
  <si>
    <t>被服及び履物</t>
  </si>
  <si>
    <t>保健医療</t>
  </si>
  <si>
    <t>交通通信</t>
  </si>
  <si>
    <t>教育</t>
  </si>
  <si>
    <t>教養娯楽</t>
  </si>
  <si>
    <t>諸雑費</t>
  </si>
  <si>
    <t>生鮮食品を除く総合</t>
  </si>
  <si>
    <t>―</t>
  </si>
  <si>
    <t>円</t>
  </si>
  <si>
    <t>配偶者・他の世帯員収入</t>
  </si>
  <si>
    <t>消費支出計</t>
  </si>
  <si>
    <t>その他の消費支出</t>
  </si>
  <si>
    <t>可処分所得</t>
  </si>
  <si>
    <t>エンゲル係数</t>
  </si>
  <si>
    <t>%</t>
  </si>
  <si>
    <t>10年度</t>
  </si>
  <si>
    <t>11年度</t>
  </si>
  <si>
    <t>12年度</t>
  </si>
  <si>
    <t>県民所得(分配)</t>
  </si>
  <si>
    <t>所得水準＜名目＞</t>
  </si>
  <si>
    <t>千円</t>
  </si>
  <si>
    <t>県民１人当たり所得（分配）</t>
  </si>
  <si>
    <t>構成比</t>
  </si>
  <si>
    <t>対前年度
増加率</t>
  </si>
  <si>
    <t>１　産業</t>
  </si>
  <si>
    <t>(1)</t>
  </si>
  <si>
    <t>農業</t>
  </si>
  <si>
    <t>(2)</t>
  </si>
  <si>
    <t>林業</t>
  </si>
  <si>
    <t>(3)</t>
  </si>
  <si>
    <t>水産業</t>
  </si>
  <si>
    <t>(4)</t>
  </si>
  <si>
    <t>鉱業</t>
  </si>
  <si>
    <t>(5)</t>
  </si>
  <si>
    <t>製造業</t>
  </si>
  <si>
    <t>(6)</t>
  </si>
  <si>
    <t>建設業</t>
  </si>
  <si>
    <t>(7)</t>
  </si>
  <si>
    <t>電気・ガス・水道業</t>
  </si>
  <si>
    <t>(8)</t>
  </si>
  <si>
    <t>卸売・小売業</t>
  </si>
  <si>
    <t>(9)</t>
  </si>
  <si>
    <t>金融・保険業</t>
  </si>
  <si>
    <t>(10)</t>
  </si>
  <si>
    <t>不動産業</t>
  </si>
  <si>
    <t>(11)</t>
  </si>
  <si>
    <t>運輸・通信業</t>
  </si>
  <si>
    <t>(12)</t>
  </si>
  <si>
    <t>サービス業</t>
  </si>
  <si>
    <t>２　政府サービス生産者</t>
  </si>
  <si>
    <t>(13)</t>
  </si>
  <si>
    <t>(14)</t>
  </si>
  <si>
    <t>(15)</t>
  </si>
  <si>
    <t>公務</t>
  </si>
  <si>
    <t>３　対家計民間非営利ｻｰﾋﾞｽ生産者</t>
  </si>
  <si>
    <t>(16)</t>
  </si>
  <si>
    <t>(1）</t>
  </si>
  <si>
    <t>(2）</t>
  </si>
  <si>
    <t>２　財産所得(非企業部門)</t>
  </si>
  <si>
    <t>受取</t>
  </si>
  <si>
    <t>支払</t>
  </si>
  <si>
    <t>一般政府</t>
  </si>
  <si>
    <t>対家計民間非常利団体</t>
  </si>
  <si>
    <t>家計</t>
  </si>
  <si>
    <t>①</t>
  </si>
  <si>
    <t>利子</t>
  </si>
  <si>
    <t>　</t>
  </si>
  <si>
    <t>②</t>
  </si>
  <si>
    <t>配当（受取）</t>
  </si>
  <si>
    <t>賃貸料（受取）</t>
  </si>
  <si>
    <t>公的企業</t>
  </si>
  <si>
    <t>個人企業</t>
  </si>
  <si>
    <t>１　民間最終消費支出</t>
  </si>
  <si>
    <t>（1）家計最終消費支出</t>
  </si>
  <si>
    <t>３　県内総資本形成</t>
  </si>
  <si>
    <t>（1）総固定資本形成</t>
  </si>
  <si>
    <t>（2）在庫品増加</t>
  </si>
  <si>
    <t>（2）対家計民間非常利団体最終消費支出</t>
  </si>
  <si>
    <t>平成12年平均=100</t>
  </si>
  <si>
    <t>平成13年</t>
  </si>
  <si>
    <t>対前年　　　　増加率</t>
  </si>
  <si>
    <t>%</t>
  </si>
  <si>
    <t>光熱・水道</t>
  </si>
  <si>
    <t>家具・家事用品</t>
  </si>
  <si>
    <t>資料　県統計課「しょうひぶっか年報」</t>
  </si>
  <si>
    <t>平成12年</t>
  </si>
  <si>
    <t>平成13年</t>
  </si>
  <si>
    <t>構成比</t>
  </si>
  <si>
    <t>対前年　　　　増加率</t>
  </si>
  <si>
    <t>実収入総額</t>
  </si>
  <si>
    <t>世帯主収入</t>
  </si>
  <si>
    <t>事業・内職収入</t>
  </si>
  <si>
    <t>他の実収入</t>
  </si>
  <si>
    <t>実支出総額</t>
  </si>
  <si>
    <t>光熱・水道</t>
  </si>
  <si>
    <t>家具・家事用品</t>
  </si>
  <si>
    <t>交通・通信</t>
  </si>
  <si>
    <t>非消費支出</t>
  </si>
  <si>
    <t>－</t>
  </si>
  <si>
    <t>%</t>
  </si>
  <si>
    <t>資料　総務省統計局「家計調査年報」</t>
  </si>
  <si>
    <t>増加率</t>
  </si>
  <si>
    <t>普及率</t>
  </si>
  <si>
    <t>全国普及率</t>
  </si>
  <si>
    <t>平成6年</t>
  </si>
  <si>
    <t>平成11年</t>
  </si>
  <si>
    <t>平成6年　　　　/元年</t>
  </si>
  <si>
    <t>平成11年　　　　/6年</t>
  </si>
  <si>
    <t>平成6年</t>
  </si>
  <si>
    <t>平成11年</t>
  </si>
  <si>
    <t>平成11年</t>
  </si>
  <si>
    <t>%</t>
  </si>
  <si>
    <t>システムキッチン</t>
  </si>
  <si>
    <t>温水洗浄便座</t>
  </si>
  <si>
    <t>…</t>
  </si>
  <si>
    <t>ルームエアコン（３台以上）</t>
  </si>
  <si>
    <t>普通自動車（排気量3001cc以上）</t>
  </si>
  <si>
    <t>輸入自動車（排気量2000cc以下）</t>
  </si>
  <si>
    <t>自動二輪車（排気量251～500cc）</t>
  </si>
  <si>
    <t>携帯電話（ＰＨＳを含む）</t>
  </si>
  <si>
    <t>…</t>
  </si>
  <si>
    <t>ファクシミリ（コピー付きを含む）</t>
  </si>
  <si>
    <t>…</t>
  </si>
  <si>
    <t>カラーテレビ（３台以上）</t>
  </si>
  <si>
    <t>ＣＤ・ＭＤラジオカセット</t>
  </si>
  <si>
    <t>ワープロ</t>
  </si>
  <si>
    <t>パソコン</t>
  </si>
  <si>
    <t>ビデオカメラ（デジタルを含む）</t>
  </si>
  <si>
    <t>資料　総務省統計局「全国消費実態調査報告」</t>
  </si>
  <si>
    <t>注</t>
  </si>
  <si>
    <r>
      <t xml:space="preserve">県内総生産（実質）
</t>
    </r>
    <r>
      <rPr>
        <sz val="8"/>
        <rFont val="ＭＳ Ｐゴシック"/>
        <family val="3"/>
      </rPr>
      <t>（平成7暦年基準）</t>
    </r>
  </si>
  <si>
    <t>県民所得(分配)</t>
  </si>
  <si>
    <t>国民所得</t>
  </si>
  <si>
    <t>総額</t>
  </si>
  <si>
    <t>成長率</t>
  </si>
  <si>
    <t>総額</t>
  </si>
  <si>
    <t>増加率</t>
  </si>
  <si>
    <t>県民
１人当たり</t>
  </si>
  <si>
    <t>総額</t>
  </si>
  <si>
    <t>国民
１人当たり</t>
  </si>
  <si>
    <t>千円</t>
  </si>
  <si>
    <t>十億円</t>
  </si>
  <si>
    <t>千円</t>
  </si>
  <si>
    <t>平成</t>
  </si>
  <si>
    <t>年度</t>
  </si>
  <si>
    <t>経済規模</t>
  </si>
  <si>
    <t>県内総生産（名目）</t>
  </si>
  <si>
    <t>県内総生産（実質）＊</t>
  </si>
  <si>
    <t>県民総生産（名目）</t>
  </si>
  <si>
    <t>県民総生産（実質）＊</t>
  </si>
  <si>
    <t>県内純生産（名目）＊＊</t>
  </si>
  <si>
    <t>県民１人当たり家計最終消費支出</t>
  </si>
  <si>
    <t>就業者１人当たり名目県内純生産＊＊</t>
  </si>
  <si>
    <t>百万円</t>
  </si>
  <si>
    <t>１k㎡当たり名目県内純生産＊＊</t>
  </si>
  <si>
    <t>注　</t>
  </si>
  <si>
    <t>第１次産業（1）～（3）</t>
  </si>
  <si>
    <t>第２次産業（4）～（6）</t>
  </si>
  <si>
    <t>第３次産業（7）～（16）</t>
  </si>
  <si>
    <t>４　小計（１＋２＋３）</t>
  </si>
  <si>
    <t>５　輸入品に課される税・関税　</t>
  </si>
  <si>
    <t>６（控除）総資本形成に係る消費税</t>
  </si>
  <si>
    <t>７（控除）帰属利子</t>
  </si>
  <si>
    <t>Ａ　県内総生産 (市場価格表示）</t>
  </si>
  <si>
    <t>８　県外からの所得（純）</t>
  </si>
  <si>
    <t>-</t>
  </si>
  <si>
    <t>Ｂ　県民総所得（市場価格表示）</t>
  </si>
  <si>
    <t>-</t>
  </si>
  <si>
    <t>注　Ａ＝４＋５－６－７　　Ｂ＝Ａ＋８</t>
  </si>
  <si>
    <t>１　雇用者報酬</t>
  </si>
  <si>
    <t>賃金・俸給</t>
  </si>
  <si>
    <t>雇主の社会負担</t>
  </si>
  <si>
    <t>③</t>
  </si>
  <si>
    <t>保険契約者に帰属する財産所得</t>
  </si>
  <si>
    <t>④</t>
  </si>
  <si>
    <r>
      <t>３　</t>
    </r>
    <r>
      <rPr>
        <sz val="8"/>
        <rFont val="ＭＳ Ｐゴシック"/>
        <family val="3"/>
      </rPr>
      <t>企業所得（法人企業分配所得受払後）</t>
    </r>
  </si>
  <si>
    <t>民間法人企業</t>
  </si>
  <si>
    <r>
      <t>５　</t>
    </r>
    <r>
      <rPr>
        <sz val="8"/>
        <rFont val="ＭＳ Ｐゴシック"/>
        <family val="3"/>
      </rPr>
      <t>生産・輸入品に課される税（控除）補助金</t>
    </r>
  </si>
  <si>
    <t>-</t>
  </si>
  <si>
    <t>６　県民所得（市場価格表示）</t>
  </si>
  <si>
    <t>-</t>
  </si>
  <si>
    <t>７　その他の経常移転（純）</t>
  </si>
  <si>
    <t>-</t>
  </si>
  <si>
    <t>８　県民可処分所得</t>
  </si>
  <si>
    <t>（参考）民間法人企業所得(配当受払前)</t>
  </si>
  <si>
    <t>注　４＝１＋２＋３　　６＝４＋５　　８＝６＋７</t>
  </si>
  <si>
    <t>構成比</t>
  </si>
  <si>
    <t>対前年度
増加率</t>
  </si>
  <si>
    <r>
      <t>（2）</t>
    </r>
    <r>
      <rPr>
        <sz val="8"/>
        <rFont val="ＭＳ Ｐゴシック"/>
        <family val="3"/>
      </rPr>
      <t>対家計民間非常利団体最終消費支出</t>
    </r>
  </si>
  <si>
    <t>２　政府最終消費支出</t>
  </si>
  <si>
    <r>
      <t>４　</t>
    </r>
    <r>
      <rPr>
        <sz val="7"/>
        <rFont val="ＭＳ Ｐゴシック"/>
        <family val="3"/>
      </rPr>
      <t>財貨・ｻｰﾋﾞｽの移出入（純）・統計上の不突合</t>
    </r>
  </si>
  <si>
    <t>Ａ　県内総支出(市場価格表示)</t>
  </si>
  <si>
    <t>５　県外からの所得(純)</t>
  </si>
  <si>
    <t>-</t>
  </si>
  <si>
    <t>Ｂ　県民総所得(市場価格表示)</t>
  </si>
  <si>
    <t>注　Ａ＝１＋２＋３＋４　　Ｂ＝Ａ＋５</t>
  </si>
  <si>
    <t>構成比</t>
  </si>
  <si>
    <t>対前年度
増加率</t>
  </si>
  <si>
    <t>県勢　3</t>
  </si>
  <si>
    <t>雇用者１人当たり雇用者報酬</t>
  </si>
  <si>
    <t>＊は平成7暦年基準の実質値。＊＊は要素費用表示。</t>
  </si>
  <si>
    <t>設備投資
過大</t>
  </si>
  <si>
    <t>平成14年</t>
  </si>
  <si>
    <t>所有数量
（千世帯当たり）</t>
  </si>
  <si>
    <r>
      <t xml:space="preserve">国内総生産（実質）
</t>
    </r>
    <r>
      <rPr>
        <sz val="8"/>
        <rFont val="ＭＳ Ｐゴシック"/>
        <family val="3"/>
      </rPr>
      <t>（平成7暦年基準）</t>
    </r>
  </si>
  <si>
    <t>商業（卸売・小売業）の状況</t>
  </si>
  <si>
    <t>従業者規模別商店数・従業者数及び年間販売額</t>
  </si>
  <si>
    <t>大規模小売店・ｺﾝﾋﾞﾆｴﾝｽｽﾄｱの状況</t>
  </si>
  <si>
    <t>大型小売店販売額等</t>
  </si>
  <si>
    <t>輸出入・外国貿易船入港状況</t>
  </si>
  <si>
    <t>地域別主要観光地利用者</t>
  </si>
  <si>
    <t>一般旅券発給状況</t>
  </si>
  <si>
    <t>金融機関別預貯金・貸出金残高</t>
  </si>
  <si>
    <t>産業別銀行貸出金</t>
  </si>
  <si>
    <t>銀行主要勘定</t>
  </si>
  <si>
    <t>郵便貯金種類別現在高</t>
  </si>
  <si>
    <t>手形交換状況</t>
  </si>
  <si>
    <t>信用保証状況</t>
  </si>
  <si>
    <t>企業倒産状況（負債1,000万円以上）</t>
  </si>
  <si>
    <t>消費者物価指数</t>
  </si>
  <si>
    <t>1世帯当たり1か月間の収入と支出（神戸市・勤労者世帯）</t>
  </si>
  <si>
    <t>経済成長率等の推移</t>
  </si>
  <si>
    <t>県民経済計算関連指標</t>
  </si>
  <si>
    <t>経済活動別県内総生産</t>
  </si>
  <si>
    <t>県民所得（分配）</t>
  </si>
  <si>
    <t>県内総支出（名目）</t>
  </si>
  <si>
    <t>県内総支出（実質）</t>
  </si>
  <si>
    <t>主要耐久消費財の所有数量、増加率及び普及率（全世帯）</t>
  </si>
  <si>
    <t>県外客</t>
  </si>
  <si>
    <t>県内客</t>
  </si>
  <si>
    <t>施設見学</t>
  </si>
  <si>
    <t>観賞型）</t>
  </si>
  <si>
    <t>（</t>
  </si>
  <si>
    <t>行楽型）</t>
  </si>
  <si>
    <t>温泉</t>
  </si>
  <si>
    <t>公園・遊園地</t>
  </si>
  <si>
    <t>ｽﾎﾟｰﾂ型）</t>
  </si>
  <si>
    <t>その他）</t>
  </si>
  <si>
    <t>14年</t>
  </si>
  <si>
    <t>14年</t>
  </si>
  <si>
    <t>11年</t>
  </si>
  <si>
    <t>　家具・じゅう器・機械器具</t>
  </si>
  <si>
    <t>1　平成14年度末の数値は、業種分類見直し後の計数で、分類構成内容に一部変更あり。</t>
  </si>
  <si>
    <t>2　平成13年度末以前の運輸業の数値は運輸・通信業、卸売・小売業の数値は卸売・小売業及び飲食店の合計。</t>
  </si>
  <si>
    <t>運輸業</t>
  </si>
  <si>
    <t>各種
サービス</t>
  </si>
  <si>
    <t>卸売・
小売業</t>
  </si>
  <si>
    <t>資料　日本銀行「金融経済統計月報６月号（都道府県別貸出先別貸出金）」</t>
  </si>
  <si>
    <t>勤め先収入</t>
  </si>
  <si>
    <t>47 商業(卸売・小売業)の状況</t>
  </si>
  <si>
    <t>48　従業者規模別商店数・従業者数及び年間販売額（平成14年）</t>
  </si>
  <si>
    <t>49　大規模小売店・ コンビニエンスストアの状況</t>
  </si>
  <si>
    <t>50　大型小売店販売額等</t>
  </si>
  <si>
    <t>53　一般旅券発給状況</t>
  </si>
  <si>
    <t>54　金融機関別預貯金・貸出金残高</t>
  </si>
  <si>
    <t>55　産業別銀行貸出金</t>
  </si>
  <si>
    <t>56　銀行主要勘定</t>
  </si>
  <si>
    <t>57　郵便貯金種類別現在高</t>
  </si>
  <si>
    <t>58　手形交換状況</t>
  </si>
  <si>
    <t>59　信用保証状況</t>
  </si>
  <si>
    <t>60　企業倒産状況（負債1,000万円以上）</t>
  </si>
  <si>
    <t>61　消費者物価指数</t>
  </si>
  <si>
    <t>62　１世帯当たり１か月間の収入と支出(神戸市・勤労者世帯)</t>
  </si>
  <si>
    <t>63　主要耐久消費財の所有数量、増加率及び普及率（全世帯）</t>
  </si>
  <si>
    <t>64　経済成長率等の推移</t>
  </si>
  <si>
    <t>65　県民経済計算関連指標</t>
  </si>
  <si>
    <t>66　経済活動別県内総生産（名目）</t>
  </si>
  <si>
    <t>67　県民所得（分配）</t>
  </si>
  <si>
    <t>68　県内総支出（名目）</t>
  </si>
  <si>
    <t>69　県内総支出（実質：平成7暦年基準）</t>
  </si>
  <si>
    <t>県民（国民）経済計算（64～69表）は遡及改定されるため、過年度計数と異なることがある。</t>
  </si>
  <si>
    <t>13年度</t>
  </si>
  <si>
    <t>４　県民所得　(要素費用表示)</t>
  </si>
  <si>
    <t>平成15年</t>
  </si>
  <si>
    <t>注</t>
  </si>
  <si>
    <t>-</t>
  </si>
  <si>
    <t>日本郵政公社近畿支社　調</t>
  </si>
  <si>
    <t>総計</t>
  </si>
  <si>
    <t>52　地域別主要観光地利用者数</t>
  </si>
  <si>
    <t>うち一般預金</t>
  </si>
  <si>
    <t>保証債務残高</t>
  </si>
  <si>
    <t>11年</t>
  </si>
  <si>
    <t>商店数・従業者数・売場面積の各年の数値は、年末の数値。</t>
  </si>
  <si>
    <t>51　輸出入・外国貿易船入港状況</t>
  </si>
  <si>
    <t>区　分</t>
  </si>
  <si>
    <t>外国貿易船
入港数</t>
  </si>
  <si>
    <t>隻</t>
  </si>
  <si>
    <t>資料　神戸税関「外国貿易年表」</t>
  </si>
  <si>
    <t>12年</t>
  </si>
  <si>
    <t>3  平成14年分をもって作成・公表が中止された。</t>
  </si>
  <si>
    <t>…</t>
  </si>
  <si>
    <t>…</t>
  </si>
  <si>
    <t>平成16年</t>
  </si>
  <si>
    <t>平成16年は速報値。</t>
  </si>
  <si>
    <t>　</t>
  </si>
  <si>
    <t>12年</t>
  </si>
  <si>
    <t>・・・</t>
  </si>
  <si>
    <t>平成16年は速報値。</t>
  </si>
  <si>
    <t>資料　県統計課「平成14年度兵庫県民経済計算」　内閣府「国民経済計算年報平成16年版」</t>
  </si>
  <si>
    <t>14年度</t>
  </si>
  <si>
    <t>資料　県統計課「平成14年度兵庫県民経済計算」</t>
  </si>
  <si>
    <t>資料　県統計課「平成14年度兵庫県民経済計算」</t>
  </si>
  <si>
    <t>注  平成14年度から､調査拡大のため新規施設（ｺﾝﾍﾞﾝｼｮﾝ,ｸﾞﾘｰﾝﾂｰﾘｽﾞﾑ,ｴｺﾂｰﾘｽﾞﾑ,産業ﾂｰﾘｽﾞﾑ）を含む推計値である。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</si>
</sst>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#\ ##0;\-#\ ##0;&quot;－&quot;"/>
    <numFmt numFmtId="179" formatCode="#\ ##0\ ##0\ ##0;\-#\ ##0;&quot;－&quot;"/>
    <numFmt numFmtId="180" formatCode="#\ ##0\ ##0;\-#\ ##0;&quot;－&quot;"/>
    <numFmt numFmtId="181" formatCode="0.0"/>
    <numFmt numFmtId="182" formatCode="0.0;&quot;△ &quot;0.0"/>
    <numFmt numFmtId="183" formatCode="###\ ###"/>
    <numFmt numFmtId="184" formatCode="&quot;r&quot;0.0"/>
    <numFmt numFmtId="185" formatCode="0.0_);[Red]\(0.0\)"/>
    <numFmt numFmtId="186" formatCode="#,##0_ "/>
  </numFmts>
  <fonts count="2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9"/>
      <color indexed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69">
    <xf numFmtId="0" fontId="0" fillId="0" borderId="0" xfId="0" applyAlignment="1">
      <alignment/>
    </xf>
    <xf numFmtId="0" fontId="9" fillId="0" borderId="0" xfId="25" applyFont="1" applyAlignment="1">
      <alignment wrapText="1"/>
      <protection/>
    </xf>
    <xf numFmtId="0" fontId="10" fillId="0" borderId="0" xfId="25" applyFont="1" applyAlignment="1">
      <alignment wrapText="1"/>
      <protection/>
    </xf>
    <xf numFmtId="0" fontId="10" fillId="2" borderId="0" xfId="25" applyFont="1" applyFill="1" applyAlignment="1">
      <alignment horizontal="center" wrapText="1"/>
      <protection/>
    </xf>
    <xf numFmtId="0" fontId="10" fillId="2" borderId="0" xfId="25" applyFont="1" applyFill="1" applyAlignment="1">
      <alignment wrapText="1"/>
      <protection/>
    </xf>
    <xf numFmtId="49" fontId="11" fillId="0" borderId="0" xfId="25" applyNumberFormat="1" applyFont="1" applyBorder="1">
      <alignment/>
      <protection/>
    </xf>
    <xf numFmtId="49" fontId="11" fillId="0" borderId="1" xfId="25" applyNumberFormat="1" applyFont="1" applyBorder="1">
      <alignment/>
      <protection/>
    </xf>
    <xf numFmtId="0" fontId="10" fillId="0" borderId="1" xfId="25" applyFont="1" applyBorder="1" applyAlignment="1">
      <alignment wrapText="1"/>
      <protection/>
    </xf>
    <xf numFmtId="49" fontId="11" fillId="0" borderId="0" xfId="25" applyNumberFormat="1" applyFont="1" applyBorder="1" applyAlignment="1">
      <alignment vertical="center"/>
      <protection/>
    </xf>
    <xf numFmtId="49" fontId="11" fillId="0" borderId="0" xfId="25" applyNumberFormat="1" applyFont="1" applyBorder="1" applyAlignment="1">
      <alignment/>
      <protection/>
    </xf>
    <xf numFmtId="0" fontId="10" fillId="0" borderId="0" xfId="25" applyFont="1" applyBorder="1" applyAlignment="1">
      <alignment wrapText="1"/>
      <protection/>
    </xf>
    <xf numFmtId="38" fontId="13" fillId="0" borderId="0" xfId="17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28" applyFont="1">
      <alignment/>
      <protection/>
    </xf>
    <xf numFmtId="0" fontId="13" fillId="0" borderId="0" xfId="22" applyFont="1" applyFill="1" applyBorder="1">
      <alignment/>
      <protection/>
    </xf>
    <xf numFmtId="0" fontId="13" fillId="0" borderId="0" xfId="23" applyFont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/>
    </xf>
    <xf numFmtId="0" fontId="13" fillId="0" borderId="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/>
    </xf>
    <xf numFmtId="0" fontId="13" fillId="0" borderId="0" xfId="27" applyFont="1" applyFill="1" applyBorder="1">
      <alignment/>
      <protection/>
    </xf>
    <xf numFmtId="0" fontId="13" fillId="0" borderId="0" xfId="27" applyFont="1" applyFill="1" applyBorder="1" applyAlignment="1">
      <alignment horizontal="right" vertical="center"/>
      <protection/>
    </xf>
    <xf numFmtId="38" fontId="13" fillId="0" borderId="0" xfId="17" applyFont="1" applyFill="1" applyBorder="1" applyAlignment="1">
      <alignment horizontal="right"/>
    </xf>
    <xf numFmtId="38" fontId="13" fillId="0" borderId="0" xfId="17" applyFont="1" applyFill="1" applyAlignment="1">
      <alignment/>
    </xf>
    <xf numFmtId="3" fontId="13" fillId="0" borderId="0" xfId="27" applyNumberFormat="1" applyFont="1" applyFill="1" applyAlignment="1">
      <alignment horizontal="right"/>
      <protection/>
    </xf>
    <xf numFmtId="3" fontId="13" fillId="0" borderId="0" xfId="27" applyNumberFormat="1" applyFont="1" applyFill="1" applyBorder="1" applyAlignment="1">
      <alignment horizontal="right"/>
      <protection/>
    </xf>
    <xf numFmtId="38" fontId="13" fillId="0" borderId="1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0" fontId="18" fillId="0" borderId="0" xfId="23" applyFont="1" applyFill="1" applyBorder="1" applyAlignment="1">
      <alignment horizontal="left"/>
      <protection/>
    </xf>
    <xf numFmtId="0" fontId="13" fillId="0" borderId="0" xfId="23" applyFont="1" applyFill="1" applyBorder="1" applyAlignment="1">
      <alignment/>
      <protection/>
    </xf>
    <xf numFmtId="0" fontId="13" fillId="0" borderId="0" xfId="23" applyFont="1" applyFill="1" applyBorder="1" applyAlignment="1">
      <alignment horizontal="center" vertical="center"/>
      <protection/>
    </xf>
    <xf numFmtId="38" fontId="13" fillId="0" borderId="0" xfId="0" applyNumberFormat="1" applyFont="1" applyFill="1" applyBorder="1" applyAlignment="1">
      <alignment horizontal="right"/>
    </xf>
    <xf numFmtId="38" fontId="13" fillId="0" borderId="0" xfId="23" applyNumberFormat="1" applyFont="1" applyFill="1" applyBorder="1">
      <alignment/>
      <protection/>
    </xf>
    <xf numFmtId="38" fontId="13" fillId="0" borderId="0" xfId="17" applyFont="1" applyFill="1" applyAlignment="1">
      <alignment/>
    </xf>
    <xf numFmtId="0" fontId="13" fillId="0" borderId="0" xfId="28" applyFont="1" applyAlignment="1">
      <alignment horizontal="left"/>
      <protection/>
    </xf>
    <xf numFmtId="0" fontId="13" fillId="0" borderId="0" xfId="28" applyFont="1" applyFill="1" applyBorder="1" applyAlignment="1">
      <alignment/>
      <protection/>
    </xf>
    <xf numFmtId="0" fontId="13" fillId="0" borderId="0" xfId="28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13" fillId="0" borderId="0" xfId="23" applyFont="1" applyFill="1" applyBorder="1">
      <alignment/>
      <protection/>
    </xf>
    <xf numFmtId="0" fontId="13" fillId="0" borderId="0" xfId="28" applyFont="1" applyFill="1" applyBorder="1">
      <alignment/>
      <protection/>
    </xf>
    <xf numFmtId="38" fontId="18" fillId="0" borderId="1" xfId="17" applyFont="1" applyFill="1" applyBorder="1" applyAlignment="1">
      <alignment/>
    </xf>
    <xf numFmtId="38" fontId="13" fillId="0" borderId="1" xfId="17" applyFont="1" applyFill="1" applyBorder="1" applyAlignment="1">
      <alignment/>
    </xf>
    <xf numFmtId="38" fontId="18" fillId="0" borderId="2" xfId="17" applyFont="1" applyFill="1" applyBorder="1" applyAlignment="1">
      <alignment/>
    </xf>
    <xf numFmtId="38" fontId="13" fillId="0" borderId="2" xfId="17" applyFont="1" applyFill="1" applyBorder="1" applyAlignment="1">
      <alignment/>
    </xf>
    <xf numFmtId="38" fontId="13" fillId="0" borderId="2" xfId="17" applyFont="1" applyFill="1" applyBorder="1" applyAlignment="1">
      <alignment horizontal="right"/>
    </xf>
    <xf numFmtId="38" fontId="18" fillId="0" borderId="0" xfId="17" applyFont="1" applyFill="1" applyBorder="1" applyAlignment="1">
      <alignment/>
    </xf>
    <xf numFmtId="0" fontId="13" fillId="0" borderId="0" xfId="28" applyFont="1" applyFill="1" applyBorder="1" applyAlignment="1">
      <alignment horizontal="center" vertical="center"/>
      <protection/>
    </xf>
    <xf numFmtId="0" fontId="13" fillId="0" borderId="0" xfId="28" applyFont="1" applyFill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13" fillId="0" borderId="0" xfId="26" applyFont="1" applyFill="1">
      <alignment/>
      <protection/>
    </xf>
    <xf numFmtId="184" fontId="13" fillId="0" borderId="0" xfId="17" applyNumberFormat="1" applyFont="1" applyFill="1" applyAlignment="1">
      <alignment/>
    </xf>
    <xf numFmtId="0" fontId="13" fillId="0" borderId="0" xfId="23" applyFont="1" applyFill="1">
      <alignment/>
      <protection/>
    </xf>
    <xf numFmtId="0" fontId="13" fillId="0" borderId="0" xfId="26" applyFont="1" applyFill="1" applyAlignment="1">
      <alignment horizontal="right"/>
      <protection/>
    </xf>
    <xf numFmtId="0" fontId="13" fillId="0" borderId="0" xfId="28" applyFont="1" applyFill="1">
      <alignment/>
      <protection/>
    </xf>
    <xf numFmtId="0" fontId="13" fillId="0" borderId="0" xfId="28" applyFont="1" applyFill="1" applyAlignment="1">
      <alignment horizontal="right"/>
      <protection/>
    </xf>
    <xf numFmtId="38" fontId="12" fillId="0" borderId="0" xfId="17" applyFont="1" applyFill="1" applyBorder="1" applyAlignment="1">
      <alignment/>
    </xf>
    <xf numFmtId="38" fontId="18" fillId="0" borderId="0" xfId="17" applyFont="1" applyFill="1" applyBorder="1" applyAlignment="1">
      <alignment horizontal="left"/>
    </xf>
    <xf numFmtId="38" fontId="13" fillId="0" borderId="0" xfId="17" applyFont="1" applyFill="1" applyBorder="1" applyAlignment="1">
      <alignment horizontal="center" vertical="center"/>
    </xf>
    <xf numFmtId="38" fontId="13" fillId="0" borderId="4" xfId="17" applyFont="1" applyFill="1" applyBorder="1" applyAlignment="1">
      <alignment/>
    </xf>
    <xf numFmtId="0" fontId="13" fillId="0" borderId="4" xfId="17" applyNumberFormat="1" applyFont="1" applyFill="1" applyBorder="1" applyAlignment="1">
      <alignment/>
    </xf>
    <xf numFmtId="176" fontId="13" fillId="0" borderId="0" xfId="17" applyNumberFormat="1" applyFont="1" applyFill="1" applyBorder="1" applyAlignment="1">
      <alignment/>
    </xf>
    <xf numFmtId="177" fontId="13" fillId="0" borderId="0" xfId="17" applyNumberFormat="1" applyFont="1" applyFill="1" applyBorder="1" applyAlignment="1">
      <alignment/>
    </xf>
    <xf numFmtId="38" fontId="13" fillId="0" borderId="4" xfId="17" applyFont="1" applyFill="1" applyBorder="1" applyAlignment="1">
      <alignment horizontal="left"/>
    </xf>
    <xf numFmtId="38" fontId="13" fillId="0" borderId="4" xfId="17" applyFont="1" applyFill="1" applyBorder="1" applyAlignment="1" quotePrefix="1">
      <alignment horizontal="right"/>
    </xf>
    <xf numFmtId="38" fontId="13" fillId="0" borderId="4" xfId="17" applyFont="1" applyFill="1" applyBorder="1" applyAlignment="1">
      <alignment horizontal="right"/>
    </xf>
    <xf numFmtId="38" fontId="13" fillId="0" borderId="1" xfId="17" applyFont="1" applyFill="1" applyBorder="1" applyAlignment="1">
      <alignment horizontal="right"/>
    </xf>
    <xf numFmtId="38" fontId="13" fillId="0" borderId="5" xfId="17" applyFont="1" applyFill="1" applyBorder="1" applyAlignment="1">
      <alignment/>
    </xf>
    <xf numFmtId="38" fontId="13" fillId="0" borderId="0" xfId="17" applyFont="1" applyFill="1" applyBorder="1" applyAlignment="1">
      <alignment horizontal="distributed"/>
    </xf>
    <xf numFmtId="38" fontId="18" fillId="0" borderId="0" xfId="17" applyFont="1" applyFill="1" applyBorder="1" applyAlignment="1">
      <alignment/>
    </xf>
    <xf numFmtId="38" fontId="13" fillId="0" borderId="0" xfId="17" applyFont="1" applyFill="1" applyBorder="1" applyAlignment="1">
      <alignment horizontal="center" vertical="center" wrapText="1"/>
    </xf>
    <xf numFmtId="38" fontId="13" fillId="0" borderId="4" xfId="17" applyFont="1" applyFill="1" applyBorder="1" applyAlignment="1">
      <alignment horizontal="center" vertical="center" wrapText="1"/>
    </xf>
    <xf numFmtId="38" fontId="13" fillId="0" borderId="0" xfId="17" applyFont="1" applyFill="1" applyBorder="1" applyAlignment="1">
      <alignment horizontal="right" vertical="center" wrapText="1"/>
    </xf>
    <xf numFmtId="38" fontId="13" fillId="0" borderId="4" xfId="17" applyFont="1" applyFill="1" applyBorder="1" applyAlignment="1">
      <alignment/>
    </xf>
    <xf numFmtId="176" fontId="13" fillId="0" borderId="0" xfId="17" applyNumberFormat="1" applyFont="1" applyFill="1" applyBorder="1" applyAlignment="1">
      <alignment horizontal="right"/>
    </xf>
    <xf numFmtId="177" fontId="13" fillId="0" borderId="0" xfId="17" applyNumberFormat="1" applyFont="1" applyFill="1" applyBorder="1" applyAlignment="1">
      <alignment horizontal="right" vertical="center" wrapText="1"/>
    </xf>
    <xf numFmtId="38" fontId="13" fillId="0" borderId="1" xfId="17" applyFont="1" applyFill="1" applyBorder="1" applyAlignment="1">
      <alignment horizontal="center" vertical="center" wrapText="1"/>
    </xf>
    <xf numFmtId="38" fontId="13" fillId="0" borderId="5" xfId="17" applyFont="1" applyFill="1" applyBorder="1" applyAlignment="1">
      <alignment horizontal="center" vertical="center" wrapText="1"/>
    </xf>
    <xf numFmtId="38" fontId="13" fillId="0" borderId="1" xfId="17" applyFont="1" applyFill="1" applyBorder="1" applyAlignment="1">
      <alignment horizontal="right" vertical="center" wrapText="1"/>
    </xf>
    <xf numFmtId="0" fontId="13" fillId="0" borderId="0" xfId="23" applyFont="1" applyFill="1" applyBorder="1" applyAlignment="1">
      <alignment horizontal="right"/>
      <protection/>
    </xf>
    <xf numFmtId="38" fontId="13" fillId="0" borderId="3" xfId="17" applyFont="1" applyFill="1" applyBorder="1" applyAlignment="1">
      <alignment horizontal="right"/>
    </xf>
    <xf numFmtId="38" fontId="13" fillId="0" borderId="6" xfId="17" applyFont="1" applyFill="1" applyBorder="1" applyAlignment="1">
      <alignment horizontal="right"/>
    </xf>
    <xf numFmtId="0" fontId="13" fillId="0" borderId="0" xfId="17" applyNumberFormat="1" applyFont="1" applyFill="1" applyBorder="1" applyAlignment="1">
      <alignment horizontal="right"/>
    </xf>
    <xf numFmtId="185" fontId="13" fillId="0" borderId="0" xfId="17" applyNumberFormat="1" applyFont="1" applyFill="1" applyBorder="1" applyAlignment="1">
      <alignment horizontal="right"/>
    </xf>
    <xf numFmtId="177" fontId="13" fillId="0" borderId="0" xfId="17" applyNumberFormat="1" applyFont="1" applyFill="1" applyBorder="1" applyAlignment="1">
      <alignment horizontal="right"/>
    </xf>
    <xf numFmtId="38" fontId="13" fillId="0" borderId="6" xfId="17" applyFont="1" applyFill="1" applyBorder="1" applyAlignment="1">
      <alignment/>
    </xf>
    <xf numFmtId="0" fontId="13" fillId="0" borderId="0" xfId="17" applyNumberFormat="1" applyFont="1" applyFill="1" applyBorder="1" applyAlignment="1">
      <alignment/>
    </xf>
    <xf numFmtId="185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horizontal="left"/>
    </xf>
    <xf numFmtId="181" fontId="13" fillId="0" borderId="0" xfId="17" applyNumberFormat="1" applyFont="1" applyFill="1" applyBorder="1" applyAlignment="1">
      <alignment/>
    </xf>
    <xf numFmtId="38" fontId="18" fillId="0" borderId="1" xfId="17" applyFont="1" applyFill="1" applyBorder="1" applyAlignment="1">
      <alignment/>
    </xf>
    <xf numFmtId="38" fontId="13" fillId="0" borderId="7" xfId="17" applyFont="1" applyFill="1" applyBorder="1" applyAlignment="1">
      <alignment/>
    </xf>
    <xf numFmtId="177" fontId="13" fillId="0" borderId="1" xfId="17" applyNumberFormat="1" applyFont="1" applyFill="1" applyBorder="1" applyAlignment="1">
      <alignment horizontal="right"/>
    </xf>
    <xf numFmtId="38" fontId="20" fillId="0" borderId="0" xfId="17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38" fontId="13" fillId="0" borderId="0" xfId="17" applyFont="1" applyFill="1" applyBorder="1" applyAlignment="1" quotePrefix="1">
      <alignment horizontal="center" vertical="center"/>
    </xf>
    <xf numFmtId="177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vertical="center"/>
    </xf>
    <xf numFmtId="176" fontId="13" fillId="0" borderId="0" xfId="17" applyNumberFormat="1" applyFont="1" applyFill="1" applyBorder="1" applyAlignment="1">
      <alignment/>
    </xf>
    <xf numFmtId="38" fontId="0" fillId="0" borderId="0" xfId="0" applyNumberFormat="1" applyAlignment="1">
      <alignment/>
    </xf>
    <xf numFmtId="0" fontId="11" fillId="0" borderId="0" xfId="25" applyNumberFormat="1" applyFont="1" applyBorder="1">
      <alignment/>
      <protection/>
    </xf>
    <xf numFmtId="0" fontId="11" fillId="0" borderId="1" xfId="25" applyNumberFormat="1" applyFont="1" applyBorder="1">
      <alignment/>
      <protection/>
    </xf>
    <xf numFmtId="38" fontId="13" fillId="0" borderId="8" xfId="17" applyFont="1" applyFill="1" applyBorder="1" applyAlignment="1">
      <alignment/>
    </xf>
    <xf numFmtId="38" fontId="13" fillId="0" borderId="9" xfId="17" applyFont="1" applyFill="1" applyBorder="1" applyAlignment="1">
      <alignment/>
    </xf>
    <xf numFmtId="38" fontId="13" fillId="0" borderId="10" xfId="17" applyFont="1" applyFill="1" applyBorder="1" applyAlignment="1">
      <alignment/>
    </xf>
    <xf numFmtId="177" fontId="13" fillId="0" borderId="8" xfId="17" applyNumberFormat="1" applyFont="1" applyFill="1" applyBorder="1" applyAlignment="1">
      <alignment/>
    </xf>
    <xf numFmtId="176" fontId="13" fillId="0" borderId="8" xfId="17" applyNumberFormat="1" applyFont="1" applyFill="1" applyBorder="1" applyAlignment="1">
      <alignment/>
    </xf>
    <xf numFmtId="38" fontId="13" fillId="0" borderId="0" xfId="17" applyFont="1" applyFill="1" applyBorder="1" applyAlignment="1" quotePrefix="1">
      <alignment horizontal="right"/>
    </xf>
    <xf numFmtId="0" fontId="16" fillId="0" borderId="0" xfId="0" applyFont="1" applyFill="1" applyBorder="1" applyAlignment="1">
      <alignment horizontal="centerContinuous"/>
    </xf>
    <xf numFmtId="0" fontId="13" fillId="0" borderId="4" xfId="0" applyFont="1" applyFill="1" applyBorder="1" applyAlignment="1">
      <alignment horizontal="centerContinuous"/>
    </xf>
    <xf numFmtId="38" fontId="13" fillId="0" borderId="0" xfId="17" applyFont="1" applyFill="1" applyBorder="1" applyAlignment="1" quotePrefix="1">
      <alignment/>
    </xf>
    <xf numFmtId="0" fontId="16" fillId="0" borderId="1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38" fontId="13" fillId="0" borderId="1" xfId="17" applyFont="1" applyFill="1" applyBorder="1" applyAlignment="1" quotePrefix="1">
      <alignment/>
    </xf>
    <xf numFmtId="0" fontId="13" fillId="0" borderId="2" xfId="22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5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56" fontId="12" fillId="0" borderId="0" xfId="22" applyNumberFormat="1" applyFont="1" applyFill="1" applyAlignment="1">
      <alignment horizontal="left"/>
      <protection/>
    </xf>
    <xf numFmtId="0" fontId="13" fillId="0" borderId="0" xfId="22" applyFont="1" applyFill="1">
      <alignment/>
      <protection/>
    </xf>
    <xf numFmtId="0" fontId="0" fillId="0" borderId="0" xfId="0" applyFill="1" applyAlignment="1">
      <alignment/>
    </xf>
    <xf numFmtId="0" fontId="13" fillId="0" borderId="4" xfId="0" applyFont="1" applyFill="1" applyBorder="1" applyAlignment="1">
      <alignment horizontal="left"/>
    </xf>
    <xf numFmtId="56" fontId="13" fillId="0" borderId="4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  <protection/>
    </xf>
    <xf numFmtId="178" fontId="13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/>
    </xf>
    <xf numFmtId="56" fontId="12" fillId="0" borderId="0" xfId="27" applyNumberFormat="1" applyFont="1" applyFill="1">
      <alignment/>
      <protection/>
    </xf>
    <xf numFmtId="0" fontId="13" fillId="0" borderId="0" xfId="0" applyFont="1" applyFill="1" applyBorder="1" applyAlignment="1" quotePrefix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8" fillId="0" borderId="1" xfId="23" applyFont="1" applyFill="1" applyBorder="1">
      <alignment/>
      <protection/>
    </xf>
    <xf numFmtId="0" fontId="13" fillId="0" borderId="1" xfId="23" applyFont="1" applyFill="1" applyBorder="1">
      <alignment/>
      <protection/>
    </xf>
    <xf numFmtId="0" fontId="13" fillId="0" borderId="0" xfId="23" applyFont="1" applyFill="1" applyAlignment="1" quotePrefix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0" fontId="13" fillId="0" borderId="4" xfId="22" applyFont="1" applyFill="1" applyBorder="1" applyAlignment="1">
      <alignment horizontal="right" vertical="center"/>
      <protection/>
    </xf>
    <xf numFmtId="0" fontId="13" fillId="0" borderId="4" xfId="22" applyFont="1" applyFill="1" applyBorder="1" applyAlignment="1">
      <alignment horizontal="left"/>
      <protection/>
    </xf>
    <xf numFmtId="181" fontId="13" fillId="0" borderId="0" xfId="22" applyNumberFormat="1" applyFont="1" applyFill="1">
      <alignment/>
      <protection/>
    </xf>
    <xf numFmtId="181" fontId="13" fillId="0" borderId="0" xfId="17" applyNumberFormat="1" applyFont="1" applyFill="1" applyAlignment="1">
      <alignment/>
    </xf>
    <xf numFmtId="0" fontId="13" fillId="0" borderId="1" xfId="22" applyFont="1" applyFill="1" applyBorder="1">
      <alignment/>
      <protection/>
    </xf>
    <xf numFmtId="0" fontId="13" fillId="0" borderId="5" xfId="22" applyFont="1" applyFill="1" applyBorder="1" applyAlignment="1">
      <alignment horizontal="left"/>
      <protection/>
    </xf>
    <xf numFmtId="181" fontId="13" fillId="0" borderId="1" xfId="22" applyNumberFormat="1" applyFont="1" applyFill="1" applyBorder="1">
      <alignment/>
      <protection/>
    </xf>
    <xf numFmtId="0" fontId="13" fillId="0" borderId="2" xfId="22" applyFont="1" applyFill="1" applyBorder="1">
      <alignment/>
      <protection/>
    </xf>
    <xf numFmtId="0" fontId="13" fillId="0" borderId="2" xfId="22" applyFont="1" applyFill="1" applyBorder="1" applyAlignment="1">
      <alignment horizontal="right"/>
      <protection/>
    </xf>
    <xf numFmtId="181" fontId="13" fillId="0" borderId="2" xfId="22" applyNumberFormat="1" applyFont="1" applyFill="1" applyBorder="1">
      <alignment/>
      <protection/>
    </xf>
    <xf numFmtId="0" fontId="18" fillId="0" borderId="0" xfId="22" applyFont="1" applyFill="1" applyBorder="1">
      <alignment/>
      <protection/>
    </xf>
    <xf numFmtId="177" fontId="13" fillId="0" borderId="0" xfId="17" applyNumberFormat="1" applyFont="1" applyFill="1" applyAlignment="1">
      <alignment/>
    </xf>
    <xf numFmtId="177" fontId="13" fillId="0" borderId="1" xfId="17" applyNumberFormat="1" applyFont="1" applyFill="1" applyBorder="1" applyAlignment="1">
      <alignment/>
    </xf>
    <xf numFmtId="182" fontId="13" fillId="0" borderId="2" xfId="22" applyNumberFormat="1" applyFont="1" applyFill="1" applyBorder="1" applyAlignment="1">
      <alignment horizontal="right"/>
      <protection/>
    </xf>
    <xf numFmtId="0" fontId="13" fillId="0" borderId="0" xfId="27" applyFont="1" applyFill="1">
      <alignment/>
      <protection/>
    </xf>
    <xf numFmtId="0" fontId="13" fillId="0" borderId="4" xfId="23" applyFont="1" applyFill="1" applyBorder="1">
      <alignment/>
      <protection/>
    </xf>
    <xf numFmtId="0" fontId="13" fillId="0" borderId="4" xfId="28" applyFont="1" applyFill="1" applyBorder="1" applyAlignment="1">
      <alignment horizontal="left"/>
      <protection/>
    </xf>
    <xf numFmtId="38" fontId="13" fillId="0" borderId="0" xfId="17" applyFont="1" applyFill="1" applyAlignment="1">
      <alignment horizontal="right"/>
    </xf>
    <xf numFmtId="0" fontId="13" fillId="0" borderId="0" xfId="23" applyFont="1" applyFill="1" applyBorder="1" applyAlignment="1" quotePrefix="1">
      <alignment horizontal="right"/>
      <protection/>
    </xf>
    <xf numFmtId="0" fontId="13" fillId="0" borderId="4" xfId="23" applyFont="1" applyFill="1" applyBorder="1" applyAlignment="1" quotePrefix="1">
      <alignment horizontal="left"/>
      <protection/>
    </xf>
    <xf numFmtId="17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4" xfId="0" applyFont="1" applyFill="1" applyBorder="1" applyAlignment="1" quotePrefix="1">
      <alignment horizontal="center"/>
    </xf>
    <xf numFmtId="38" fontId="13" fillId="0" borderId="0" xfId="0" applyNumberFormat="1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0" fontId="13" fillId="0" borderId="5" xfId="0" applyFont="1" applyFill="1" applyBorder="1" applyAlignment="1">
      <alignment/>
    </xf>
    <xf numFmtId="38" fontId="13" fillId="0" borderId="11" xfId="17" applyFont="1" applyFill="1" applyBorder="1" applyAlignment="1">
      <alignment/>
    </xf>
    <xf numFmtId="38" fontId="13" fillId="0" borderId="2" xfId="17" applyFont="1" applyFill="1" applyBorder="1" applyAlignment="1">
      <alignment horizontal="right" vertical="top"/>
    </xf>
    <xf numFmtId="38" fontId="13" fillId="0" borderId="0" xfId="17" applyFont="1" applyFill="1" applyAlignment="1" quotePrefix="1">
      <alignment horizontal="right"/>
    </xf>
    <xf numFmtId="38" fontId="13" fillId="0" borderId="4" xfId="17" applyFont="1" applyFill="1" applyBorder="1" applyAlignment="1" quotePrefix="1">
      <alignment horizontal="left"/>
    </xf>
    <xf numFmtId="38" fontId="13" fillId="0" borderId="7" xfId="17" applyFont="1" applyFill="1" applyBorder="1" applyAlignment="1">
      <alignment/>
    </xf>
    <xf numFmtId="38" fontId="0" fillId="0" borderId="0" xfId="0" applyNumberFormat="1" applyFill="1" applyAlignment="1">
      <alignment/>
    </xf>
    <xf numFmtId="0" fontId="13" fillId="0" borderId="12" xfId="22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22" applyFont="1" applyFill="1" applyBorder="1" applyAlignment="1">
      <alignment horizontal="center" vertical="center"/>
      <protection/>
    </xf>
    <xf numFmtId="0" fontId="13" fillId="0" borderId="13" xfId="22" applyFont="1" applyFill="1" applyBorder="1" applyAlignment="1">
      <alignment horizontal="center" vertical="center"/>
      <protection/>
    </xf>
    <xf numFmtId="0" fontId="13" fillId="0" borderId="15" xfId="22" applyFont="1" applyFill="1" applyBorder="1" applyAlignment="1">
      <alignment horizontal="center" vertical="center"/>
      <protection/>
    </xf>
    <xf numFmtId="0" fontId="13" fillId="0" borderId="14" xfId="27" applyFont="1" applyFill="1" applyBorder="1" applyAlignment="1">
      <alignment horizontal="center" vertical="center"/>
      <protection/>
    </xf>
    <xf numFmtId="0" fontId="13" fillId="0" borderId="15" xfId="27" applyFont="1" applyFill="1" applyBorder="1" applyAlignment="1">
      <alignment horizontal="center" vertical="center" wrapText="1"/>
      <protection/>
    </xf>
    <xf numFmtId="0" fontId="13" fillId="0" borderId="15" xfId="27" applyFont="1" applyFill="1" applyBorder="1" applyAlignment="1">
      <alignment horizontal="center" vertical="center"/>
      <protection/>
    </xf>
    <xf numFmtId="0" fontId="13" fillId="0" borderId="13" xfId="27" applyFont="1" applyFill="1" applyBorder="1" applyAlignment="1">
      <alignment horizontal="center" vertical="center" wrapText="1"/>
      <protection/>
    </xf>
    <xf numFmtId="38" fontId="12" fillId="0" borderId="0" xfId="17" applyFont="1" applyFill="1" applyAlignment="1">
      <alignment/>
    </xf>
    <xf numFmtId="38" fontId="13" fillId="0" borderId="13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/>
    </xf>
    <xf numFmtId="38" fontId="13" fillId="0" borderId="13" xfId="17" applyFont="1" applyFill="1" applyBorder="1" applyAlignment="1">
      <alignment horizontal="left" vertical="center"/>
    </xf>
    <xf numFmtId="38" fontId="13" fillId="0" borderId="12" xfId="17" applyFont="1" applyFill="1" applyBorder="1" applyAlignment="1">
      <alignment horizontal="center" vertical="center"/>
    </xf>
    <xf numFmtId="38" fontId="13" fillId="0" borderId="3" xfId="17" applyFont="1" applyFill="1" applyBorder="1" applyAlignment="1">
      <alignment horizontal="center" vertical="center"/>
    </xf>
    <xf numFmtId="38" fontId="13" fillId="0" borderId="3" xfId="17" applyFont="1" applyFill="1" applyBorder="1" applyAlignment="1" quotePrefix="1">
      <alignment horizontal="center" vertical="center"/>
    </xf>
    <xf numFmtId="0" fontId="12" fillId="0" borderId="0" xfId="23" applyFont="1" applyFill="1" applyBorder="1" applyAlignment="1">
      <alignment horizontal="left"/>
      <protection/>
    </xf>
    <xf numFmtId="0" fontId="13" fillId="0" borderId="0" xfId="23" applyFont="1" applyFill="1" applyBorder="1" applyAlignment="1">
      <alignment horizontal="left"/>
      <protection/>
    </xf>
    <xf numFmtId="0" fontId="13" fillId="0" borderId="0" xfId="28" applyFont="1" applyFill="1" applyAlignment="1">
      <alignment/>
      <protection/>
    </xf>
    <xf numFmtId="0" fontId="12" fillId="0" borderId="0" xfId="23" applyFont="1" applyFill="1" applyAlignment="1">
      <alignment horizontal="left"/>
      <protection/>
    </xf>
    <xf numFmtId="0" fontId="13" fillId="0" borderId="0" xfId="23" applyFont="1" applyFill="1" applyAlignment="1">
      <alignment/>
      <protection/>
    </xf>
    <xf numFmtId="0" fontId="13" fillId="0" borderId="13" xfId="23" applyFont="1" applyFill="1" applyBorder="1" applyAlignment="1">
      <alignment horizontal="center" vertical="center"/>
      <protection/>
    </xf>
    <xf numFmtId="0" fontId="13" fillId="0" borderId="13" xfId="23" applyFont="1" applyFill="1" applyBorder="1" applyAlignment="1">
      <alignment horizontal="center" vertical="center" wrapText="1"/>
      <protection/>
    </xf>
    <xf numFmtId="0" fontId="13" fillId="0" borderId="15" xfId="23" applyFont="1" applyFill="1" applyBorder="1" applyAlignment="1">
      <alignment horizontal="center" vertical="center"/>
      <protection/>
    </xf>
    <xf numFmtId="0" fontId="13" fillId="0" borderId="15" xfId="23" applyFont="1" applyFill="1" applyBorder="1" applyAlignment="1">
      <alignment horizontal="center" vertical="center" wrapText="1"/>
      <protection/>
    </xf>
    <xf numFmtId="0" fontId="13" fillId="0" borderId="4" xfId="23" applyFont="1" applyFill="1" applyBorder="1" applyAlignment="1">
      <alignment horizontal="left"/>
      <protection/>
    </xf>
    <xf numFmtId="0" fontId="13" fillId="0" borderId="1" xfId="23" applyFont="1" applyFill="1" applyBorder="1" applyAlignment="1">
      <alignment/>
      <protection/>
    </xf>
    <xf numFmtId="0" fontId="13" fillId="0" borderId="5" xfId="23" applyFont="1" applyFill="1" applyBorder="1" applyAlignment="1">
      <alignment horizontal="left"/>
      <protection/>
    </xf>
    <xf numFmtId="0" fontId="13" fillId="0" borderId="0" xfId="23" applyFont="1" applyFill="1" applyAlignment="1">
      <alignment horizontal="left"/>
      <protection/>
    </xf>
    <xf numFmtId="0" fontId="13" fillId="0" borderId="1" xfId="23" applyFont="1" applyFill="1" applyBorder="1" applyAlignment="1">
      <alignment horizontal="right"/>
      <protection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23" applyFont="1" applyFill="1" applyAlignment="1">
      <alignment horizontal="right"/>
      <protection/>
    </xf>
    <xf numFmtId="0" fontId="13" fillId="0" borderId="0" xfId="28" applyFont="1" applyFill="1" applyAlignment="1">
      <alignment horizontal="left"/>
      <protection/>
    </xf>
    <xf numFmtId="0" fontId="13" fillId="0" borderId="12" xfId="23" applyFont="1" applyFill="1" applyBorder="1" applyAlignment="1">
      <alignment horizontal="center" vertical="center" wrapText="1"/>
      <protection/>
    </xf>
    <xf numFmtId="0" fontId="13" fillId="0" borderId="4" xfId="26" applyFont="1" applyFill="1" applyBorder="1" applyAlignment="1">
      <alignment horizontal="left"/>
      <protection/>
    </xf>
    <xf numFmtId="0" fontId="13" fillId="0" borderId="1" xfId="28" applyFont="1" applyFill="1" applyBorder="1">
      <alignment/>
      <protection/>
    </xf>
    <xf numFmtId="0" fontId="13" fillId="0" borderId="5" xfId="28" applyFont="1" applyFill="1" applyBorder="1" applyAlignment="1">
      <alignment horizontal="left"/>
      <protection/>
    </xf>
    <xf numFmtId="0" fontId="13" fillId="0" borderId="0" xfId="28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183" fontId="13" fillId="0" borderId="0" xfId="0" applyNumberFormat="1" applyFont="1" applyFill="1" applyBorder="1" applyAlignment="1">
      <alignment horizontal="right"/>
    </xf>
    <xf numFmtId="0" fontId="12" fillId="0" borderId="0" xfId="23" applyFont="1" applyFill="1" applyBorder="1" applyAlignment="1">
      <alignment/>
      <protection/>
    </xf>
    <xf numFmtId="0" fontId="13" fillId="0" borderId="15" xfId="28" applyFont="1" applyFill="1" applyBorder="1" applyAlignment="1">
      <alignment horizontal="center" vertical="center"/>
      <protection/>
    </xf>
    <xf numFmtId="0" fontId="13" fillId="0" borderId="11" xfId="23" applyFont="1" applyFill="1" applyBorder="1" applyAlignment="1">
      <alignment/>
      <protection/>
    </xf>
    <xf numFmtId="0" fontId="13" fillId="0" borderId="4" xfId="23" applyFont="1" applyFill="1" applyBorder="1" applyAlignment="1">
      <alignment/>
      <protection/>
    </xf>
    <xf numFmtId="0" fontId="13" fillId="0" borderId="5" xfId="23" applyFont="1" applyFill="1" applyBorder="1" applyAlignment="1">
      <alignment/>
      <protection/>
    </xf>
    <xf numFmtId="0" fontId="13" fillId="0" borderId="0" xfId="28" applyFont="1" applyFill="1" applyBorder="1" applyAlignment="1">
      <alignment horizontal="right"/>
      <protection/>
    </xf>
    <xf numFmtId="56" fontId="12" fillId="0" borderId="0" xfId="23" applyNumberFormat="1" applyFont="1" applyFill="1" applyBorder="1">
      <alignment/>
      <protection/>
    </xf>
    <xf numFmtId="0" fontId="13" fillId="0" borderId="0" xfId="0" applyFont="1" applyFill="1" applyAlignment="1">
      <alignment horizontal="right"/>
    </xf>
    <xf numFmtId="0" fontId="18" fillId="0" borderId="1" xfId="23" applyFont="1" applyFill="1" applyBorder="1" applyAlignment="1">
      <alignment horizontal="left"/>
      <protection/>
    </xf>
    <xf numFmtId="0" fontId="13" fillId="0" borderId="15" xfId="26" applyFont="1" applyFill="1" applyBorder="1" applyAlignment="1">
      <alignment horizontal="center" vertical="center"/>
      <protection/>
    </xf>
    <xf numFmtId="0" fontId="13" fillId="0" borderId="13" xfId="26" applyFont="1" applyFill="1" applyBorder="1" applyAlignment="1">
      <alignment horizontal="center" vertical="center"/>
      <protection/>
    </xf>
    <xf numFmtId="0" fontId="13" fillId="0" borderId="5" xfId="23" applyFont="1" applyFill="1" applyBorder="1">
      <alignment/>
      <protection/>
    </xf>
    <xf numFmtId="0" fontId="13" fillId="0" borderId="2" xfId="23" applyFont="1" applyFill="1" applyBorder="1" applyAlignment="1">
      <alignment horizontal="right"/>
      <protection/>
    </xf>
    <xf numFmtId="0" fontId="13" fillId="0" borderId="2" xfId="23" applyFont="1" applyFill="1" applyBorder="1">
      <alignment/>
      <protection/>
    </xf>
    <xf numFmtId="0" fontId="13" fillId="0" borderId="1" xfId="23" applyFont="1" applyFill="1" applyBorder="1" applyAlignment="1" quotePrefix="1">
      <alignment horizontal="right"/>
      <protection/>
    </xf>
    <xf numFmtId="0" fontId="13" fillId="0" borderId="2" xfId="23" applyFont="1" applyFill="1" applyBorder="1" applyAlignment="1" quotePrefix="1">
      <alignment horizontal="right"/>
      <protection/>
    </xf>
    <xf numFmtId="0" fontId="13" fillId="0" borderId="0" xfId="26" applyFont="1" applyFill="1" applyBorder="1">
      <alignment/>
      <protection/>
    </xf>
    <xf numFmtId="0" fontId="13" fillId="0" borderId="16" xfId="26" applyFont="1" applyFill="1" applyBorder="1" applyAlignment="1">
      <alignment horizontal="center" vertical="center"/>
      <protection/>
    </xf>
    <xf numFmtId="0" fontId="13" fillId="0" borderId="1" xfId="26" applyFont="1" applyFill="1" applyBorder="1" applyAlignment="1">
      <alignment horizontal="center" vertical="center"/>
      <protection/>
    </xf>
    <xf numFmtId="0" fontId="13" fillId="0" borderId="0" xfId="26" applyFont="1" applyFill="1" applyBorder="1" applyAlignment="1">
      <alignment horizontal="right"/>
      <protection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13" fillId="0" borderId="0" xfId="23" applyFont="1" applyFill="1" applyAlignment="1" quotePrefix="1">
      <alignment horizontal="right"/>
      <protection/>
    </xf>
    <xf numFmtId="56" fontId="12" fillId="0" borderId="0" xfId="26" applyNumberFormat="1" applyFont="1" applyFill="1">
      <alignment/>
      <protection/>
    </xf>
    <xf numFmtId="56" fontId="18" fillId="0" borderId="0" xfId="26" applyNumberFormat="1" applyFont="1" applyFill="1">
      <alignment/>
      <protection/>
    </xf>
    <xf numFmtId="0" fontId="13" fillId="0" borderId="7" xfId="26" applyFont="1" applyFill="1" applyBorder="1" applyAlignment="1">
      <alignment horizontal="center" vertical="center"/>
      <protection/>
    </xf>
    <xf numFmtId="0" fontId="18" fillId="0" borderId="0" xfId="28" applyFont="1" applyFill="1">
      <alignment/>
      <protection/>
    </xf>
    <xf numFmtId="0" fontId="13" fillId="0" borderId="7" xfId="28" applyFont="1" applyFill="1" applyBorder="1">
      <alignment/>
      <protection/>
    </xf>
    <xf numFmtId="38" fontId="13" fillId="0" borderId="15" xfId="17" applyFont="1" applyFill="1" applyBorder="1" applyAlignment="1">
      <alignment horizontal="center" vertical="center"/>
    </xf>
    <xf numFmtId="38" fontId="13" fillId="0" borderId="13" xfId="17" applyFont="1" applyFill="1" applyBorder="1" applyAlignment="1">
      <alignment horizontal="center" vertical="center" wrapText="1"/>
    </xf>
    <xf numFmtId="38" fontId="13" fillId="0" borderId="15" xfId="17" applyFont="1" applyFill="1" applyBorder="1" applyAlignment="1">
      <alignment horizontal="center" vertical="center" wrapText="1"/>
    </xf>
    <xf numFmtId="38" fontId="12" fillId="0" borderId="0" xfId="17" applyFont="1" applyFill="1" applyBorder="1" applyAlignment="1">
      <alignment horizontal="left"/>
    </xf>
    <xf numFmtId="38" fontId="13" fillId="0" borderId="0" xfId="17" applyFont="1" applyFill="1" applyBorder="1" applyAlignment="1" quotePrefix="1">
      <alignment horizontal="left"/>
    </xf>
    <xf numFmtId="38" fontId="13" fillId="0" borderId="1" xfId="17" applyFont="1" applyFill="1" applyBorder="1" applyAlignment="1" quotePrefix="1">
      <alignment horizontal="right"/>
    </xf>
    <xf numFmtId="38" fontId="13" fillId="0" borderId="5" xfId="17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38" fontId="13" fillId="0" borderId="0" xfId="17" applyFont="1" applyFill="1" applyBorder="1" applyAlignment="1">
      <alignment horizontal="centerContinuous"/>
    </xf>
    <xf numFmtId="38" fontId="13" fillId="0" borderId="0" xfId="17" applyNumberFormat="1" applyFont="1" applyFill="1" applyBorder="1" applyAlignment="1">
      <alignment/>
    </xf>
    <xf numFmtId="38" fontId="18" fillId="0" borderId="0" xfId="17" applyFont="1" applyFill="1" applyBorder="1" applyAlignment="1" quotePrefix="1">
      <alignment horizontal="left"/>
    </xf>
    <xf numFmtId="38" fontId="16" fillId="0" borderId="0" xfId="17" applyFont="1" applyFill="1" applyBorder="1" applyAlignment="1">
      <alignment horizontal="left"/>
    </xf>
    <xf numFmtId="38" fontId="21" fillId="0" borderId="0" xfId="17" applyFont="1" applyFill="1" applyBorder="1" applyAlignment="1">
      <alignment horizontal="left"/>
    </xf>
    <xf numFmtId="38" fontId="13" fillId="0" borderId="1" xfId="17" applyFont="1" applyFill="1" applyBorder="1" applyAlignment="1">
      <alignment horizontal="left"/>
    </xf>
    <xf numFmtId="38" fontId="13" fillId="0" borderId="12" xfId="17" applyFont="1" applyFill="1" applyBorder="1" applyAlignment="1">
      <alignment horizontal="center" vertical="center" wrapText="1"/>
    </xf>
    <xf numFmtId="38" fontId="13" fillId="0" borderId="4" xfId="17" applyFont="1" applyFill="1" applyBorder="1" applyAlignment="1" quotePrefix="1">
      <alignment horizontal="centerContinuous"/>
    </xf>
    <xf numFmtId="38" fontId="13" fillId="0" borderId="0" xfId="17" applyFont="1" applyFill="1" applyBorder="1" applyAlignment="1" quotePrefix="1">
      <alignment horizontal="centerContinuous"/>
    </xf>
    <xf numFmtId="38" fontId="13" fillId="0" borderId="8" xfId="17" applyFont="1" applyFill="1" applyBorder="1" applyAlignment="1" quotePrefix="1">
      <alignment/>
    </xf>
    <xf numFmtId="38" fontId="13" fillId="0" borderId="8" xfId="17" applyFont="1" applyFill="1" applyBorder="1" applyAlignment="1" quotePrefix="1">
      <alignment horizontal="left"/>
    </xf>
    <xf numFmtId="38" fontId="13" fillId="0" borderId="17" xfId="17" applyFont="1" applyFill="1" applyBorder="1" applyAlignment="1">
      <alignment/>
    </xf>
    <xf numFmtId="38" fontId="13" fillId="0" borderId="8" xfId="17" applyFont="1" applyFill="1" applyBorder="1" applyAlignment="1">
      <alignment horizontal="left"/>
    </xf>
    <xf numFmtId="38" fontId="13" fillId="0" borderId="8" xfId="17" applyFont="1" applyFill="1" applyBorder="1" applyAlignment="1">
      <alignment horizontal="centerContinuous"/>
    </xf>
    <xf numFmtId="38" fontId="13" fillId="0" borderId="17" xfId="17" applyFont="1" applyFill="1" applyBorder="1" applyAlignment="1">
      <alignment horizontal="centerContinuous"/>
    </xf>
    <xf numFmtId="0" fontId="0" fillId="0" borderId="11" xfId="0" applyFill="1" applyBorder="1" applyAlignment="1">
      <alignment/>
    </xf>
    <xf numFmtId="38" fontId="13" fillId="0" borderId="1" xfId="17" applyFont="1" applyFill="1" applyBorder="1" applyAlignment="1" quotePrefix="1">
      <alignment horizontal="left"/>
    </xf>
    <xf numFmtId="177" fontId="13" fillId="0" borderId="0" xfId="17" applyNumberFormat="1" applyFont="1" applyFill="1" applyBorder="1" applyAlignment="1" quotePrefix="1">
      <alignment horizontal="left"/>
    </xf>
    <xf numFmtId="38" fontId="13" fillId="0" borderId="17" xfId="17" applyFont="1" applyFill="1" applyBorder="1" applyAlignment="1">
      <alignment horizontal="left" wrapText="1"/>
    </xf>
    <xf numFmtId="38" fontId="13" fillId="0" borderId="4" xfId="17" applyFont="1" applyFill="1" applyBorder="1" applyAlignment="1">
      <alignment horizontal="left" wrapText="1"/>
    </xf>
    <xf numFmtId="38" fontId="13" fillId="0" borderId="10" xfId="17" applyFont="1" applyFill="1" applyBorder="1" applyAlignment="1">
      <alignment horizontal="left"/>
    </xf>
    <xf numFmtId="38" fontId="13" fillId="0" borderId="18" xfId="17" applyFont="1" applyFill="1" applyBorder="1" applyAlignment="1">
      <alignment horizontal="left" wrapText="1"/>
    </xf>
    <xf numFmtId="177" fontId="13" fillId="0" borderId="10" xfId="17" applyNumberFormat="1" applyFont="1" applyFill="1" applyBorder="1" applyAlignment="1">
      <alignment horizontal="right"/>
    </xf>
    <xf numFmtId="177" fontId="13" fillId="0" borderId="10" xfId="17" applyNumberFormat="1" applyFont="1" applyFill="1" applyBorder="1" applyAlignment="1">
      <alignment/>
    </xf>
    <xf numFmtId="38" fontId="16" fillId="0" borderId="9" xfId="17" applyFont="1" applyFill="1" applyBorder="1" applyAlignment="1">
      <alignment horizontal="left"/>
    </xf>
    <xf numFmtId="38" fontId="13" fillId="0" borderId="9" xfId="17" applyFont="1" applyFill="1" applyBorder="1" applyAlignment="1">
      <alignment horizontal="left"/>
    </xf>
    <xf numFmtId="38" fontId="13" fillId="0" borderId="19" xfId="17" applyFont="1" applyFill="1" applyBorder="1" applyAlignment="1">
      <alignment horizontal="left" wrapText="1"/>
    </xf>
    <xf numFmtId="177" fontId="13" fillId="0" borderId="9" xfId="17" applyNumberFormat="1" applyFont="1" applyFill="1" applyBorder="1" applyAlignment="1">
      <alignment horizontal="right"/>
    </xf>
    <xf numFmtId="177" fontId="13" fillId="0" borderId="9" xfId="17" applyNumberFormat="1" applyFont="1" applyFill="1" applyBorder="1" applyAlignment="1">
      <alignment/>
    </xf>
    <xf numFmtId="38" fontId="13" fillId="0" borderId="5" xfId="17" applyFont="1" applyFill="1" applyBorder="1" applyAlignment="1" quotePrefix="1">
      <alignment horizontal="left"/>
    </xf>
    <xf numFmtId="38" fontId="13" fillId="0" borderId="8" xfId="17" applyFont="1" applyFill="1" applyBorder="1" applyAlignment="1">
      <alignment/>
    </xf>
    <xf numFmtId="38" fontId="16" fillId="0" borderId="0" xfId="17" applyFont="1" applyFill="1" applyBorder="1" applyAlignment="1" quotePrefix="1">
      <alignment horizontal="left"/>
    </xf>
    <xf numFmtId="0" fontId="16" fillId="0" borderId="4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3" fillId="0" borderId="14" xfId="22" applyFont="1" applyFill="1" applyBorder="1" applyAlignment="1">
      <alignment horizontal="center" vertical="center" wrapText="1"/>
      <protection/>
    </xf>
    <xf numFmtId="0" fontId="13" fillId="0" borderId="12" xfId="22" applyFont="1" applyFill="1" applyBorder="1" applyAlignment="1">
      <alignment horizontal="center" vertical="center" wrapText="1"/>
      <protection/>
    </xf>
    <xf numFmtId="0" fontId="13" fillId="0" borderId="12" xfId="23" applyFont="1" applyFill="1" applyBorder="1" applyAlignment="1">
      <alignment horizontal="center" vertical="center"/>
      <protection/>
    </xf>
    <xf numFmtId="0" fontId="13" fillId="0" borderId="14" xfId="23" applyFont="1" applyFill="1" applyBorder="1" applyAlignment="1">
      <alignment horizontal="center" vertical="center"/>
      <protection/>
    </xf>
    <xf numFmtId="58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38" fontId="13" fillId="0" borderId="2" xfId="17" applyFont="1" applyFill="1" applyBorder="1" applyAlignment="1">
      <alignment horizontal="center" vertical="center"/>
    </xf>
    <xf numFmtId="38" fontId="13" fillId="0" borderId="11" xfId="17" applyFont="1" applyFill="1" applyBorder="1" applyAlignment="1">
      <alignment horizontal="center" vertical="center"/>
    </xf>
    <xf numFmtId="38" fontId="13" fillId="0" borderId="1" xfId="17" applyFont="1" applyFill="1" applyBorder="1" applyAlignment="1">
      <alignment horizontal="center" vertical="center"/>
    </xf>
    <xf numFmtId="38" fontId="13" fillId="0" borderId="5" xfId="17" applyFont="1" applyFill="1" applyBorder="1" applyAlignment="1">
      <alignment horizontal="center" vertical="center"/>
    </xf>
    <xf numFmtId="38" fontId="13" fillId="0" borderId="20" xfId="17" applyFont="1" applyFill="1" applyBorder="1" applyAlignment="1" quotePrefix="1">
      <alignment horizontal="center" vertical="center"/>
    </xf>
    <xf numFmtId="38" fontId="13" fillId="0" borderId="16" xfId="17" applyFont="1" applyFill="1" applyBorder="1" applyAlignment="1" quotePrefix="1">
      <alignment horizontal="center" vertical="center"/>
    </xf>
    <xf numFmtId="38" fontId="13" fillId="0" borderId="13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shrinkToFit="1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" xfId="22" applyFont="1" applyFill="1" applyBorder="1" applyAlignment="1">
      <alignment horizontal="center" vertical="center" wrapText="1"/>
      <protection/>
    </xf>
    <xf numFmtId="0" fontId="13" fillId="0" borderId="11" xfId="22" applyFont="1" applyFill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center" vertical="center" wrapText="1"/>
      <protection/>
    </xf>
    <xf numFmtId="0" fontId="13" fillId="0" borderId="5" xfId="22" applyFont="1" applyFill="1" applyBorder="1" applyAlignment="1">
      <alignment horizontal="center" vertical="center" wrapText="1"/>
      <protection/>
    </xf>
    <xf numFmtId="0" fontId="13" fillId="0" borderId="12" xfId="27" applyFont="1" applyFill="1" applyBorder="1" applyAlignment="1">
      <alignment horizontal="center" vertical="center"/>
      <protection/>
    </xf>
    <xf numFmtId="0" fontId="13" fillId="0" borderId="14" xfId="27" applyFont="1" applyFill="1" applyBorder="1" applyAlignment="1">
      <alignment horizontal="center" vertical="center"/>
      <protection/>
    </xf>
    <xf numFmtId="0" fontId="13" fillId="0" borderId="13" xfId="22" applyFont="1" applyFill="1" applyBorder="1" applyAlignment="1">
      <alignment horizontal="center" vertical="center" wrapText="1"/>
      <protection/>
    </xf>
    <xf numFmtId="0" fontId="13" fillId="0" borderId="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4" xfId="0" applyFont="1" applyFill="1" applyBorder="1" applyAlignment="1" quotePrefix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28" applyFont="1" applyFill="1" applyBorder="1" applyAlignment="1">
      <alignment horizontal="center" vertical="center" wrapText="1"/>
      <protection/>
    </xf>
    <xf numFmtId="0" fontId="13" fillId="0" borderId="13" xfId="28" applyFont="1" applyFill="1" applyBorder="1" applyAlignment="1">
      <alignment horizontal="center" vertical="center" wrapText="1"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3" fillId="0" borderId="11" xfId="23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5" xfId="23" applyFont="1" applyFill="1" applyBorder="1" applyAlignment="1">
      <alignment horizontal="center" vertical="center"/>
      <protection/>
    </xf>
    <xf numFmtId="0" fontId="13" fillId="0" borderId="13" xfId="26" applyFont="1" applyFill="1" applyBorder="1" applyAlignment="1">
      <alignment horizontal="center" vertical="center"/>
      <protection/>
    </xf>
    <xf numFmtId="0" fontId="13" fillId="0" borderId="12" xfId="26" applyFont="1" applyFill="1" applyBorder="1" applyAlignment="1">
      <alignment horizontal="center" vertical="center"/>
      <protection/>
    </xf>
    <xf numFmtId="0" fontId="13" fillId="0" borderId="14" xfId="26" applyFont="1" applyFill="1" applyBorder="1" applyAlignment="1">
      <alignment horizontal="center" vertical="center"/>
      <protection/>
    </xf>
    <xf numFmtId="0" fontId="13" fillId="0" borderId="15" xfId="23" applyFont="1" applyFill="1" applyBorder="1" applyAlignment="1">
      <alignment horizontal="center" vertical="center"/>
      <protection/>
    </xf>
    <xf numFmtId="0" fontId="13" fillId="0" borderId="15" xfId="26" applyFont="1" applyFill="1" applyBorder="1" applyAlignment="1">
      <alignment horizontal="center" vertical="center"/>
      <protection/>
    </xf>
    <xf numFmtId="0" fontId="13" fillId="0" borderId="0" xfId="23" applyFont="1" applyFill="1" applyBorder="1" applyAlignment="1">
      <alignment horizontal="center" vertical="center"/>
      <protection/>
    </xf>
    <xf numFmtId="0" fontId="13" fillId="0" borderId="4" xfId="2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3" fillId="0" borderId="15" xfId="23" applyFont="1" applyFill="1" applyBorder="1" applyAlignment="1">
      <alignment horizontal="center" vertical="center" wrapText="1"/>
      <protection/>
    </xf>
    <xf numFmtId="0" fontId="13" fillId="0" borderId="13" xfId="28" applyFont="1" applyFill="1" applyBorder="1" applyAlignment="1">
      <alignment horizontal="center" vertical="center"/>
      <protection/>
    </xf>
    <xf numFmtId="0" fontId="13" fillId="0" borderId="3" xfId="23" applyFont="1" applyFill="1" applyBorder="1" applyAlignment="1">
      <alignment horizontal="center" vertical="center" wrapText="1"/>
      <protection/>
    </xf>
    <xf numFmtId="0" fontId="0" fillId="0" borderId="7" xfId="0" applyFill="1" applyBorder="1" applyAlignment="1">
      <alignment/>
    </xf>
    <xf numFmtId="0" fontId="13" fillId="0" borderId="15" xfId="28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13" fillId="0" borderId="14" xfId="28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38" fontId="13" fillId="0" borderId="12" xfId="17" applyFont="1" applyFill="1" applyBorder="1" applyAlignment="1">
      <alignment horizontal="center" vertical="center"/>
    </xf>
    <xf numFmtId="38" fontId="13" fillId="0" borderId="15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 wrapText="1"/>
    </xf>
    <xf numFmtId="38" fontId="13" fillId="0" borderId="15" xfId="17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商業" xfId="21"/>
    <cellStyle name="標準_ht2001.2" xfId="22"/>
    <cellStyle name="標準_Sheet1" xfId="23"/>
    <cellStyle name="標準_T121004a" xfId="24"/>
    <cellStyle name="標準_基" xfId="25"/>
    <cellStyle name="標準_金融" xfId="26"/>
    <cellStyle name="標準_主要H12．1" xfId="27"/>
    <cellStyle name="標準_住宅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8.50390625" style="2" customWidth="1"/>
    <col min="2" max="2" width="3.25390625" style="2" bestFit="1" customWidth="1"/>
    <col min="3" max="3" width="40.50390625" style="2" customWidth="1"/>
    <col min="4" max="16384" width="8.875" style="2" customWidth="1"/>
  </cols>
  <sheetData>
    <row r="1" spans="1:2" ht="17.25">
      <c r="A1" s="1" t="s">
        <v>467</v>
      </c>
      <c r="B1" s="1"/>
    </row>
    <row r="2" spans="1:3" s="4" customFormat="1" ht="15" customHeight="1">
      <c r="A2" s="3" t="s">
        <v>0</v>
      </c>
      <c r="B2" s="3"/>
      <c r="C2" s="3" t="s">
        <v>1</v>
      </c>
    </row>
    <row r="3" spans="1:3" ht="16.5" customHeight="1">
      <c r="A3" s="5" t="s">
        <v>2</v>
      </c>
      <c r="B3" s="104">
        <v>47</v>
      </c>
      <c r="C3" s="5" t="s">
        <v>474</v>
      </c>
    </row>
    <row r="4" spans="1:3" ht="16.5" customHeight="1">
      <c r="A4" s="5"/>
      <c r="B4" s="104">
        <v>48</v>
      </c>
      <c r="C4" s="5" t="s">
        <v>475</v>
      </c>
    </row>
    <row r="5" spans="1:3" ht="16.5" customHeight="1">
      <c r="A5" s="5"/>
      <c r="B5" s="104">
        <v>49</v>
      </c>
      <c r="C5" s="5" t="s">
        <v>476</v>
      </c>
    </row>
    <row r="6" spans="1:3" ht="16.5" customHeight="1">
      <c r="A6" s="5"/>
      <c r="B6" s="104">
        <v>50</v>
      </c>
      <c r="C6" s="5" t="s">
        <v>477</v>
      </c>
    </row>
    <row r="7" spans="1:3" ht="16.5" customHeight="1">
      <c r="A7" s="5"/>
      <c r="B7" s="104">
        <v>51</v>
      </c>
      <c r="C7" s="5" t="s">
        <v>478</v>
      </c>
    </row>
    <row r="8" spans="1:3" ht="16.5" customHeight="1">
      <c r="A8" s="5"/>
      <c r="B8" s="104">
        <v>52</v>
      </c>
      <c r="C8" s="5" t="s">
        <v>479</v>
      </c>
    </row>
    <row r="9" spans="1:3" s="7" customFormat="1" ht="16.5" customHeight="1">
      <c r="A9" s="6"/>
      <c r="B9" s="105">
        <v>53</v>
      </c>
      <c r="C9" s="6" t="s">
        <v>480</v>
      </c>
    </row>
    <row r="10" spans="1:3" ht="16.5" customHeight="1">
      <c r="A10" s="5" t="s">
        <v>3</v>
      </c>
      <c r="B10" s="104">
        <v>54</v>
      </c>
      <c r="C10" s="5" t="s">
        <v>481</v>
      </c>
    </row>
    <row r="11" spans="1:3" ht="16.5" customHeight="1">
      <c r="A11" s="5"/>
      <c r="B11" s="104">
        <v>55</v>
      </c>
      <c r="C11" s="5" t="s">
        <v>482</v>
      </c>
    </row>
    <row r="12" spans="1:3" ht="16.5" customHeight="1">
      <c r="A12" s="5"/>
      <c r="B12" s="104">
        <v>56</v>
      </c>
      <c r="C12" s="5" t="s">
        <v>483</v>
      </c>
    </row>
    <row r="13" spans="1:3" ht="16.5" customHeight="1">
      <c r="A13" s="5"/>
      <c r="B13" s="104">
        <v>57</v>
      </c>
      <c r="C13" s="5" t="s">
        <v>484</v>
      </c>
    </row>
    <row r="14" spans="1:3" ht="16.5" customHeight="1">
      <c r="A14" s="5"/>
      <c r="B14" s="104">
        <v>58</v>
      </c>
      <c r="C14" s="5" t="s">
        <v>485</v>
      </c>
    </row>
    <row r="15" spans="1:3" ht="16.5" customHeight="1">
      <c r="A15" s="5"/>
      <c r="B15" s="104">
        <v>59</v>
      </c>
      <c r="C15" s="5" t="s">
        <v>486</v>
      </c>
    </row>
    <row r="16" spans="1:3" s="7" customFormat="1" ht="16.5" customHeight="1">
      <c r="A16" s="6"/>
      <c r="B16" s="105">
        <v>60</v>
      </c>
      <c r="C16" s="6" t="s">
        <v>487</v>
      </c>
    </row>
    <row r="17" spans="1:3" ht="16.5" customHeight="1">
      <c r="A17" s="5" t="s">
        <v>4</v>
      </c>
      <c r="B17" s="104">
        <v>61</v>
      </c>
      <c r="C17" s="5" t="s">
        <v>488</v>
      </c>
    </row>
    <row r="18" spans="1:3" ht="16.5" customHeight="1">
      <c r="A18" s="8"/>
      <c r="B18" s="104">
        <v>62</v>
      </c>
      <c r="C18" s="9" t="s">
        <v>489</v>
      </c>
    </row>
    <row r="19" spans="1:3" ht="16.5" customHeight="1">
      <c r="A19" s="8"/>
      <c r="B19" s="104">
        <v>63</v>
      </c>
      <c r="C19" s="9" t="s">
        <v>496</v>
      </c>
    </row>
    <row r="20" spans="1:3" ht="16.5" customHeight="1">
      <c r="A20" s="5"/>
      <c r="B20" s="104">
        <v>64</v>
      </c>
      <c r="C20" s="5" t="s">
        <v>490</v>
      </c>
    </row>
    <row r="21" spans="1:3" ht="16.5" customHeight="1">
      <c r="A21" s="5"/>
      <c r="B21" s="104">
        <v>65</v>
      </c>
      <c r="C21" s="5" t="s">
        <v>491</v>
      </c>
    </row>
    <row r="22" spans="1:3" ht="16.5" customHeight="1">
      <c r="A22" s="5"/>
      <c r="B22" s="104">
        <v>66</v>
      </c>
      <c r="C22" s="5" t="s">
        <v>492</v>
      </c>
    </row>
    <row r="23" spans="1:3" ht="16.5" customHeight="1">
      <c r="A23" s="5"/>
      <c r="B23" s="104">
        <v>67</v>
      </c>
      <c r="C23" s="5" t="s">
        <v>493</v>
      </c>
    </row>
    <row r="24" spans="1:3" ht="16.5" customHeight="1">
      <c r="A24" s="5"/>
      <c r="B24" s="104">
        <v>68</v>
      </c>
      <c r="C24" s="5" t="s">
        <v>494</v>
      </c>
    </row>
    <row r="25" spans="1:3" s="7" customFormat="1" ht="16.5" customHeight="1">
      <c r="A25" s="6"/>
      <c r="B25" s="105">
        <v>69</v>
      </c>
      <c r="C25" s="6" t="s">
        <v>495</v>
      </c>
    </row>
    <row r="26" spans="1:3" ht="12">
      <c r="A26" s="10"/>
      <c r="B26" s="10"/>
      <c r="C26" s="10"/>
    </row>
    <row r="27" spans="1:3" ht="12">
      <c r="A27" s="10"/>
      <c r="B27" s="10"/>
      <c r="C27" s="10"/>
    </row>
    <row r="28" spans="1:3" ht="12">
      <c r="A28" s="10"/>
      <c r="B28" s="10"/>
      <c r="C28" s="10"/>
    </row>
    <row r="29" spans="1:3" ht="12">
      <c r="A29" s="10"/>
      <c r="B29" s="10"/>
      <c r="C29" s="10"/>
    </row>
    <row r="30" spans="1:3" ht="12">
      <c r="A30" s="10"/>
      <c r="B30" s="10"/>
      <c r="C30" s="10"/>
    </row>
    <row r="31" spans="1:3" ht="12">
      <c r="A31" s="10"/>
      <c r="B31" s="10"/>
      <c r="C31" s="10"/>
    </row>
    <row r="32" spans="1:3" ht="12">
      <c r="A32" s="10"/>
      <c r="B32" s="10"/>
      <c r="C32" s="10"/>
    </row>
    <row r="33" spans="1:3" ht="12">
      <c r="A33" s="10"/>
      <c r="B33" s="10"/>
      <c r="C33" s="10"/>
    </row>
    <row r="34" spans="1:3" ht="12">
      <c r="A34" s="10"/>
      <c r="B34" s="10"/>
      <c r="C34" s="10"/>
    </row>
    <row r="35" spans="1:3" ht="12">
      <c r="A35" s="10"/>
      <c r="B35" s="10"/>
      <c r="C35" s="10"/>
    </row>
    <row r="36" spans="1:3" ht="12">
      <c r="A36" s="10"/>
      <c r="B36" s="10"/>
      <c r="C36" s="10"/>
    </row>
    <row r="37" spans="1:3" ht="12">
      <c r="A37" s="10"/>
      <c r="B37" s="10"/>
      <c r="C37" s="10"/>
    </row>
    <row r="38" spans="1:3" ht="12">
      <c r="A38" s="10"/>
      <c r="B38" s="10"/>
      <c r="C38" s="10"/>
    </row>
    <row r="39" spans="1:3" ht="12">
      <c r="A39" s="10"/>
      <c r="B39" s="10"/>
      <c r="C39" s="10"/>
    </row>
    <row r="40" spans="1:3" ht="12">
      <c r="A40" s="10"/>
      <c r="B40" s="10"/>
      <c r="C40" s="10"/>
    </row>
    <row r="41" spans="1:3" ht="12">
      <c r="A41" s="10"/>
      <c r="B41" s="10"/>
      <c r="C41" s="10"/>
    </row>
    <row r="42" spans="1:3" ht="12">
      <c r="A42" s="10"/>
      <c r="B42" s="10"/>
      <c r="C42" s="10"/>
    </row>
    <row r="43" spans="1:3" ht="12">
      <c r="A43" s="10"/>
      <c r="B43" s="10"/>
      <c r="C43" s="10"/>
    </row>
    <row r="44" spans="1:3" ht="12">
      <c r="A44" s="10"/>
      <c r="B44" s="10"/>
      <c r="C44" s="10"/>
    </row>
    <row r="45" spans="1:3" ht="12">
      <c r="A45" s="10"/>
      <c r="B45" s="10"/>
      <c r="C45" s="10"/>
    </row>
    <row r="46" spans="1:3" ht="12">
      <c r="A46" s="10"/>
      <c r="B46" s="10"/>
      <c r="C46" s="10"/>
    </row>
    <row r="47" spans="1:3" ht="12">
      <c r="A47" s="10"/>
      <c r="B47" s="10"/>
      <c r="C47" s="10"/>
    </row>
    <row r="48" spans="1:3" ht="12">
      <c r="A48" s="10"/>
      <c r="B48" s="10"/>
      <c r="C48" s="10"/>
    </row>
    <row r="49" spans="1:3" ht="12">
      <c r="A49" s="10"/>
      <c r="B49" s="10"/>
      <c r="C49" s="10"/>
    </row>
    <row r="50" spans="1:3" ht="12">
      <c r="A50" s="10"/>
      <c r="B50" s="10"/>
      <c r="C50" s="10"/>
    </row>
    <row r="51" spans="1:3" ht="12">
      <c r="A51" s="10"/>
      <c r="B51" s="10"/>
      <c r="C51" s="10"/>
    </row>
    <row r="52" spans="1:3" ht="12">
      <c r="A52" s="10"/>
      <c r="B52" s="10"/>
      <c r="C52" s="10"/>
    </row>
    <row r="53" spans="1:3" ht="12">
      <c r="A53" s="10"/>
      <c r="B53" s="10"/>
      <c r="C53" s="10"/>
    </row>
    <row r="54" spans="1:3" ht="12">
      <c r="A54" s="10"/>
      <c r="B54" s="10"/>
      <c r="C54" s="10"/>
    </row>
    <row r="55" spans="1:3" ht="12">
      <c r="A55" s="10"/>
      <c r="B55" s="10"/>
      <c r="C55" s="10"/>
    </row>
    <row r="56" spans="1:3" ht="12">
      <c r="A56" s="10"/>
      <c r="B56" s="10"/>
      <c r="C56" s="10"/>
    </row>
    <row r="57" spans="1:3" ht="12">
      <c r="A57" s="10"/>
      <c r="B57" s="10"/>
      <c r="C57" s="10"/>
    </row>
    <row r="58" spans="1:3" ht="12">
      <c r="A58" s="10"/>
      <c r="B58" s="10"/>
      <c r="C58" s="10"/>
    </row>
    <row r="59" spans="1:3" ht="12">
      <c r="A59" s="10"/>
      <c r="B59" s="10"/>
      <c r="C59" s="10"/>
    </row>
    <row r="60" spans="1:3" ht="12">
      <c r="A60" s="10"/>
      <c r="B60" s="10"/>
      <c r="C60" s="10"/>
    </row>
    <row r="61" spans="1:3" ht="12">
      <c r="A61" s="10"/>
      <c r="B61" s="10"/>
      <c r="C61" s="10"/>
    </row>
    <row r="62" spans="1:3" ht="12">
      <c r="A62" s="10"/>
      <c r="B62" s="10"/>
      <c r="C62" s="10"/>
    </row>
    <row r="63" spans="1:3" ht="12">
      <c r="A63" s="10"/>
      <c r="B63" s="10"/>
      <c r="C63" s="10"/>
    </row>
    <row r="64" spans="1:3" ht="12">
      <c r="A64" s="10"/>
      <c r="B64" s="10"/>
      <c r="C64" s="10"/>
    </row>
    <row r="65" spans="1:3" ht="12">
      <c r="A65" s="10"/>
      <c r="B65" s="10"/>
      <c r="C65" s="10"/>
    </row>
    <row r="66" spans="1:3" ht="12">
      <c r="A66" s="10"/>
      <c r="B66" s="10"/>
      <c r="C66" s="10"/>
    </row>
    <row r="67" spans="1:3" ht="12">
      <c r="A67" s="10"/>
      <c r="B67" s="10"/>
      <c r="C67" s="10"/>
    </row>
    <row r="68" spans="1:3" ht="12">
      <c r="A68" s="10"/>
      <c r="B68" s="10"/>
      <c r="C68" s="10"/>
    </row>
    <row r="69" spans="1:3" ht="12">
      <c r="A69" s="10"/>
      <c r="B69" s="10"/>
      <c r="C69" s="10"/>
    </row>
    <row r="70" spans="1:3" ht="12">
      <c r="A70" s="10"/>
      <c r="B70" s="10"/>
      <c r="C70" s="10"/>
    </row>
    <row r="71" spans="1:3" ht="12">
      <c r="A71" s="10"/>
      <c r="B71" s="10"/>
      <c r="C71" s="10"/>
    </row>
    <row r="72" spans="1:3" ht="12">
      <c r="A72" s="10"/>
      <c r="B72" s="10"/>
      <c r="C72" s="10"/>
    </row>
    <row r="73" spans="1:3" ht="12">
      <c r="A73" s="10"/>
      <c r="B73" s="10"/>
      <c r="C73" s="10"/>
    </row>
    <row r="74" spans="1:3" ht="12">
      <c r="A74" s="10"/>
      <c r="B74" s="10"/>
      <c r="C74" s="10"/>
    </row>
    <row r="75" spans="1:3" ht="12">
      <c r="A75" s="10"/>
      <c r="B75" s="10"/>
      <c r="C75" s="10"/>
    </row>
    <row r="76" spans="1:3" ht="12">
      <c r="A76" s="10"/>
      <c r="B76" s="10"/>
      <c r="C76" s="10"/>
    </row>
    <row r="77" spans="1:3" ht="12">
      <c r="A77" s="10"/>
      <c r="B77" s="10"/>
      <c r="C77" s="10"/>
    </row>
    <row r="78" spans="1:3" ht="12">
      <c r="A78" s="10"/>
      <c r="B78" s="10"/>
      <c r="C78" s="10"/>
    </row>
    <row r="79" spans="1:3" ht="12">
      <c r="A79" s="10"/>
      <c r="B79" s="10"/>
      <c r="C79" s="10"/>
    </row>
    <row r="80" spans="1:3" ht="12">
      <c r="A80" s="10"/>
      <c r="B80" s="10"/>
      <c r="C80" s="10"/>
    </row>
    <row r="81" spans="1:3" ht="12">
      <c r="A81" s="10"/>
      <c r="B81" s="10"/>
      <c r="C81" s="10"/>
    </row>
    <row r="82" spans="1:3" ht="12">
      <c r="A82" s="10"/>
      <c r="B82" s="10"/>
      <c r="C82" s="10"/>
    </row>
    <row r="83" spans="1:3" ht="12">
      <c r="A83" s="10"/>
      <c r="B83" s="10"/>
      <c r="C83" s="10"/>
    </row>
    <row r="84" spans="1:3" ht="12">
      <c r="A84" s="10"/>
      <c r="B84" s="10"/>
      <c r="C84" s="10"/>
    </row>
    <row r="85" spans="1:3" ht="12">
      <c r="A85" s="10"/>
      <c r="B85" s="10"/>
      <c r="C85" s="10"/>
    </row>
    <row r="86" spans="1:3" ht="12">
      <c r="A86" s="10"/>
      <c r="B86" s="10"/>
      <c r="C86" s="10"/>
    </row>
    <row r="87" spans="1:3" ht="12">
      <c r="A87" s="10"/>
      <c r="B87" s="10"/>
      <c r="C87" s="10"/>
    </row>
    <row r="88" spans="1:3" ht="12">
      <c r="A88" s="10"/>
      <c r="B88" s="10"/>
      <c r="C88" s="10"/>
    </row>
    <row r="89" spans="1:3" ht="12">
      <c r="A89" s="10"/>
      <c r="B89" s="10"/>
      <c r="C89" s="10"/>
    </row>
    <row r="90" spans="1:3" ht="12">
      <c r="A90" s="10"/>
      <c r="B90" s="10"/>
      <c r="C90" s="10"/>
    </row>
    <row r="91" spans="1:3" ht="12">
      <c r="A91" s="10"/>
      <c r="B91" s="10"/>
      <c r="C91" s="10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15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14" customWidth="1"/>
    <col min="2" max="2" width="4.00390625" style="120" customWidth="1"/>
    <col min="3" max="3" width="9.875" style="120" customWidth="1"/>
    <col min="4" max="4" width="9.625" style="14" customWidth="1"/>
    <col min="5" max="5" width="10.375" style="14" customWidth="1"/>
    <col min="6" max="6" width="9.00390625" style="14" customWidth="1"/>
    <col min="7" max="7" width="9.625" style="14" customWidth="1"/>
    <col min="8" max="8" width="10.50390625" style="14" customWidth="1"/>
    <col min="9" max="9" width="10.25390625" style="14" customWidth="1"/>
    <col min="10" max="10" width="7.875" style="14" customWidth="1"/>
    <col min="11" max="11" width="9.75390625" style="14" customWidth="1"/>
    <col min="12" max="16384" width="9.00390625" style="130" customWidth="1"/>
  </cols>
  <sheetData>
    <row r="1" ht="14.25">
      <c r="A1" s="119" t="s">
        <v>518</v>
      </c>
    </row>
    <row r="2" spans="1:11" ht="24" customHeight="1">
      <c r="A2" s="295" t="s">
        <v>57</v>
      </c>
      <c r="B2" s="296"/>
      <c r="C2" s="277"/>
      <c r="D2" s="307" t="s">
        <v>58</v>
      </c>
      <c r="E2" s="309"/>
      <c r="F2" s="320" t="s">
        <v>59</v>
      </c>
      <c r="G2" s="339"/>
      <c r="H2" s="320" t="s">
        <v>60</v>
      </c>
      <c r="I2" s="339"/>
      <c r="J2" s="330" t="s">
        <v>61</v>
      </c>
      <c r="K2" s="308"/>
    </row>
    <row r="3" spans="1:11" ht="15.75" customHeight="1">
      <c r="A3" s="246"/>
      <c r="B3" s="246"/>
      <c r="C3" s="247"/>
      <c r="D3" s="182" t="s">
        <v>62</v>
      </c>
      <c r="E3" s="182" t="s">
        <v>63</v>
      </c>
      <c r="F3" s="182" t="s">
        <v>62</v>
      </c>
      <c r="G3" s="182" t="s">
        <v>63</v>
      </c>
      <c r="H3" s="182" t="s">
        <v>62</v>
      </c>
      <c r="I3" s="182" t="s">
        <v>63</v>
      </c>
      <c r="J3" s="182" t="s">
        <v>62</v>
      </c>
      <c r="K3" s="180" t="s">
        <v>63</v>
      </c>
    </row>
    <row r="4" spans="3:11" ht="18" customHeight="1">
      <c r="C4" s="131"/>
      <c r="D4" s="13" t="s">
        <v>5</v>
      </c>
      <c r="E4" s="13" t="s">
        <v>5</v>
      </c>
      <c r="F4" s="13" t="s">
        <v>6</v>
      </c>
      <c r="G4" s="13" t="s">
        <v>6</v>
      </c>
      <c r="H4" s="13" t="s">
        <v>7</v>
      </c>
      <c r="I4" s="13" t="s">
        <v>7</v>
      </c>
      <c r="J4" s="13" t="s">
        <v>7</v>
      </c>
      <c r="K4" s="13" t="s">
        <v>7</v>
      </c>
    </row>
    <row r="5" spans="1:11" ht="18" customHeight="1">
      <c r="A5" s="122" t="s">
        <v>8</v>
      </c>
      <c r="B5" s="122" t="s">
        <v>64</v>
      </c>
      <c r="C5" s="132">
        <v>37012</v>
      </c>
      <c r="D5" s="27">
        <v>14896</v>
      </c>
      <c r="E5" s="27">
        <v>71645</v>
      </c>
      <c r="F5" s="27">
        <v>129524</v>
      </c>
      <c r="G5" s="27">
        <v>271285</v>
      </c>
      <c r="H5" s="111">
        <v>897310554</v>
      </c>
      <c r="I5" s="111">
        <v>422759672</v>
      </c>
      <c r="J5" s="27">
        <f aca="true" t="shared" si="0" ref="J5:K11">+H5/F5</f>
        <v>6927.755118742472</v>
      </c>
      <c r="K5" s="27">
        <f t="shared" si="0"/>
        <v>1558.3599240650976</v>
      </c>
    </row>
    <row r="6" spans="1:11" ht="18" customHeight="1">
      <c r="A6" s="122"/>
      <c r="B6" s="122" t="s">
        <v>65</v>
      </c>
      <c r="C6" s="132">
        <v>37043</v>
      </c>
      <c r="D6" s="11">
        <v>15922</v>
      </c>
      <c r="E6" s="11">
        <v>71405</v>
      </c>
      <c r="F6" s="11">
        <v>138093</v>
      </c>
      <c r="G6" s="11">
        <v>292430</v>
      </c>
      <c r="H6" s="11">
        <v>926469900</v>
      </c>
      <c r="I6" s="11">
        <v>472001800</v>
      </c>
      <c r="J6" s="27">
        <f t="shared" si="0"/>
        <v>6709.028698051313</v>
      </c>
      <c r="K6" s="27">
        <f t="shared" si="0"/>
        <v>1614.0676401190028</v>
      </c>
    </row>
    <row r="7" spans="1:11" ht="18" customHeight="1">
      <c r="A7" s="122" t="s">
        <v>9</v>
      </c>
      <c r="B7" s="13" t="s">
        <v>66</v>
      </c>
      <c r="C7" s="132">
        <v>35247</v>
      </c>
      <c r="D7" s="11">
        <v>16623</v>
      </c>
      <c r="E7" s="11">
        <v>70786</v>
      </c>
      <c r="F7" s="11">
        <v>149907</v>
      </c>
      <c r="G7" s="11">
        <v>301070</v>
      </c>
      <c r="H7" s="11">
        <v>1208500946</v>
      </c>
      <c r="I7" s="11">
        <v>605085967</v>
      </c>
      <c r="J7" s="27">
        <f t="shared" si="0"/>
        <v>8061.671209483213</v>
      </c>
      <c r="K7" s="27">
        <f t="shared" si="0"/>
        <v>2009.7849902016142</v>
      </c>
    </row>
    <row r="8" spans="1:11" ht="18" customHeight="1">
      <c r="A8" s="122"/>
      <c r="B8" s="13" t="s">
        <v>67</v>
      </c>
      <c r="C8" s="132">
        <v>35247</v>
      </c>
      <c r="D8" s="11">
        <v>15566</v>
      </c>
      <c r="E8" s="11">
        <v>66583</v>
      </c>
      <c r="F8" s="11">
        <v>148908</v>
      </c>
      <c r="G8" s="11">
        <v>322785</v>
      </c>
      <c r="H8" s="11">
        <v>1195389674</v>
      </c>
      <c r="I8" s="11">
        <v>606446096</v>
      </c>
      <c r="J8" s="27">
        <f t="shared" si="0"/>
        <v>8027.706194428775</v>
      </c>
      <c r="K8" s="27">
        <f t="shared" si="0"/>
        <v>1878.792682435677</v>
      </c>
    </row>
    <row r="9" spans="1:11" ht="18" customHeight="1">
      <c r="A9" s="122"/>
      <c r="B9" s="13" t="s">
        <v>68</v>
      </c>
      <c r="C9" s="132">
        <v>35947</v>
      </c>
      <c r="D9" s="11">
        <v>13269</v>
      </c>
      <c r="E9" s="11">
        <v>60340</v>
      </c>
      <c r="F9" s="11">
        <v>129162</v>
      </c>
      <c r="G9" s="11">
        <v>312747</v>
      </c>
      <c r="H9" s="11">
        <v>1005006984</v>
      </c>
      <c r="I9" s="11">
        <v>629659498</v>
      </c>
      <c r="J9" s="27">
        <f t="shared" si="0"/>
        <v>7780.980350257816</v>
      </c>
      <c r="K9" s="27">
        <f t="shared" si="0"/>
        <v>2013.3190662100676</v>
      </c>
    </row>
    <row r="10" spans="1:11" ht="18" customHeight="1">
      <c r="A10" s="122"/>
      <c r="B10" s="13" t="s">
        <v>69</v>
      </c>
      <c r="C10" s="132">
        <v>36342</v>
      </c>
      <c r="D10" s="11">
        <v>14375</v>
      </c>
      <c r="E10" s="11">
        <v>59830</v>
      </c>
      <c r="F10" s="11">
        <v>135361</v>
      </c>
      <c r="G10" s="11">
        <v>347444</v>
      </c>
      <c r="H10" s="11">
        <v>975248385</v>
      </c>
      <c r="I10" s="11">
        <v>611781704</v>
      </c>
      <c r="J10" s="27">
        <f t="shared" si="0"/>
        <v>7204.795953044082</v>
      </c>
      <c r="K10" s="27">
        <f t="shared" si="0"/>
        <v>1760.8066450996419</v>
      </c>
    </row>
    <row r="11" spans="1:11" ht="18" customHeight="1">
      <c r="A11" s="122"/>
      <c r="B11" s="13" t="s">
        <v>507</v>
      </c>
      <c r="C11" s="132">
        <v>35947</v>
      </c>
      <c r="D11" s="11">
        <v>12946</v>
      </c>
      <c r="E11" s="11">
        <v>55505</v>
      </c>
      <c r="F11" s="11">
        <v>114788</v>
      </c>
      <c r="G11" s="11">
        <v>339177</v>
      </c>
      <c r="H11" s="11">
        <v>767128094</v>
      </c>
      <c r="I11" s="11">
        <v>550628428</v>
      </c>
      <c r="J11" s="27">
        <f t="shared" si="0"/>
        <v>6682.999041711677</v>
      </c>
      <c r="K11" s="27">
        <f t="shared" si="0"/>
        <v>1623.4250199748215</v>
      </c>
    </row>
    <row r="12" spans="1:11" ht="18" customHeight="1">
      <c r="A12" s="125"/>
      <c r="B12" s="133"/>
      <c r="C12" s="126"/>
      <c r="D12" s="127"/>
      <c r="E12" s="127"/>
      <c r="F12" s="127"/>
      <c r="G12" s="125"/>
      <c r="H12" s="127"/>
      <c r="I12" s="127"/>
      <c r="J12" s="127"/>
      <c r="K12" s="127"/>
    </row>
    <row r="13" ht="18" customHeight="1">
      <c r="D13" s="119"/>
    </row>
    <row r="14" spans="1:11" ht="24" customHeight="1">
      <c r="A14" s="295" t="s">
        <v>70</v>
      </c>
      <c r="B14" s="296"/>
      <c r="C14" s="277"/>
      <c r="D14" s="320" t="s">
        <v>58</v>
      </c>
      <c r="E14" s="309"/>
      <c r="F14" s="320" t="s">
        <v>59</v>
      </c>
      <c r="G14" s="339"/>
      <c r="H14" s="320" t="s">
        <v>60</v>
      </c>
      <c r="I14" s="339"/>
      <c r="J14" s="330" t="s">
        <v>61</v>
      </c>
      <c r="K14" s="308"/>
    </row>
    <row r="15" spans="1:11" ht="15.75" customHeight="1">
      <c r="A15" s="246"/>
      <c r="B15" s="246"/>
      <c r="C15" s="247"/>
      <c r="D15" s="182" t="s">
        <v>71</v>
      </c>
      <c r="E15" s="182" t="s">
        <v>508</v>
      </c>
      <c r="F15" s="182" t="s">
        <v>509</v>
      </c>
      <c r="G15" s="182" t="s">
        <v>508</v>
      </c>
      <c r="H15" s="182" t="s">
        <v>71</v>
      </c>
      <c r="I15" s="182" t="s">
        <v>508</v>
      </c>
      <c r="J15" s="180" t="s">
        <v>71</v>
      </c>
      <c r="K15" s="180" t="s">
        <v>508</v>
      </c>
    </row>
    <row r="16" spans="3:11" ht="18" customHeight="1">
      <c r="C16" s="134"/>
      <c r="D16" s="13" t="s">
        <v>5</v>
      </c>
      <c r="E16" s="13" t="s">
        <v>5</v>
      </c>
      <c r="F16" s="13" t="s">
        <v>6</v>
      </c>
      <c r="G16" s="13" t="s">
        <v>6</v>
      </c>
      <c r="H16" s="13" t="s">
        <v>7</v>
      </c>
      <c r="I16" s="13" t="s">
        <v>7</v>
      </c>
      <c r="J16" s="13" t="s">
        <v>7</v>
      </c>
      <c r="K16" s="13" t="s">
        <v>7</v>
      </c>
    </row>
    <row r="17" spans="1:11" ht="18" customHeight="1">
      <c r="A17" s="120" t="s">
        <v>72</v>
      </c>
      <c r="C17" s="123"/>
      <c r="D17" s="111">
        <v>74205</v>
      </c>
      <c r="E17" s="111">
        <v>68451</v>
      </c>
      <c r="F17" s="111">
        <v>482805</v>
      </c>
      <c r="G17" s="111">
        <v>453965</v>
      </c>
      <c r="H17" s="32">
        <v>1587030089</v>
      </c>
      <c r="I17" s="32">
        <v>1317756522</v>
      </c>
      <c r="J17" s="27">
        <f>H17/F17</f>
        <v>3287.1036733256697</v>
      </c>
      <c r="K17" s="27">
        <f>I17/G17</f>
        <v>2902.771187206062</v>
      </c>
    </row>
    <row r="18" spans="1:11" ht="18" customHeight="1">
      <c r="A18" s="120" t="s">
        <v>73</v>
      </c>
      <c r="C18" s="123"/>
      <c r="D18" s="111">
        <v>14375</v>
      </c>
      <c r="E18" s="111">
        <v>12946</v>
      </c>
      <c r="F18" s="111">
        <v>135361</v>
      </c>
      <c r="G18" s="111">
        <v>114788</v>
      </c>
      <c r="H18" s="32">
        <v>975248385</v>
      </c>
      <c r="I18" s="32">
        <v>767128094</v>
      </c>
      <c r="J18" s="111">
        <f>H18/F18</f>
        <v>7204.795953044082</v>
      </c>
      <c r="K18" s="27">
        <f>I18/G18</f>
        <v>6682.999041711677</v>
      </c>
    </row>
    <row r="19" spans="1:11" ht="18" customHeight="1">
      <c r="A19" s="336" t="s">
        <v>74</v>
      </c>
      <c r="B19" s="337"/>
      <c r="C19" s="338"/>
      <c r="D19" s="32">
        <v>43</v>
      </c>
      <c r="E19" s="32">
        <v>41</v>
      </c>
      <c r="F19" s="32">
        <v>497</v>
      </c>
      <c r="G19" s="32">
        <v>386</v>
      </c>
      <c r="H19" s="32">
        <v>9601151</v>
      </c>
      <c r="I19" s="32">
        <v>4511338</v>
      </c>
      <c r="J19" s="32">
        <f aca="true" t="shared" si="1" ref="J19:K41">H19/F19</f>
        <v>19318.211267605635</v>
      </c>
      <c r="K19" s="27">
        <f t="shared" si="1"/>
        <v>11687.40414507772</v>
      </c>
    </row>
    <row r="20" spans="1:11" ht="18" customHeight="1">
      <c r="A20" s="304" t="s">
        <v>75</v>
      </c>
      <c r="B20" s="334"/>
      <c r="C20" s="335"/>
      <c r="D20" s="32">
        <v>237</v>
      </c>
      <c r="E20" s="32">
        <v>184</v>
      </c>
      <c r="F20" s="32">
        <v>1826</v>
      </c>
      <c r="G20" s="32">
        <v>1187</v>
      </c>
      <c r="H20" s="32">
        <v>15566832</v>
      </c>
      <c r="I20" s="32">
        <v>7272517</v>
      </c>
      <c r="J20" s="32">
        <f t="shared" si="1"/>
        <v>8525.099671412925</v>
      </c>
      <c r="K20" s="27">
        <f t="shared" si="1"/>
        <v>6126.804549283909</v>
      </c>
    </row>
    <row r="21" spans="1:11" ht="18" customHeight="1">
      <c r="A21" s="304" t="s">
        <v>76</v>
      </c>
      <c r="B21" s="304"/>
      <c r="C21" s="305"/>
      <c r="D21" s="32">
        <v>967</v>
      </c>
      <c r="E21" s="32">
        <v>836</v>
      </c>
      <c r="F21" s="32">
        <v>11803</v>
      </c>
      <c r="G21" s="32">
        <v>7816</v>
      </c>
      <c r="H21" s="32">
        <v>53634875</v>
      </c>
      <c r="I21" s="32">
        <v>34378673</v>
      </c>
      <c r="J21" s="32">
        <f t="shared" si="1"/>
        <v>4544.173091586885</v>
      </c>
      <c r="K21" s="27">
        <f t="shared" si="1"/>
        <v>4398.499616171955</v>
      </c>
    </row>
    <row r="22" spans="1:11" ht="18" customHeight="1">
      <c r="A22" s="304" t="s">
        <v>77</v>
      </c>
      <c r="B22" s="304"/>
      <c r="C22" s="305"/>
      <c r="D22" s="32">
        <v>1914</v>
      </c>
      <c r="E22" s="32">
        <v>1678</v>
      </c>
      <c r="F22" s="32">
        <v>19763</v>
      </c>
      <c r="G22" s="32">
        <v>16460</v>
      </c>
      <c r="H22" s="32">
        <v>160844475</v>
      </c>
      <c r="I22" s="32">
        <v>128532811</v>
      </c>
      <c r="J22" s="32">
        <f t="shared" si="1"/>
        <v>8138.666953397764</v>
      </c>
      <c r="K22" s="27">
        <f t="shared" si="1"/>
        <v>7808.7977521263665</v>
      </c>
    </row>
    <row r="23" spans="1:11" ht="18" customHeight="1">
      <c r="A23" s="304" t="s">
        <v>78</v>
      </c>
      <c r="B23" s="304"/>
      <c r="C23" s="305"/>
      <c r="D23" s="32">
        <v>1827</v>
      </c>
      <c r="E23" s="32">
        <v>1573</v>
      </c>
      <c r="F23" s="32">
        <v>19952</v>
      </c>
      <c r="G23" s="32">
        <v>15785</v>
      </c>
      <c r="H23" s="32">
        <v>182751323</v>
      </c>
      <c r="I23" s="32">
        <v>128416264</v>
      </c>
      <c r="J23" s="32">
        <f t="shared" si="1"/>
        <v>9159.54906776263</v>
      </c>
      <c r="K23" s="27">
        <f t="shared" si="1"/>
        <v>8135.335064935065</v>
      </c>
    </row>
    <row r="24" spans="1:11" ht="18" customHeight="1">
      <c r="A24" s="304" t="s">
        <v>79</v>
      </c>
      <c r="B24" s="334"/>
      <c r="C24" s="335"/>
      <c r="D24" s="32">
        <v>1736</v>
      </c>
      <c r="E24" s="32">
        <v>1570</v>
      </c>
      <c r="F24" s="32">
        <v>12508</v>
      </c>
      <c r="G24" s="32">
        <v>10741</v>
      </c>
      <c r="H24" s="32">
        <v>76365431</v>
      </c>
      <c r="I24" s="32">
        <v>57879124</v>
      </c>
      <c r="J24" s="32">
        <f t="shared" si="1"/>
        <v>6105.327070674768</v>
      </c>
      <c r="K24" s="27">
        <f t="shared" si="1"/>
        <v>5388.615957545852</v>
      </c>
    </row>
    <row r="25" spans="1:11" ht="18" customHeight="1">
      <c r="A25" s="304" t="s">
        <v>80</v>
      </c>
      <c r="B25" s="334"/>
      <c r="C25" s="335"/>
      <c r="D25" s="32">
        <v>486</v>
      </c>
      <c r="E25" s="32">
        <v>473</v>
      </c>
      <c r="F25" s="32">
        <v>3571</v>
      </c>
      <c r="G25" s="32">
        <v>3483</v>
      </c>
      <c r="H25" s="32">
        <v>23376629</v>
      </c>
      <c r="I25" s="32">
        <v>21666121</v>
      </c>
      <c r="J25" s="32">
        <f t="shared" si="1"/>
        <v>6546.24166900028</v>
      </c>
      <c r="K25" s="27">
        <f t="shared" si="1"/>
        <v>6220.534309503301</v>
      </c>
    </row>
    <row r="26" spans="1:11" ht="18" customHeight="1">
      <c r="A26" s="304" t="s">
        <v>81</v>
      </c>
      <c r="B26" s="334"/>
      <c r="C26" s="335"/>
      <c r="D26" s="32">
        <v>530</v>
      </c>
      <c r="E26" s="32">
        <v>534</v>
      </c>
      <c r="F26" s="32">
        <v>5412</v>
      </c>
      <c r="G26" s="32">
        <v>5077</v>
      </c>
      <c r="H26" s="32">
        <v>55130277</v>
      </c>
      <c r="I26" s="32">
        <v>49818551</v>
      </c>
      <c r="J26" s="32">
        <f t="shared" si="1"/>
        <v>10186.673503325943</v>
      </c>
      <c r="K26" s="27">
        <f t="shared" si="1"/>
        <v>9812.596218239118</v>
      </c>
    </row>
    <row r="27" spans="1:11" ht="18" customHeight="1">
      <c r="A27" s="304" t="s">
        <v>82</v>
      </c>
      <c r="B27" s="334"/>
      <c r="C27" s="335"/>
      <c r="D27" s="32">
        <v>402</v>
      </c>
      <c r="E27" s="32">
        <v>343</v>
      </c>
      <c r="F27" s="32">
        <v>2238</v>
      </c>
      <c r="G27" s="32">
        <v>2045</v>
      </c>
      <c r="H27" s="32">
        <v>6507802</v>
      </c>
      <c r="I27" s="32">
        <v>6910391</v>
      </c>
      <c r="J27" s="32">
        <f t="shared" si="1"/>
        <v>2907.8650580875783</v>
      </c>
      <c r="K27" s="27">
        <f t="shared" si="1"/>
        <v>3379.1643031784843</v>
      </c>
    </row>
    <row r="28" spans="1:11" ht="18" customHeight="1">
      <c r="A28" s="304" t="s">
        <v>83</v>
      </c>
      <c r="B28" s="304"/>
      <c r="C28" s="305"/>
      <c r="D28" s="32">
        <v>1122</v>
      </c>
      <c r="E28" s="32">
        <v>1100</v>
      </c>
      <c r="F28" s="32">
        <v>9742</v>
      </c>
      <c r="G28" s="32">
        <v>9107</v>
      </c>
      <c r="H28" s="32">
        <v>65379244</v>
      </c>
      <c r="I28" s="32">
        <v>58574535</v>
      </c>
      <c r="J28" s="32">
        <f t="shared" si="1"/>
        <v>6711.0700061589</v>
      </c>
      <c r="K28" s="27">
        <f t="shared" si="1"/>
        <v>6431.814538267267</v>
      </c>
    </row>
    <row r="29" spans="1:11" ht="18" customHeight="1">
      <c r="A29" s="304" t="s">
        <v>84</v>
      </c>
      <c r="B29" s="304"/>
      <c r="C29" s="305"/>
      <c r="D29" s="32">
        <v>562</v>
      </c>
      <c r="E29" s="32">
        <v>626</v>
      </c>
      <c r="F29" s="32">
        <v>6130</v>
      </c>
      <c r="G29" s="32">
        <v>6277</v>
      </c>
      <c r="H29" s="32">
        <v>42310024</v>
      </c>
      <c r="I29" s="32">
        <v>32684670</v>
      </c>
      <c r="J29" s="32">
        <f t="shared" si="1"/>
        <v>6902.124632952692</v>
      </c>
      <c r="K29" s="27">
        <f t="shared" si="1"/>
        <v>5207.052732196909</v>
      </c>
    </row>
    <row r="30" spans="1:11" ht="18" customHeight="1">
      <c r="A30" s="304" t="s">
        <v>85</v>
      </c>
      <c r="B30" s="304"/>
      <c r="C30" s="305"/>
      <c r="D30" s="32">
        <v>734</v>
      </c>
      <c r="E30" s="32">
        <v>660</v>
      </c>
      <c r="F30" s="32">
        <v>8512</v>
      </c>
      <c r="G30" s="32">
        <v>7449</v>
      </c>
      <c r="H30" s="32">
        <v>85624885</v>
      </c>
      <c r="I30" s="32">
        <v>67514181</v>
      </c>
      <c r="J30" s="32">
        <f t="shared" si="1"/>
        <v>10059.31449718045</v>
      </c>
      <c r="K30" s="27">
        <f t="shared" si="1"/>
        <v>9063.52275473218</v>
      </c>
    </row>
    <row r="31" spans="1:11" ht="18" customHeight="1">
      <c r="A31" s="304" t="s">
        <v>86</v>
      </c>
      <c r="B31" s="304"/>
      <c r="C31" s="305"/>
      <c r="D31" s="32">
        <v>507</v>
      </c>
      <c r="E31" s="32">
        <v>373</v>
      </c>
      <c r="F31" s="32">
        <v>4703</v>
      </c>
      <c r="G31" s="32">
        <v>3228</v>
      </c>
      <c r="H31" s="32">
        <v>27980140</v>
      </c>
      <c r="I31" s="32">
        <v>21055469</v>
      </c>
      <c r="J31" s="32">
        <f t="shared" si="1"/>
        <v>5949.423772060387</v>
      </c>
      <c r="K31" s="27">
        <f t="shared" si="1"/>
        <v>6522.759913258984</v>
      </c>
    </row>
    <row r="32" spans="1:11" ht="18" customHeight="1">
      <c r="A32" s="304" t="s">
        <v>87</v>
      </c>
      <c r="B32" s="304"/>
      <c r="C32" s="305"/>
      <c r="D32" s="32">
        <v>579</v>
      </c>
      <c r="E32" s="32">
        <v>513</v>
      </c>
      <c r="F32" s="32">
        <v>4166</v>
      </c>
      <c r="G32" s="32">
        <v>3729</v>
      </c>
      <c r="H32" s="32">
        <v>19909292</v>
      </c>
      <c r="I32" s="32">
        <v>15762684</v>
      </c>
      <c r="J32" s="32">
        <f t="shared" si="1"/>
        <v>4778.994719155065</v>
      </c>
      <c r="K32" s="27">
        <f t="shared" si="1"/>
        <v>4227.053901850362</v>
      </c>
    </row>
    <row r="33" spans="1:11" ht="18" customHeight="1">
      <c r="A33" s="304" t="s">
        <v>88</v>
      </c>
      <c r="B33" s="304"/>
      <c r="C33" s="305"/>
      <c r="D33" s="32">
        <v>718</v>
      </c>
      <c r="E33" s="32">
        <v>612</v>
      </c>
      <c r="F33" s="32">
        <v>7680</v>
      </c>
      <c r="G33" s="32">
        <v>7790</v>
      </c>
      <c r="H33" s="32">
        <v>63347148</v>
      </c>
      <c r="I33" s="32">
        <v>60121879</v>
      </c>
      <c r="J33" s="32">
        <f t="shared" si="1"/>
        <v>8248.3265625</v>
      </c>
      <c r="K33" s="27">
        <f t="shared" si="1"/>
        <v>7717.827856225931</v>
      </c>
    </row>
    <row r="34" spans="1:11" ht="18" customHeight="1">
      <c r="A34" s="332" t="s">
        <v>89</v>
      </c>
      <c r="B34" s="332"/>
      <c r="C34" s="333"/>
      <c r="D34" s="32">
        <v>2011</v>
      </c>
      <c r="E34" s="32">
        <v>1830</v>
      </c>
      <c r="F34" s="32">
        <v>16858</v>
      </c>
      <c r="G34" s="32">
        <v>14228</v>
      </c>
      <c r="H34" s="32">
        <v>86918857</v>
      </c>
      <c r="I34" s="32">
        <v>72028886</v>
      </c>
      <c r="J34" s="32">
        <f t="shared" si="1"/>
        <v>5155.941214853482</v>
      </c>
      <c r="K34" s="27">
        <f t="shared" si="1"/>
        <v>5062.474416643238</v>
      </c>
    </row>
    <row r="35" spans="1:11" ht="18" customHeight="1">
      <c r="A35" s="135" t="s">
        <v>90</v>
      </c>
      <c r="C35" s="123"/>
      <c r="D35" s="32">
        <v>59830</v>
      </c>
      <c r="E35" s="32">
        <v>55505</v>
      </c>
      <c r="F35" s="32">
        <v>347444</v>
      </c>
      <c r="G35" s="32">
        <v>339177</v>
      </c>
      <c r="H35" s="32">
        <v>611781704</v>
      </c>
      <c r="I35" s="32">
        <v>550628428</v>
      </c>
      <c r="J35" s="32">
        <f t="shared" si="1"/>
        <v>1760.8066450996419</v>
      </c>
      <c r="K35" s="27">
        <f t="shared" si="1"/>
        <v>1623.4250199748215</v>
      </c>
    </row>
    <row r="36" spans="1:11" ht="18" customHeight="1">
      <c r="A36" s="304" t="s">
        <v>91</v>
      </c>
      <c r="B36" s="304"/>
      <c r="C36" s="305"/>
      <c r="D36" s="32">
        <v>254</v>
      </c>
      <c r="E36" s="32">
        <v>200</v>
      </c>
      <c r="F36" s="32">
        <v>24533</v>
      </c>
      <c r="G36" s="32">
        <v>26809</v>
      </c>
      <c r="H36" s="32">
        <v>91156406</v>
      </c>
      <c r="I36" s="32">
        <v>83523922</v>
      </c>
      <c r="J36" s="32">
        <f t="shared" si="1"/>
        <v>3715.6648595768966</v>
      </c>
      <c r="K36" s="27">
        <f t="shared" si="1"/>
        <v>3115.5179976873437</v>
      </c>
    </row>
    <row r="37" spans="1:11" ht="18" customHeight="1">
      <c r="A37" s="306" t="s">
        <v>92</v>
      </c>
      <c r="B37" s="306"/>
      <c r="C37" s="294"/>
      <c r="D37" s="32">
        <v>9814</v>
      </c>
      <c r="E37" s="32">
        <v>9184</v>
      </c>
      <c r="F37" s="32">
        <v>34977</v>
      </c>
      <c r="G37" s="32">
        <v>33700</v>
      </c>
      <c r="H37" s="32">
        <v>58557896</v>
      </c>
      <c r="I37" s="32">
        <v>47295492</v>
      </c>
      <c r="J37" s="32">
        <f t="shared" si="1"/>
        <v>1674.1829202047059</v>
      </c>
      <c r="K37" s="27">
        <f t="shared" si="1"/>
        <v>1403.42706231454</v>
      </c>
    </row>
    <row r="38" spans="1:11" ht="18" customHeight="1">
      <c r="A38" s="304" t="s">
        <v>93</v>
      </c>
      <c r="B38" s="304"/>
      <c r="C38" s="305"/>
      <c r="D38" s="32">
        <v>19688</v>
      </c>
      <c r="E38" s="32">
        <v>18759</v>
      </c>
      <c r="F38" s="32">
        <v>134424</v>
      </c>
      <c r="G38" s="32">
        <v>134452</v>
      </c>
      <c r="H38" s="32">
        <v>188982950</v>
      </c>
      <c r="I38" s="32">
        <v>174937034</v>
      </c>
      <c r="J38" s="32">
        <f>H38/F38</f>
        <v>1405.8720912932215</v>
      </c>
      <c r="K38" s="27">
        <f>I38/G38</f>
        <v>1301.1114301014488</v>
      </c>
    </row>
    <row r="39" spans="1:11" ht="18" customHeight="1">
      <c r="A39" s="304" t="s">
        <v>94</v>
      </c>
      <c r="B39" s="304"/>
      <c r="C39" s="305"/>
      <c r="D39" s="32">
        <v>3810</v>
      </c>
      <c r="E39" s="32">
        <v>3662</v>
      </c>
      <c r="F39" s="32">
        <v>22851</v>
      </c>
      <c r="G39" s="32">
        <v>21281</v>
      </c>
      <c r="H39" s="32">
        <v>71746070</v>
      </c>
      <c r="I39" s="32">
        <v>64391447</v>
      </c>
      <c r="J39" s="32">
        <f t="shared" si="1"/>
        <v>3139.734366110892</v>
      </c>
      <c r="K39" s="27">
        <f t="shared" si="1"/>
        <v>3025.7716742634275</v>
      </c>
    </row>
    <row r="40" spans="1:11" ht="18" customHeight="1">
      <c r="A40" s="306" t="s">
        <v>510</v>
      </c>
      <c r="B40" s="306"/>
      <c r="C40" s="294"/>
      <c r="D40" s="32">
        <v>5790</v>
      </c>
      <c r="E40" s="32">
        <v>5195</v>
      </c>
      <c r="F40" s="32">
        <v>26227</v>
      </c>
      <c r="G40" s="32">
        <v>22122</v>
      </c>
      <c r="H40" s="32">
        <v>56401703</v>
      </c>
      <c r="I40" s="32">
        <v>41994518</v>
      </c>
      <c r="J40" s="32">
        <f t="shared" si="1"/>
        <v>2150.5205704045447</v>
      </c>
      <c r="K40" s="27">
        <f t="shared" si="1"/>
        <v>1898.3147093391194</v>
      </c>
    </row>
    <row r="41" spans="1:11" ht="18" customHeight="1">
      <c r="A41" s="304" t="s">
        <v>95</v>
      </c>
      <c r="B41" s="304"/>
      <c r="C41" s="305"/>
      <c r="D41" s="32">
        <v>20474</v>
      </c>
      <c r="E41" s="32">
        <v>18505</v>
      </c>
      <c r="F41" s="32">
        <v>104432</v>
      </c>
      <c r="G41" s="32">
        <v>100813</v>
      </c>
      <c r="H41" s="32">
        <v>144936679</v>
      </c>
      <c r="I41" s="32">
        <v>138486015</v>
      </c>
      <c r="J41" s="32">
        <f t="shared" si="1"/>
        <v>1387.8569691282366</v>
      </c>
      <c r="K41" s="27">
        <f t="shared" si="1"/>
        <v>1373.6920337654865</v>
      </c>
    </row>
    <row r="42" spans="1:11" ht="18" customHeight="1">
      <c r="A42" s="125"/>
      <c r="B42" s="133"/>
      <c r="C42" s="126"/>
      <c r="D42" s="46"/>
      <c r="E42" s="46"/>
      <c r="F42" s="46"/>
      <c r="G42" s="46"/>
      <c r="H42" s="46"/>
      <c r="I42" s="46"/>
      <c r="J42" s="46"/>
      <c r="K42" s="70"/>
    </row>
    <row r="43" spans="1:11" ht="18" customHeight="1">
      <c r="A43" s="16"/>
      <c r="B43" s="118"/>
      <c r="D43" s="136"/>
      <c r="E43" s="136"/>
      <c r="F43" s="136"/>
      <c r="G43" s="136"/>
      <c r="H43" s="137"/>
      <c r="I43" s="137"/>
      <c r="J43" s="138"/>
      <c r="K43" s="13" t="s">
        <v>96</v>
      </c>
    </row>
    <row r="44" spans="1:10" ht="15" customHeight="1">
      <c r="A44" s="139" t="s">
        <v>519</v>
      </c>
      <c r="B44" s="13"/>
      <c r="C44" s="140"/>
      <c r="E44" s="119"/>
      <c r="F44" s="141"/>
      <c r="G44" s="141"/>
      <c r="H44" s="141"/>
      <c r="I44" s="141"/>
      <c r="J44" s="141"/>
    </row>
    <row r="45" spans="1:11" ht="14.25" customHeight="1">
      <c r="A45" s="295" t="s">
        <v>123</v>
      </c>
      <c r="B45" s="215"/>
      <c r="C45" s="319" t="s">
        <v>124</v>
      </c>
      <c r="D45" s="319"/>
      <c r="E45" s="319"/>
      <c r="F45" s="319" t="s">
        <v>125</v>
      </c>
      <c r="G45" s="319"/>
      <c r="H45" s="319"/>
      <c r="I45" s="320" t="s">
        <v>126</v>
      </c>
      <c r="J45" s="307"/>
      <c r="K45" s="307"/>
    </row>
    <row r="46" spans="1:11" ht="15.75" customHeight="1">
      <c r="A46" s="216"/>
      <c r="B46" s="328"/>
      <c r="C46" s="184" t="s">
        <v>127</v>
      </c>
      <c r="D46" s="183" t="s">
        <v>128</v>
      </c>
      <c r="E46" s="183" t="s">
        <v>129</v>
      </c>
      <c r="F46" s="182" t="s">
        <v>130</v>
      </c>
      <c r="G46" s="182" t="s">
        <v>131</v>
      </c>
      <c r="H46" s="182" t="s">
        <v>132</v>
      </c>
      <c r="I46" s="182" t="s">
        <v>133</v>
      </c>
      <c r="J46" s="182" t="s">
        <v>128</v>
      </c>
      <c r="K46" s="180" t="s">
        <v>132</v>
      </c>
    </row>
    <row r="47" spans="1:11" ht="15" customHeight="1">
      <c r="A47" s="18"/>
      <c r="B47" s="19"/>
      <c r="C47" s="20" t="s">
        <v>134</v>
      </c>
      <c r="D47" s="21" t="s">
        <v>135</v>
      </c>
      <c r="E47" s="21" t="s">
        <v>136</v>
      </c>
      <c r="F47" s="22" t="s">
        <v>137</v>
      </c>
      <c r="G47" s="21" t="s">
        <v>138</v>
      </c>
      <c r="H47" s="22" t="s">
        <v>136</v>
      </c>
      <c r="I47" s="22" t="s">
        <v>137</v>
      </c>
      <c r="J47" s="21" t="s">
        <v>138</v>
      </c>
      <c r="K47" s="21" t="s">
        <v>136</v>
      </c>
    </row>
    <row r="48" spans="1:11" ht="15" customHeight="1">
      <c r="A48" s="23" t="s">
        <v>139</v>
      </c>
      <c r="B48" s="24"/>
      <c r="C48" s="11">
        <v>68451</v>
      </c>
      <c r="D48" s="11">
        <v>453965</v>
      </c>
      <c r="E48" s="11">
        <v>1317756522</v>
      </c>
      <c r="F48" s="11">
        <v>12946</v>
      </c>
      <c r="G48" s="11">
        <v>114788</v>
      </c>
      <c r="H48" s="11">
        <v>767128094</v>
      </c>
      <c r="I48" s="11">
        <v>55505</v>
      </c>
      <c r="J48" s="11">
        <v>339177</v>
      </c>
      <c r="K48" s="11">
        <v>550628428</v>
      </c>
    </row>
    <row r="49" spans="1:11" ht="15" customHeight="1">
      <c r="A49" s="112" t="s">
        <v>140</v>
      </c>
      <c r="B49" s="113"/>
      <c r="C49" s="11">
        <v>28576</v>
      </c>
      <c r="D49" s="32">
        <v>45890</v>
      </c>
      <c r="E49" s="32">
        <v>55542815</v>
      </c>
      <c r="F49" s="32">
        <v>2920</v>
      </c>
      <c r="G49" s="32">
        <v>4923</v>
      </c>
      <c r="H49" s="32">
        <v>17281089</v>
      </c>
      <c r="I49" s="32">
        <v>25656</v>
      </c>
      <c r="J49" s="32">
        <v>40967</v>
      </c>
      <c r="K49" s="32">
        <v>38261726</v>
      </c>
    </row>
    <row r="50" spans="1:11" ht="15" customHeight="1">
      <c r="A50" s="112" t="s">
        <v>141</v>
      </c>
      <c r="B50" s="113"/>
      <c r="C50" s="114">
        <v>15877</v>
      </c>
      <c r="D50" s="32">
        <v>54238</v>
      </c>
      <c r="E50" s="32">
        <v>98324228</v>
      </c>
      <c r="F50" s="32">
        <v>3049</v>
      </c>
      <c r="G50" s="32">
        <v>10571</v>
      </c>
      <c r="H50" s="32">
        <v>43550088</v>
      </c>
      <c r="I50" s="32">
        <v>12828</v>
      </c>
      <c r="J50" s="32">
        <v>43667</v>
      </c>
      <c r="K50" s="32">
        <v>54774140</v>
      </c>
    </row>
    <row r="51" spans="1:11" ht="15" customHeight="1">
      <c r="A51" s="112" t="s">
        <v>142</v>
      </c>
      <c r="B51" s="113"/>
      <c r="C51" s="114">
        <v>13212</v>
      </c>
      <c r="D51" s="32">
        <v>85336</v>
      </c>
      <c r="E51" s="32">
        <v>229749045</v>
      </c>
      <c r="F51" s="32">
        <v>3759</v>
      </c>
      <c r="G51" s="32">
        <v>24709</v>
      </c>
      <c r="H51" s="32">
        <v>133852154</v>
      </c>
      <c r="I51" s="32">
        <v>9453</v>
      </c>
      <c r="J51" s="32">
        <v>60627</v>
      </c>
      <c r="K51" s="32">
        <v>95896891</v>
      </c>
    </row>
    <row r="52" spans="1:11" ht="15" customHeight="1">
      <c r="A52" s="112" t="s">
        <v>143</v>
      </c>
      <c r="B52" s="113"/>
      <c r="C52" s="114">
        <v>7025</v>
      </c>
      <c r="D52" s="32">
        <v>94077</v>
      </c>
      <c r="E52" s="32">
        <v>282289116</v>
      </c>
      <c r="F52" s="32">
        <v>2027</v>
      </c>
      <c r="G52" s="32">
        <v>26812</v>
      </c>
      <c r="H52" s="32">
        <v>174694939</v>
      </c>
      <c r="I52" s="32">
        <v>4998</v>
      </c>
      <c r="J52" s="32">
        <v>67265</v>
      </c>
      <c r="K52" s="32">
        <v>107594177</v>
      </c>
    </row>
    <row r="53" spans="1:11" ht="15" customHeight="1">
      <c r="A53" s="112" t="s">
        <v>144</v>
      </c>
      <c r="B53" s="113"/>
      <c r="C53" s="11">
        <v>1830</v>
      </c>
      <c r="D53" s="32">
        <v>43006</v>
      </c>
      <c r="E53" s="32">
        <v>148919183</v>
      </c>
      <c r="F53" s="32">
        <v>586</v>
      </c>
      <c r="G53" s="32">
        <v>13805</v>
      </c>
      <c r="H53" s="32">
        <v>104497448</v>
      </c>
      <c r="I53" s="27">
        <v>1244</v>
      </c>
      <c r="J53" s="32">
        <v>29201</v>
      </c>
      <c r="K53" s="27">
        <v>44421735</v>
      </c>
    </row>
    <row r="54" spans="1:11" ht="15" customHeight="1">
      <c r="A54" s="112" t="s">
        <v>145</v>
      </c>
      <c r="B54" s="113"/>
      <c r="C54" s="11">
        <v>1065</v>
      </c>
      <c r="D54" s="32">
        <v>39545</v>
      </c>
      <c r="E54" s="32">
        <v>141585037</v>
      </c>
      <c r="F54" s="32">
        <v>378</v>
      </c>
      <c r="G54" s="32">
        <v>13958</v>
      </c>
      <c r="H54" s="32">
        <v>100063431</v>
      </c>
      <c r="I54" s="27">
        <v>687</v>
      </c>
      <c r="J54" s="32">
        <v>25587</v>
      </c>
      <c r="K54" s="27">
        <v>41521606</v>
      </c>
    </row>
    <row r="55" spans="1:11" ht="15" customHeight="1">
      <c r="A55" s="112" t="s">
        <v>146</v>
      </c>
      <c r="B55" s="113"/>
      <c r="C55" s="11">
        <v>602</v>
      </c>
      <c r="D55" s="32">
        <v>41417</v>
      </c>
      <c r="E55" s="32">
        <v>174693295</v>
      </c>
      <c r="F55" s="32">
        <v>174</v>
      </c>
      <c r="G55" s="32">
        <v>11716</v>
      </c>
      <c r="H55" s="32">
        <v>117682912</v>
      </c>
      <c r="I55" s="27">
        <v>428</v>
      </c>
      <c r="J55" s="32">
        <v>29701</v>
      </c>
      <c r="K55" s="27">
        <v>57010383</v>
      </c>
    </row>
    <row r="56" spans="1:11" ht="15" customHeight="1">
      <c r="A56" s="112" t="s">
        <v>147</v>
      </c>
      <c r="B56" s="113"/>
      <c r="C56" s="114">
        <v>264</v>
      </c>
      <c r="D56" s="32">
        <v>50456</v>
      </c>
      <c r="E56" s="32">
        <v>186653803</v>
      </c>
      <c r="F56" s="32">
        <v>53</v>
      </c>
      <c r="G56" s="32">
        <v>8294</v>
      </c>
      <c r="H56" s="32">
        <v>75506033</v>
      </c>
      <c r="I56" s="32">
        <v>211</v>
      </c>
      <c r="J56" s="32">
        <v>42162</v>
      </c>
      <c r="K56" s="32">
        <v>111147770</v>
      </c>
    </row>
    <row r="57" spans="1:11" ht="12" customHeight="1">
      <c r="A57" s="115"/>
      <c r="B57" s="116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t="15" customHeight="1">
      <c r="A58" s="16"/>
      <c r="B58" s="118"/>
      <c r="C58" s="14"/>
      <c r="K58" s="13" t="s">
        <v>148</v>
      </c>
    </row>
    <row r="59" spans="1:10" ht="14.25" customHeight="1">
      <c r="A59" s="119" t="s">
        <v>520</v>
      </c>
      <c r="B59" s="14"/>
      <c r="E59" s="120"/>
      <c r="F59" s="120"/>
      <c r="G59" s="120"/>
      <c r="H59" s="120"/>
      <c r="I59" s="120"/>
      <c r="J59" s="120"/>
    </row>
    <row r="60" spans="1:11" ht="15" customHeight="1">
      <c r="A60" s="295" t="s">
        <v>97</v>
      </c>
      <c r="B60" s="296"/>
      <c r="C60" s="277"/>
      <c r="D60" s="329" t="s">
        <v>98</v>
      </c>
      <c r="E60" s="330" t="s">
        <v>99</v>
      </c>
      <c r="F60" s="331"/>
      <c r="G60" s="320" t="s">
        <v>100</v>
      </c>
      <c r="H60" s="307"/>
      <c r="I60" s="307"/>
      <c r="J60" s="307"/>
      <c r="K60" s="12"/>
    </row>
    <row r="61" spans="1:11" ht="24" customHeight="1">
      <c r="A61" s="246"/>
      <c r="B61" s="246"/>
      <c r="C61" s="247"/>
      <c r="D61" s="329"/>
      <c r="E61" s="185" t="s">
        <v>101</v>
      </c>
      <c r="F61" s="185" t="s">
        <v>102</v>
      </c>
      <c r="G61" s="185" t="s">
        <v>103</v>
      </c>
      <c r="H61" s="182" t="s">
        <v>10</v>
      </c>
      <c r="I61" s="182" t="s">
        <v>11</v>
      </c>
      <c r="J61" s="186" t="s">
        <v>104</v>
      </c>
      <c r="K61" s="12"/>
    </row>
    <row r="62" spans="1:11" ht="15" customHeight="1">
      <c r="A62" s="13"/>
      <c r="B62" s="13"/>
      <c r="C62" s="121"/>
      <c r="D62" s="13" t="s">
        <v>5</v>
      </c>
      <c r="E62" s="13" t="s">
        <v>5</v>
      </c>
      <c r="F62" s="13" t="s">
        <v>6</v>
      </c>
      <c r="G62" s="13" t="s">
        <v>5</v>
      </c>
      <c r="H62" s="13" t="s">
        <v>6</v>
      </c>
      <c r="I62" s="13" t="s">
        <v>7</v>
      </c>
      <c r="J62" s="13" t="s">
        <v>5</v>
      </c>
      <c r="K62" s="13"/>
    </row>
    <row r="63" spans="1:10" ht="15" customHeight="1">
      <c r="A63" s="301">
        <v>37408</v>
      </c>
      <c r="B63" s="302"/>
      <c r="C63" s="303"/>
      <c r="D63" s="11">
        <v>747</v>
      </c>
      <c r="E63" s="11">
        <v>7559</v>
      </c>
      <c r="F63" s="11">
        <v>93230</v>
      </c>
      <c r="G63" s="11">
        <v>1267</v>
      </c>
      <c r="H63" s="11">
        <v>19281</v>
      </c>
      <c r="I63" s="11">
        <v>20232586</v>
      </c>
      <c r="J63" s="11">
        <v>1045</v>
      </c>
    </row>
    <row r="64" spans="1:10" ht="15" customHeight="1">
      <c r="A64" s="122" t="s">
        <v>105</v>
      </c>
      <c r="B64" s="14"/>
      <c r="C64" s="123"/>
      <c r="D64" s="11"/>
      <c r="E64" s="11"/>
      <c r="F64" s="11"/>
      <c r="G64" s="11"/>
      <c r="H64" s="11"/>
      <c r="I64" s="11"/>
      <c r="J64" s="11"/>
    </row>
    <row r="65" spans="2:10" ht="15" customHeight="1">
      <c r="B65" s="124" t="s">
        <v>106</v>
      </c>
      <c r="C65" s="123"/>
      <c r="D65" s="11">
        <v>216</v>
      </c>
      <c r="E65" s="11">
        <v>3093</v>
      </c>
      <c r="F65" s="11">
        <v>32310</v>
      </c>
      <c r="G65" s="111">
        <v>372</v>
      </c>
      <c r="H65" s="111">
        <v>5992</v>
      </c>
      <c r="I65" s="111">
        <v>6428332</v>
      </c>
      <c r="J65" s="111">
        <v>311</v>
      </c>
    </row>
    <row r="66" spans="2:10" ht="15" customHeight="1">
      <c r="B66" s="124" t="s">
        <v>107</v>
      </c>
      <c r="C66" s="123"/>
      <c r="D66" s="11">
        <v>121</v>
      </c>
      <c r="E66" s="11">
        <v>1335</v>
      </c>
      <c r="F66" s="11">
        <v>14414</v>
      </c>
      <c r="G66" s="14">
        <v>246</v>
      </c>
      <c r="H66" s="32">
        <v>3875</v>
      </c>
      <c r="I66" s="32">
        <v>3910404</v>
      </c>
      <c r="J66" s="32">
        <v>210</v>
      </c>
    </row>
    <row r="67" spans="2:10" ht="15" customHeight="1">
      <c r="B67" s="124" t="s">
        <v>108</v>
      </c>
      <c r="C67" s="123"/>
      <c r="D67" s="11">
        <v>77</v>
      </c>
      <c r="E67" s="11">
        <v>873</v>
      </c>
      <c r="F67" s="11">
        <v>12576</v>
      </c>
      <c r="G67" s="14">
        <v>152</v>
      </c>
      <c r="H67" s="32">
        <v>2509</v>
      </c>
      <c r="I67" s="32">
        <v>2399752</v>
      </c>
      <c r="J67" s="32">
        <v>124</v>
      </c>
    </row>
    <row r="68" spans="2:10" ht="15" customHeight="1">
      <c r="B68" s="124" t="s">
        <v>109</v>
      </c>
      <c r="C68" s="123"/>
      <c r="D68" s="11">
        <v>93</v>
      </c>
      <c r="E68" s="11">
        <v>887</v>
      </c>
      <c r="F68" s="11">
        <v>11602</v>
      </c>
      <c r="G68" s="14">
        <v>176</v>
      </c>
      <c r="H68" s="32">
        <v>2700</v>
      </c>
      <c r="I68" s="32">
        <v>2496749</v>
      </c>
      <c r="J68" s="32">
        <v>135</v>
      </c>
    </row>
    <row r="69" spans="2:10" ht="15" customHeight="1">
      <c r="B69" s="124" t="s">
        <v>110</v>
      </c>
      <c r="C69" s="123"/>
      <c r="D69" s="11">
        <v>42</v>
      </c>
      <c r="E69" s="11">
        <v>203</v>
      </c>
      <c r="F69" s="11">
        <v>4213</v>
      </c>
      <c r="G69" s="32">
        <v>68</v>
      </c>
      <c r="H69" s="32">
        <v>931</v>
      </c>
      <c r="I69" s="32">
        <v>930996</v>
      </c>
      <c r="J69" s="32">
        <v>61</v>
      </c>
    </row>
    <row r="70" spans="2:10" ht="15" customHeight="1">
      <c r="B70" s="124" t="s">
        <v>111</v>
      </c>
      <c r="C70" s="123"/>
      <c r="D70" s="11">
        <v>80</v>
      </c>
      <c r="E70" s="11">
        <v>550</v>
      </c>
      <c r="F70" s="11">
        <v>8484</v>
      </c>
      <c r="G70" s="32">
        <v>123</v>
      </c>
      <c r="H70" s="32">
        <v>1662</v>
      </c>
      <c r="I70" s="32">
        <v>2127540</v>
      </c>
      <c r="J70" s="32">
        <v>107</v>
      </c>
    </row>
    <row r="71" spans="2:10" ht="15" customHeight="1">
      <c r="B71" s="124" t="s">
        <v>112</v>
      </c>
      <c r="C71" s="123"/>
      <c r="D71" s="11">
        <v>45</v>
      </c>
      <c r="E71" s="11">
        <v>204</v>
      </c>
      <c r="F71" s="11">
        <v>3849</v>
      </c>
      <c r="G71" s="32">
        <v>54</v>
      </c>
      <c r="H71" s="32">
        <v>721</v>
      </c>
      <c r="I71" s="32">
        <v>772275</v>
      </c>
      <c r="J71" s="32">
        <v>42</v>
      </c>
    </row>
    <row r="72" spans="2:10" ht="15" customHeight="1">
      <c r="B72" s="124" t="s">
        <v>113</v>
      </c>
      <c r="C72" s="123"/>
      <c r="D72" s="11">
        <v>32</v>
      </c>
      <c r="E72" s="11">
        <v>141</v>
      </c>
      <c r="F72" s="11">
        <v>2054</v>
      </c>
      <c r="G72" s="32">
        <v>12</v>
      </c>
      <c r="H72" s="32">
        <v>130</v>
      </c>
      <c r="I72" s="32">
        <v>212163</v>
      </c>
      <c r="J72" s="32">
        <v>6</v>
      </c>
    </row>
    <row r="73" spans="2:10" ht="15" customHeight="1">
      <c r="B73" s="124" t="s">
        <v>114</v>
      </c>
      <c r="C73" s="123"/>
      <c r="D73" s="11">
        <v>16</v>
      </c>
      <c r="E73" s="11">
        <v>109</v>
      </c>
      <c r="F73" s="11">
        <v>1360</v>
      </c>
      <c r="G73" s="32">
        <v>23</v>
      </c>
      <c r="H73" s="32">
        <v>306</v>
      </c>
      <c r="I73" s="32">
        <v>358742</v>
      </c>
      <c r="J73" s="32">
        <v>21</v>
      </c>
    </row>
    <row r="74" spans="2:10" ht="15" customHeight="1">
      <c r="B74" s="124" t="s">
        <v>115</v>
      </c>
      <c r="C74" s="123"/>
      <c r="D74" s="11">
        <v>25</v>
      </c>
      <c r="E74" s="11">
        <v>164</v>
      </c>
      <c r="F74" s="11">
        <v>2368</v>
      </c>
      <c r="G74" s="32">
        <v>41</v>
      </c>
      <c r="H74" s="32">
        <v>455</v>
      </c>
      <c r="I74" s="32">
        <v>595633</v>
      </c>
      <c r="J74" s="32">
        <v>28</v>
      </c>
    </row>
    <row r="75" spans="1:10" ht="12" customHeight="1">
      <c r="A75" s="125"/>
      <c r="B75" s="125"/>
      <c r="C75" s="126"/>
      <c r="D75" s="31"/>
      <c r="E75" s="31"/>
      <c r="F75" s="31"/>
      <c r="G75" s="31"/>
      <c r="H75" s="127"/>
      <c r="I75" s="127"/>
      <c r="J75" s="127"/>
    </row>
    <row r="76" spans="1:11" ht="15" customHeight="1">
      <c r="A76" s="16"/>
      <c r="B76" s="118"/>
      <c r="D76" s="11"/>
      <c r="E76" s="11"/>
      <c r="F76" s="11"/>
      <c r="G76" s="11"/>
      <c r="H76" s="11"/>
      <c r="I76" s="13"/>
      <c r="J76" s="13" t="s">
        <v>116</v>
      </c>
      <c r="K76" s="13"/>
    </row>
    <row r="77" spans="1:11" ht="15" customHeight="1">
      <c r="A77" s="128" t="s">
        <v>521</v>
      </c>
      <c r="B77" s="129"/>
      <c r="C77" s="129"/>
      <c r="D77" s="58"/>
      <c r="E77" s="129"/>
      <c r="F77" s="58"/>
      <c r="G77" s="129"/>
      <c r="H77" s="129"/>
      <c r="I77" s="129"/>
      <c r="J77" s="129"/>
      <c r="K77" s="16"/>
    </row>
    <row r="78" spans="1:11" ht="15" customHeight="1">
      <c r="A78" s="142" t="s">
        <v>117</v>
      </c>
      <c r="B78" s="143"/>
      <c r="C78" s="143"/>
      <c r="D78" s="144"/>
      <c r="E78" s="56"/>
      <c r="F78" s="58"/>
      <c r="G78" s="56"/>
      <c r="H78" s="56"/>
      <c r="I78" s="56"/>
      <c r="J78" s="56"/>
      <c r="K78" s="56"/>
    </row>
    <row r="79" spans="1:11" ht="30" customHeight="1">
      <c r="A79" s="299" t="s">
        <v>118</v>
      </c>
      <c r="B79" s="300"/>
      <c r="C79" s="187" t="s">
        <v>12</v>
      </c>
      <c r="D79" s="188" t="s">
        <v>13</v>
      </c>
      <c r="E79" s="189" t="s">
        <v>14</v>
      </c>
      <c r="F79" s="189" t="s">
        <v>15</v>
      </c>
      <c r="G79" s="189" t="s">
        <v>16</v>
      </c>
      <c r="H79" s="189" t="s">
        <v>17</v>
      </c>
      <c r="I79" s="189" t="s">
        <v>18</v>
      </c>
      <c r="J79" s="189" t="s">
        <v>10</v>
      </c>
      <c r="K79" s="178" t="s">
        <v>119</v>
      </c>
    </row>
    <row r="80" spans="1:11" ht="15" customHeight="1">
      <c r="A80" s="145"/>
      <c r="B80" s="146"/>
      <c r="C80" s="145" t="s">
        <v>120</v>
      </c>
      <c r="D80" s="145" t="s">
        <v>19</v>
      </c>
      <c r="E80" s="145" t="s">
        <v>19</v>
      </c>
      <c r="F80" s="145" t="s">
        <v>19</v>
      </c>
      <c r="G80" s="145" t="s">
        <v>19</v>
      </c>
      <c r="H80" s="145" t="s">
        <v>19</v>
      </c>
      <c r="I80" s="145" t="s">
        <v>20</v>
      </c>
      <c r="J80" s="145" t="s">
        <v>6</v>
      </c>
      <c r="K80" s="145" t="s">
        <v>21</v>
      </c>
    </row>
    <row r="81" spans="1:11" ht="15" customHeight="1">
      <c r="A81" s="145" t="s">
        <v>9</v>
      </c>
      <c r="B81" s="147" t="s">
        <v>550</v>
      </c>
      <c r="C81" s="129">
        <v>18</v>
      </c>
      <c r="D81" s="38">
        <v>412502</v>
      </c>
      <c r="E81" s="38">
        <v>206816</v>
      </c>
      <c r="F81" s="38">
        <v>116650</v>
      </c>
      <c r="G81" s="38">
        <v>89037</v>
      </c>
      <c r="H81" s="38">
        <v>23755</v>
      </c>
      <c r="I81" s="149">
        <v>351.5</v>
      </c>
      <c r="J81" s="38">
        <v>5570</v>
      </c>
      <c r="K81" s="129">
        <v>356</v>
      </c>
    </row>
    <row r="82" spans="1:11" ht="15" customHeight="1">
      <c r="A82" s="16"/>
      <c r="B82" s="147">
        <v>12</v>
      </c>
      <c r="C82" s="129">
        <v>18</v>
      </c>
      <c r="D82" s="38">
        <v>399715</v>
      </c>
      <c r="E82" s="38">
        <v>199791</v>
      </c>
      <c r="F82" s="38">
        <v>114305</v>
      </c>
      <c r="G82" s="38">
        <v>85619</v>
      </c>
      <c r="H82" s="38">
        <v>21401</v>
      </c>
      <c r="I82" s="148">
        <v>357.3</v>
      </c>
      <c r="J82" s="38">
        <v>5524</v>
      </c>
      <c r="K82" s="129">
        <v>347</v>
      </c>
    </row>
    <row r="83" spans="1:11" ht="15" customHeight="1">
      <c r="A83" s="16"/>
      <c r="B83" s="147">
        <v>13</v>
      </c>
      <c r="C83" s="129">
        <v>17</v>
      </c>
      <c r="D83" s="38">
        <v>381231</v>
      </c>
      <c r="E83" s="38">
        <v>192694</v>
      </c>
      <c r="F83" s="38">
        <v>110036</v>
      </c>
      <c r="G83" s="38">
        <v>78502</v>
      </c>
      <c r="H83" s="38">
        <v>21000</v>
      </c>
      <c r="I83" s="148">
        <v>353.2</v>
      </c>
      <c r="J83" s="38">
        <v>5131</v>
      </c>
      <c r="K83" s="129">
        <v>344</v>
      </c>
    </row>
    <row r="84" spans="1:11" ht="15" customHeight="1">
      <c r="A84" s="16"/>
      <c r="B84" s="147">
        <v>14</v>
      </c>
      <c r="C84" s="129">
        <v>17</v>
      </c>
      <c r="D84" s="38">
        <v>373139</v>
      </c>
      <c r="E84" s="38">
        <v>190875</v>
      </c>
      <c r="F84" s="38">
        <v>108053</v>
      </c>
      <c r="G84" s="38">
        <v>74211</v>
      </c>
      <c r="H84" s="38">
        <v>19680</v>
      </c>
      <c r="I84" s="148">
        <v>361.4</v>
      </c>
      <c r="J84" s="38">
        <v>4933</v>
      </c>
      <c r="K84" s="129">
        <v>338</v>
      </c>
    </row>
    <row r="85" spans="1:11" ht="15" customHeight="1">
      <c r="A85" s="16"/>
      <c r="B85" s="147">
        <v>15</v>
      </c>
      <c r="C85" s="129">
        <v>17</v>
      </c>
      <c r="D85" s="38">
        <v>360674</v>
      </c>
      <c r="E85" s="38">
        <v>186887</v>
      </c>
      <c r="F85" s="38">
        <v>104518</v>
      </c>
      <c r="G85" s="38">
        <v>69269</v>
      </c>
      <c r="H85" s="38">
        <v>18396</v>
      </c>
      <c r="I85" s="148">
        <v>363</v>
      </c>
      <c r="J85" s="38">
        <v>4547</v>
      </c>
      <c r="K85" s="129">
        <v>338</v>
      </c>
    </row>
    <row r="86" spans="1:11" ht="12" customHeight="1">
      <c r="A86" s="150"/>
      <c r="B86" s="151"/>
      <c r="C86" s="150"/>
      <c r="D86" s="46"/>
      <c r="E86" s="46"/>
      <c r="F86" s="46"/>
      <c r="G86" s="46"/>
      <c r="H86" s="46"/>
      <c r="I86" s="152"/>
      <c r="J86" s="46"/>
      <c r="K86" s="150"/>
    </row>
    <row r="87" spans="1:11" ht="8.25" customHeight="1">
      <c r="A87" s="153"/>
      <c r="B87" s="154"/>
      <c r="C87" s="153"/>
      <c r="D87" s="49"/>
      <c r="E87" s="48"/>
      <c r="F87" s="48"/>
      <c r="G87" s="48"/>
      <c r="H87" s="48"/>
      <c r="I87" s="155"/>
      <c r="J87" s="48"/>
      <c r="K87" s="153"/>
    </row>
    <row r="88" spans="1:11" ht="15" customHeight="1">
      <c r="A88" s="156" t="s">
        <v>121</v>
      </c>
      <c r="B88" s="145"/>
      <c r="C88" s="145"/>
      <c r="D88" s="145"/>
      <c r="E88" s="16"/>
      <c r="F88" s="16"/>
      <c r="G88" s="16"/>
      <c r="H88" s="16"/>
      <c r="I88" s="16"/>
      <c r="J88" s="16"/>
      <c r="K88" s="16"/>
    </row>
    <row r="89" spans="1:11" ht="30" customHeight="1">
      <c r="A89" s="299" t="s">
        <v>118</v>
      </c>
      <c r="B89" s="300"/>
      <c r="C89" s="187" t="s">
        <v>12</v>
      </c>
      <c r="D89" s="188" t="s">
        <v>13</v>
      </c>
      <c r="E89" s="189" t="s">
        <v>14</v>
      </c>
      <c r="F89" s="189" t="s">
        <v>15</v>
      </c>
      <c r="G89" s="189" t="s">
        <v>16</v>
      </c>
      <c r="H89" s="189" t="s">
        <v>17</v>
      </c>
      <c r="I89" s="189" t="s">
        <v>18</v>
      </c>
      <c r="J89" s="189" t="s">
        <v>10</v>
      </c>
      <c r="K89" s="178" t="s">
        <v>119</v>
      </c>
    </row>
    <row r="90" spans="1:11" ht="15" customHeight="1">
      <c r="A90" s="145"/>
      <c r="B90" s="146"/>
      <c r="C90" s="145" t="s">
        <v>120</v>
      </c>
      <c r="D90" s="145" t="s">
        <v>19</v>
      </c>
      <c r="E90" s="145" t="s">
        <v>19</v>
      </c>
      <c r="F90" s="145" t="s">
        <v>19</v>
      </c>
      <c r="G90" s="145" t="s">
        <v>19</v>
      </c>
      <c r="H90" s="145" t="s">
        <v>19</v>
      </c>
      <c r="I90" s="145" t="s">
        <v>20</v>
      </c>
      <c r="J90" s="145" t="s">
        <v>6</v>
      </c>
      <c r="K90" s="145" t="s">
        <v>21</v>
      </c>
    </row>
    <row r="91" spans="1:11" ht="15" customHeight="1">
      <c r="A91" s="16" t="s">
        <v>9</v>
      </c>
      <c r="B91" s="147" t="s">
        <v>550</v>
      </c>
      <c r="C91" s="16">
        <v>161</v>
      </c>
      <c r="D91" s="38">
        <v>761480</v>
      </c>
      <c r="E91" s="38">
        <v>146622</v>
      </c>
      <c r="F91" s="38">
        <v>400141</v>
      </c>
      <c r="G91" s="38">
        <v>214717</v>
      </c>
      <c r="H91" s="38">
        <v>5166</v>
      </c>
      <c r="I91" s="148">
        <v>351.5</v>
      </c>
      <c r="J91" s="38">
        <v>21106</v>
      </c>
      <c r="K91" s="38">
        <v>1027</v>
      </c>
    </row>
    <row r="92" spans="1:11" ht="15" customHeight="1">
      <c r="A92" s="16"/>
      <c r="B92" s="147">
        <v>12</v>
      </c>
      <c r="C92" s="16">
        <v>165</v>
      </c>
      <c r="D92" s="38">
        <v>724468</v>
      </c>
      <c r="E92" s="38">
        <v>137330</v>
      </c>
      <c r="F92" s="38">
        <v>382519</v>
      </c>
      <c r="G92" s="38">
        <v>204619</v>
      </c>
      <c r="H92" s="38">
        <v>6519</v>
      </c>
      <c r="I92" s="157">
        <v>358.3</v>
      </c>
      <c r="J92" s="38">
        <v>23086</v>
      </c>
      <c r="K92" s="38">
        <v>1074</v>
      </c>
    </row>
    <row r="93" spans="1:11" ht="15" customHeight="1">
      <c r="A93" s="16"/>
      <c r="B93" s="147">
        <v>13</v>
      </c>
      <c r="C93" s="16">
        <v>165</v>
      </c>
      <c r="D93" s="38">
        <v>695029</v>
      </c>
      <c r="E93" s="38">
        <v>128366</v>
      </c>
      <c r="F93" s="38">
        <v>375584</v>
      </c>
      <c r="G93" s="38">
        <v>191079</v>
      </c>
      <c r="H93" s="38">
        <v>6753</v>
      </c>
      <c r="I93" s="157">
        <v>360</v>
      </c>
      <c r="J93" s="38">
        <v>23477</v>
      </c>
      <c r="K93" s="38">
        <v>1075</v>
      </c>
    </row>
    <row r="94" spans="1:11" ht="15" customHeight="1">
      <c r="A94" s="16"/>
      <c r="B94" s="147">
        <v>14</v>
      </c>
      <c r="C94" s="16">
        <v>162</v>
      </c>
      <c r="D94" s="38">
        <v>651559</v>
      </c>
      <c r="E94" s="38">
        <v>118401</v>
      </c>
      <c r="F94" s="38">
        <v>361547</v>
      </c>
      <c r="G94" s="38">
        <v>171611</v>
      </c>
      <c r="H94" s="38">
        <v>6115</v>
      </c>
      <c r="I94" s="157">
        <v>358.7</v>
      </c>
      <c r="J94" s="38">
        <v>23053</v>
      </c>
      <c r="K94" s="38">
        <v>1002</v>
      </c>
    </row>
    <row r="95" spans="1:11" ht="15" customHeight="1">
      <c r="A95" s="16"/>
      <c r="B95" s="147">
        <v>15</v>
      </c>
      <c r="C95" s="16">
        <v>163</v>
      </c>
      <c r="D95" s="38">
        <v>623627</v>
      </c>
      <c r="E95" s="38">
        <v>110781</v>
      </c>
      <c r="F95" s="38">
        <v>356028</v>
      </c>
      <c r="G95" s="38">
        <v>156818</v>
      </c>
      <c r="H95" s="38">
        <v>5199</v>
      </c>
      <c r="I95" s="157">
        <v>359.8</v>
      </c>
      <c r="J95" s="38">
        <v>22999</v>
      </c>
      <c r="K95" s="38">
        <v>1002</v>
      </c>
    </row>
    <row r="96" spans="1:11" ht="12" customHeight="1">
      <c r="A96" s="150"/>
      <c r="B96" s="151"/>
      <c r="C96" s="150"/>
      <c r="D96" s="46"/>
      <c r="E96" s="46"/>
      <c r="F96" s="46"/>
      <c r="G96" s="46"/>
      <c r="H96" s="46"/>
      <c r="I96" s="158"/>
      <c r="J96" s="46"/>
      <c r="K96" s="46"/>
    </row>
    <row r="97" spans="1:11" ht="15" customHeight="1">
      <c r="A97" s="14" t="s">
        <v>543</v>
      </c>
      <c r="B97" s="16" t="s">
        <v>551</v>
      </c>
      <c r="C97" s="159"/>
      <c r="D97" s="159"/>
      <c r="E97" s="159"/>
      <c r="F97" s="159"/>
      <c r="G97" s="159"/>
      <c r="H97" s="159"/>
      <c r="I97" s="159"/>
      <c r="J97" s="159"/>
      <c r="K97" s="145" t="s">
        <v>122</v>
      </c>
    </row>
    <row r="98" spans="1:11" ht="15" customHeight="1">
      <c r="A98" s="139" t="s">
        <v>552</v>
      </c>
      <c r="B98" s="129"/>
      <c r="C98" s="129"/>
      <c r="D98" s="160"/>
      <c r="E98" s="160"/>
      <c r="F98" s="160"/>
      <c r="G98" s="160"/>
      <c r="H98" s="160"/>
      <c r="I98" s="160"/>
      <c r="J98" s="160"/>
      <c r="K98" s="25"/>
    </row>
    <row r="99" spans="1:11" ht="15.75" customHeight="1">
      <c r="A99" s="321" t="s">
        <v>553</v>
      </c>
      <c r="B99" s="322"/>
      <c r="C99" s="325" t="s">
        <v>22</v>
      </c>
      <c r="D99" s="326"/>
      <c r="E99" s="327" t="s">
        <v>23</v>
      </c>
      <c r="F99" s="297"/>
      <c r="G99" s="327" t="s">
        <v>24</v>
      </c>
      <c r="H99" s="297"/>
      <c r="I99" s="327" t="s">
        <v>25</v>
      </c>
      <c r="J99" s="298"/>
      <c r="K99" s="327" t="s">
        <v>554</v>
      </c>
    </row>
    <row r="100" spans="1:11" ht="15.75" customHeight="1">
      <c r="A100" s="323"/>
      <c r="B100" s="324"/>
      <c r="C100" s="190" t="s">
        <v>26</v>
      </c>
      <c r="D100" s="191" t="s">
        <v>27</v>
      </c>
      <c r="E100" s="192" t="s">
        <v>26</v>
      </c>
      <c r="F100" s="191" t="s">
        <v>27</v>
      </c>
      <c r="G100" s="192" t="s">
        <v>26</v>
      </c>
      <c r="H100" s="191" t="s">
        <v>27</v>
      </c>
      <c r="I100" s="192" t="s">
        <v>26</v>
      </c>
      <c r="J100" s="193" t="s">
        <v>27</v>
      </c>
      <c r="K100" s="327"/>
    </row>
    <row r="101" spans="1:11" ht="15" customHeight="1">
      <c r="A101" s="83"/>
      <c r="B101" s="161"/>
      <c r="C101" s="26" t="s">
        <v>19</v>
      </c>
      <c r="D101" s="26" t="s">
        <v>19</v>
      </c>
      <c r="E101" s="26" t="s">
        <v>19</v>
      </c>
      <c r="F101" s="26" t="s">
        <v>19</v>
      </c>
      <c r="G101" s="26" t="s">
        <v>19</v>
      </c>
      <c r="H101" s="26" t="s">
        <v>19</v>
      </c>
      <c r="I101" s="26" t="s">
        <v>19</v>
      </c>
      <c r="J101" s="26" t="s">
        <v>19</v>
      </c>
      <c r="K101" s="26" t="s">
        <v>555</v>
      </c>
    </row>
    <row r="102" spans="1:11" ht="15" customHeight="1">
      <c r="A102" s="83" t="s">
        <v>9</v>
      </c>
      <c r="B102" s="162" t="s">
        <v>564</v>
      </c>
      <c r="C102" s="28">
        <v>4487486</v>
      </c>
      <c r="D102" s="28">
        <v>2402772</v>
      </c>
      <c r="E102" s="28">
        <v>4108846</v>
      </c>
      <c r="F102" s="28">
        <v>2023458</v>
      </c>
      <c r="G102" s="29">
        <v>889144</v>
      </c>
      <c r="H102" s="29">
        <v>409660</v>
      </c>
      <c r="I102" s="29">
        <v>572949</v>
      </c>
      <c r="J102" s="29">
        <v>678284</v>
      </c>
      <c r="K102" s="30">
        <v>10480</v>
      </c>
    </row>
    <row r="103" spans="1:11" ht="15" customHeight="1">
      <c r="A103" s="164"/>
      <c r="B103" s="165">
        <v>13</v>
      </c>
      <c r="C103" s="28">
        <v>4350661</v>
      </c>
      <c r="D103" s="28">
        <v>2426322</v>
      </c>
      <c r="E103" s="28">
        <v>3981607</v>
      </c>
      <c r="F103" s="28">
        <v>2044843</v>
      </c>
      <c r="G103" s="29">
        <v>880913</v>
      </c>
      <c r="H103" s="29">
        <v>440898</v>
      </c>
      <c r="I103" s="29">
        <v>663806</v>
      </c>
      <c r="J103" s="29">
        <v>674978</v>
      </c>
      <c r="K103" s="30">
        <v>10241</v>
      </c>
    </row>
    <row r="104" spans="1:11" ht="15" customHeight="1">
      <c r="A104" s="164"/>
      <c r="B104" s="165">
        <v>14</v>
      </c>
      <c r="C104" s="28">
        <v>4657129</v>
      </c>
      <c r="D104" s="28">
        <v>2429247</v>
      </c>
      <c r="E104" s="28">
        <v>4257793</v>
      </c>
      <c r="F104" s="28">
        <v>2030831</v>
      </c>
      <c r="G104" s="29">
        <v>908900</v>
      </c>
      <c r="H104" s="29">
        <v>420411</v>
      </c>
      <c r="I104" s="29">
        <v>851983</v>
      </c>
      <c r="J104" s="29">
        <v>693220</v>
      </c>
      <c r="K104" s="30">
        <v>10095</v>
      </c>
    </row>
    <row r="105" spans="1:11" ht="15" customHeight="1">
      <c r="A105" s="164"/>
      <c r="B105" s="165">
        <v>15</v>
      </c>
      <c r="C105" s="28">
        <v>4731385</v>
      </c>
      <c r="D105" s="28">
        <v>2397696</v>
      </c>
      <c r="E105" s="28">
        <v>4333219</v>
      </c>
      <c r="F105" s="28">
        <v>2054732</v>
      </c>
      <c r="G105" s="29">
        <v>822530</v>
      </c>
      <c r="H105" s="29">
        <v>425630</v>
      </c>
      <c r="I105" s="29">
        <v>1049002</v>
      </c>
      <c r="J105" s="29">
        <v>684151</v>
      </c>
      <c r="K105" s="30">
        <v>10154</v>
      </c>
    </row>
    <row r="106" spans="1:11" ht="15" customHeight="1">
      <c r="A106" s="164"/>
      <c r="B106" s="165">
        <v>16</v>
      </c>
      <c r="C106" s="28">
        <v>5402115</v>
      </c>
      <c r="D106" s="28">
        <v>2600908</v>
      </c>
      <c r="E106" s="28">
        <v>4872564</v>
      </c>
      <c r="F106" s="28">
        <v>2233349</v>
      </c>
      <c r="G106" s="29">
        <v>899766</v>
      </c>
      <c r="H106" s="29">
        <v>410288</v>
      </c>
      <c r="I106" s="29">
        <v>1219654</v>
      </c>
      <c r="J106" s="29">
        <v>722783</v>
      </c>
      <c r="K106" s="30" t="s">
        <v>565</v>
      </c>
    </row>
    <row r="107" spans="1:11" ht="12.75" customHeight="1">
      <c r="A107" s="31"/>
      <c r="B107" s="7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5" customHeight="1">
      <c r="A108" s="11" t="s">
        <v>543</v>
      </c>
      <c r="B108" s="11" t="s">
        <v>566</v>
      </c>
      <c r="C108" s="11"/>
      <c r="D108" s="11"/>
      <c r="E108" s="11"/>
      <c r="F108" s="11"/>
      <c r="G108" s="11"/>
      <c r="H108" s="11"/>
      <c r="I108" s="11"/>
      <c r="J108" s="32"/>
      <c r="K108" s="27" t="s">
        <v>556</v>
      </c>
    </row>
    <row r="109" spans="1:11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32"/>
      <c r="K109" s="27"/>
    </row>
    <row r="110" spans="1:3" ht="14.25" customHeight="1">
      <c r="A110" s="119" t="s">
        <v>547</v>
      </c>
      <c r="B110" s="14"/>
      <c r="C110" s="14"/>
    </row>
    <row r="111" spans="1:11" ht="25.5" customHeight="1">
      <c r="A111" s="307" t="s">
        <v>149</v>
      </c>
      <c r="B111" s="308"/>
      <c r="C111" s="309"/>
      <c r="D111" s="181" t="s">
        <v>150</v>
      </c>
      <c r="E111" s="182" t="s">
        <v>28</v>
      </c>
      <c r="F111" s="185" t="s">
        <v>151</v>
      </c>
      <c r="G111" s="185" t="s">
        <v>152</v>
      </c>
      <c r="H111" s="185" t="s">
        <v>153</v>
      </c>
      <c r="I111" s="182" t="s">
        <v>29</v>
      </c>
      <c r="J111" s="182" t="s">
        <v>30</v>
      </c>
      <c r="K111" s="179" t="s">
        <v>31</v>
      </c>
    </row>
    <row r="112" spans="2:11" ht="15" customHeight="1">
      <c r="B112" s="14"/>
      <c r="C112" s="123"/>
      <c r="D112" s="166" t="s">
        <v>154</v>
      </c>
      <c r="E112" s="166" t="s">
        <v>154</v>
      </c>
      <c r="F112" s="166" t="s">
        <v>154</v>
      </c>
      <c r="G112" s="166" t="s">
        <v>154</v>
      </c>
      <c r="H112" s="166" t="s">
        <v>154</v>
      </c>
      <c r="I112" s="166" t="s">
        <v>154</v>
      </c>
      <c r="J112" s="166" t="s">
        <v>154</v>
      </c>
      <c r="K112" s="166" t="s">
        <v>154</v>
      </c>
    </row>
    <row r="113" spans="1:11" ht="15" customHeight="1">
      <c r="A113" s="120" t="s">
        <v>155</v>
      </c>
      <c r="B113" s="167">
        <v>11</v>
      </c>
      <c r="C113" s="131" t="s">
        <v>156</v>
      </c>
      <c r="D113" s="32">
        <f>SUM(E113:K113)</f>
        <v>122648</v>
      </c>
      <c r="E113" s="32">
        <v>26310</v>
      </c>
      <c r="F113" s="32">
        <v>30609</v>
      </c>
      <c r="G113" s="32">
        <v>20009</v>
      </c>
      <c r="H113" s="32">
        <v>16758</v>
      </c>
      <c r="I113" s="32">
        <v>9927</v>
      </c>
      <c r="J113" s="32">
        <v>4008</v>
      </c>
      <c r="K113" s="32">
        <v>15027</v>
      </c>
    </row>
    <row r="114" spans="2:11" ht="15" customHeight="1">
      <c r="B114" s="167">
        <v>12</v>
      </c>
      <c r="C114" s="168"/>
      <c r="D114" s="32">
        <v>123778</v>
      </c>
      <c r="E114" s="32">
        <v>25250</v>
      </c>
      <c r="F114" s="32">
        <v>31170</v>
      </c>
      <c r="G114" s="32">
        <v>19925</v>
      </c>
      <c r="H114" s="32">
        <v>15330</v>
      </c>
      <c r="I114" s="32">
        <v>10446</v>
      </c>
      <c r="J114" s="32">
        <v>4347</v>
      </c>
      <c r="K114" s="32">
        <v>17310</v>
      </c>
    </row>
    <row r="115" spans="2:11" ht="15" customHeight="1">
      <c r="B115" s="167">
        <v>13</v>
      </c>
      <c r="C115" s="168"/>
      <c r="D115" s="32">
        <v>119178</v>
      </c>
      <c r="E115" s="32">
        <v>27670</v>
      </c>
      <c r="F115" s="32">
        <v>31301</v>
      </c>
      <c r="G115" s="32">
        <v>20086</v>
      </c>
      <c r="H115" s="32">
        <v>15307</v>
      </c>
      <c r="I115" s="32">
        <v>10037</v>
      </c>
      <c r="J115" s="32">
        <v>4430</v>
      </c>
      <c r="K115" s="32">
        <v>10347</v>
      </c>
    </row>
    <row r="116" spans="2:11" ht="15" customHeight="1">
      <c r="B116" s="167">
        <v>14</v>
      </c>
      <c r="C116" s="168"/>
      <c r="D116" s="32">
        <v>124411</v>
      </c>
      <c r="E116" s="32">
        <v>28182</v>
      </c>
      <c r="F116" s="32">
        <v>33027</v>
      </c>
      <c r="G116" s="32">
        <v>21084</v>
      </c>
      <c r="H116" s="32">
        <v>16255</v>
      </c>
      <c r="I116" s="32">
        <v>9986</v>
      </c>
      <c r="J116" s="32">
        <v>5077</v>
      </c>
      <c r="K116" s="32">
        <v>10800</v>
      </c>
    </row>
    <row r="117" spans="2:11" ht="15" customHeight="1">
      <c r="B117" s="13">
        <v>15</v>
      </c>
      <c r="C117" s="168"/>
      <c r="D117" s="32">
        <v>121860</v>
      </c>
      <c r="E117" s="32">
        <v>28411</v>
      </c>
      <c r="F117" s="32">
        <v>30895</v>
      </c>
      <c r="G117" s="32">
        <v>20905</v>
      </c>
      <c r="H117" s="32">
        <v>16071</v>
      </c>
      <c r="I117" s="32">
        <v>9932</v>
      </c>
      <c r="J117" s="32">
        <v>4993</v>
      </c>
      <c r="K117" s="32">
        <v>10653</v>
      </c>
    </row>
    <row r="118" spans="2:11" ht="9" customHeight="1">
      <c r="B118" s="14"/>
      <c r="C118" s="123"/>
      <c r="D118" s="32"/>
      <c r="E118" s="32"/>
      <c r="F118" s="32"/>
      <c r="G118" s="32"/>
      <c r="H118" s="32"/>
      <c r="I118" s="32"/>
      <c r="J118" s="32"/>
      <c r="K118" s="32"/>
    </row>
    <row r="119" spans="1:11" ht="15" customHeight="1">
      <c r="A119" s="14" t="s">
        <v>32</v>
      </c>
      <c r="B119" s="14"/>
      <c r="C119" s="123"/>
      <c r="D119" s="32"/>
      <c r="E119" s="32"/>
      <c r="F119" s="32"/>
      <c r="G119" s="32"/>
      <c r="H119" s="32"/>
      <c r="I119" s="32"/>
      <c r="J119" s="32"/>
      <c r="K119" s="32"/>
    </row>
    <row r="120" spans="2:11" ht="15" customHeight="1">
      <c r="B120" s="120" t="s">
        <v>33</v>
      </c>
      <c r="C120" s="123"/>
      <c r="D120" s="32">
        <v>107019</v>
      </c>
      <c r="E120" s="32">
        <v>21479</v>
      </c>
      <c r="F120" s="32">
        <v>29985</v>
      </c>
      <c r="G120" s="32">
        <v>19994</v>
      </c>
      <c r="H120" s="32">
        <v>14060</v>
      </c>
      <c r="I120" s="32">
        <v>7546</v>
      </c>
      <c r="J120" s="32">
        <v>4757</v>
      </c>
      <c r="K120" s="32">
        <v>9198</v>
      </c>
    </row>
    <row r="121" spans="2:11" ht="15" customHeight="1">
      <c r="B121" s="120" t="s">
        <v>34</v>
      </c>
      <c r="C121" s="123"/>
      <c r="D121" s="32">
        <v>14841</v>
      </c>
      <c r="E121" s="32">
        <v>6932</v>
      </c>
      <c r="F121" s="32">
        <v>910</v>
      </c>
      <c r="G121" s="32">
        <v>911</v>
      </c>
      <c r="H121" s="32">
        <v>2011</v>
      </c>
      <c r="I121" s="32">
        <v>2386</v>
      </c>
      <c r="J121" s="32">
        <v>236</v>
      </c>
      <c r="K121" s="32">
        <v>1455</v>
      </c>
    </row>
    <row r="122" spans="1:11" ht="15" customHeight="1">
      <c r="A122" s="14" t="s">
        <v>157</v>
      </c>
      <c r="B122" s="14"/>
      <c r="C122" s="123"/>
      <c r="D122" s="32" t="s">
        <v>563</v>
      </c>
      <c r="E122" s="32"/>
      <c r="F122" s="32"/>
      <c r="G122" s="32"/>
      <c r="H122" s="32"/>
      <c r="I122" s="32"/>
      <c r="J122" s="32"/>
      <c r="K122" s="32"/>
    </row>
    <row r="123" spans="2:11" ht="15" customHeight="1">
      <c r="B123" s="120" t="s">
        <v>497</v>
      </c>
      <c r="C123" s="131"/>
      <c r="D123" s="32">
        <v>54894</v>
      </c>
      <c r="E123" s="32">
        <v>13382</v>
      </c>
      <c r="F123" s="32">
        <v>14542</v>
      </c>
      <c r="G123" s="32">
        <v>5267</v>
      </c>
      <c r="H123" s="32">
        <v>8113</v>
      </c>
      <c r="I123" s="32">
        <v>5214</v>
      </c>
      <c r="J123" s="32">
        <v>2177</v>
      </c>
      <c r="K123" s="32">
        <v>6199</v>
      </c>
    </row>
    <row r="124" spans="2:11" ht="15" customHeight="1">
      <c r="B124" s="120" t="s">
        <v>498</v>
      </c>
      <c r="C124" s="131"/>
      <c r="D124" s="32">
        <v>66966</v>
      </c>
      <c r="E124" s="32">
        <v>15029</v>
      </c>
      <c r="F124" s="32">
        <v>16353</v>
      </c>
      <c r="G124" s="32">
        <v>15638</v>
      </c>
      <c r="H124" s="32">
        <v>7958</v>
      </c>
      <c r="I124" s="32">
        <v>4718</v>
      </c>
      <c r="J124" s="32">
        <v>2816</v>
      </c>
      <c r="K124" s="32">
        <v>4454</v>
      </c>
    </row>
    <row r="125" spans="1:11" ht="15" customHeight="1">
      <c r="A125" s="14" t="s">
        <v>35</v>
      </c>
      <c r="B125" s="14"/>
      <c r="C125" s="123"/>
      <c r="D125" s="32"/>
      <c r="E125" s="32"/>
      <c r="F125" s="32"/>
      <c r="G125" s="32"/>
      <c r="H125" s="32"/>
      <c r="I125" s="32"/>
      <c r="J125" s="32"/>
      <c r="K125" s="32"/>
    </row>
    <row r="126" spans="1:11" ht="15" customHeight="1">
      <c r="A126" s="13" t="s">
        <v>501</v>
      </c>
      <c r="B126" s="14" t="s">
        <v>500</v>
      </c>
      <c r="C126" s="123"/>
      <c r="D126" s="32">
        <v>48533</v>
      </c>
      <c r="E126" s="32">
        <v>10677</v>
      </c>
      <c r="F126" s="32">
        <v>13804</v>
      </c>
      <c r="G126" s="32">
        <v>6174</v>
      </c>
      <c r="H126" s="32">
        <v>7832</v>
      </c>
      <c r="I126" s="32">
        <v>3764</v>
      </c>
      <c r="J126" s="32">
        <v>1729</v>
      </c>
      <c r="K126" s="32">
        <v>4553</v>
      </c>
    </row>
    <row r="127" spans="2:11" ht="12.75" customHeight="1">
      <c r="B127" s="120" t="s">
        <v>36</v>
      </c>
      <c r="C127" s="123"/>
      <c r="D127" s="32">
        <v>6382</v>
      </c>
      <c r="E127" s="32">
        <v>1412</v>
      </c>
      <c r="F127" s="32">
        <v>1481</v>
      </c>
      <c r="G127" s="32">
        <v>402</v>
      </c>
      <c r="H127" s="32">
        <v>1314</v>
      </c>
      <c r="I127" s="32">
        <v>558</v>
      </c>
      <c r="J127" s="32">
        <v>92</v>
      </c>
      <c r="K127" s="32">
        <v>1123</v>
      </c>
    </row>
    <row r="128" spans="2:11" ht="12.75" customHeight="1">
      <c r="B128" s="120" t="s">
        <v>37</v>
      </c>
      <c r="C128" s="123"/>
      <c r="D128" s="32">
        <v>15644</v>
      </c>
      <c r="E128" s="32">
        <v>20</v>
      </c>
      <c r="F128" s="32">
        <v>9556</v>
      </c>
      <c r="G128" s="32">
        <v>3226</v>
      </c>
      <c r="H128" s="32">
        <v>852</v>
      </c>
      <c r="I128" s="32">
        <v>337</v>
      </c>
      <c r="J128" s="32">
        <v>116</v>
      </c>
      <c r="K128" s="32">
        <v>1537</v>
      </c>
    </row>
    <row r="129" spans="2:11" ht="12.75" customHeight="1">
      <c r="B129" s="120" t="s">
        <v>38</v>
      </c>
      <c r="C129" s="123"/>
      <c r="D129" s="32">
        <v>12012</v>
      </c>
      <c r="E129" s="32">
        <v>4560</v>
      </c>
      <c r="F129" s="32">
        <v>1312</v>
      </c>
      <c r="G129" s="32">
        <v>1512</v>
      </c>
      <c r="H129" s="32">
        <v>2080</v>
      </c>
      <c r="I129" s="32">
        <v>1010</v>
      </c>
      <c r="J129" s="32">
        <v>1012</v>
      </c>
      <c r="K129" s="32">
        <v>526</v>
      </c>
    </row>
    <row r="130" spans="2:11" ht="12.75" customHeight="1">
      <c r="B130" s="120" t="s">
        <v>39</v>
      </c>
      <c r="C130" s="123"/>
      <c r="D130" s="32">
        <v>3762</v>
      </c>
      <c r="E130" s="32">
        <v>1483</v>
      </c>
      <c r="F130" s="32">
        <v>102</v>
      </c>
      <c r="G130" s="32">
        <v>159</v>
      </c>
      <c r="H130" s="32">
        <v>991</v>
      </c>
      <c r="I130" s="32">
        <v>632</v>
      </c>
      <c r="J130" s="32">
        <v>313</v>
      </c>
      <c r="K130" s="32">
        <v>82</v>
      </c>
    </row>
    <row r="131" spans="2:11" ht="12.75" customHeight="1">
      <c r="B131" s="120" t="s">
        <v>499</v>
      </c>
      <c r="C131" s="123"/>
      <c r="D131" s="32">
        <v>10733</v>
      </c>
      <c r="E131" s="32">
        <v>3202</v>
      </c>
      <c r="F131" s="32">
        <v>1353</v>
      </c>
      <c r="G131" s="32">
        <v>875</v>
      </c>
      <c r="H131" s="32">
        <v>2595</v>
      </c>
      <c r="I131" s="32">
        <v>1227</v>
      </c>
      <c r="J131" s="32">
        <v>196</v>
      </c>
      <c r="K131" s="32">
        <v>1285</v>
      </c>
    </row>
    <row r="132" spans="1:11" ht="12.75" customHeight="1">
      <c r="A132" s="13" t="s">
        <v>501</v>
      </c>
      <c r="B132" s="120" t="s">
        <v>502</v>
      </c>
      <c r="C132" s="123"/>
      <c r="D132" s="32">
        <v>28519</v>
      </c>
      <c r="E132" s="32">
        <v>3094</v>
      </c>
      <c r="F132" s="32">
        <v>4453</v>
      </c>
      <c r="G132" s="32">
        <v>8666</v>
      </c>
      <c r="H132" s="32">
        <v>3686</v>
      </c>
      <c r="I132" s="32">
        <v>3209</v>
      </c>
      <c r="J132" s="32">
        <v>1091</v>
      </c>
      <c r="K132" s="32">
        <v>4320</v>
      </c>
    </row>
    <row r="133" spans="2:11" ht="12.75" customHeight="1">
      <c r="B133" s="120" t="s">
        <v>503</v>
      </c>
      <c r="C133" s="123"/>
      <c r="D133" s="32">
        <v>9522</v>
      </c>
      <c r="E133" s="32">
        <v>1307</v>
      </c>
      <c r="F133" s="32">
        <v>839</v>
      </c>
      <c r="G133" s="32">
        <v>957</v>
      </c>
      <c r="H133" s="32">
        <v>1455</v>
      </c>
      <c r="I133" s="32">
        <v>2678</v>
      </c>
      <c r="J133" s="32">
        <v>305</v>
      </c>
      <c r="K133" s="32">
        <v>1981</v>
      </c>
    </row>
    <row r="134" spans="2:11" ht="12.75" customHeight="1">
      <c r="B134" s="120" t="s">
        <v>504</v>
      </c>
      <c r="C134" s="123"/>
      <c r="D134" s="32">
        <v>16073</v>
      </c>
      <c r="E134" s="32">
        <v>642</v>
      </c>
      <c r="F134" s="32">
        <v>3285</v>
      </c>
      <c r="G134" s="32">
        <v>7373</v>
      </c>
      <c r="H134" s="32">
        <v>1772</v>
      </c>
      <c r="I134" s="32">
        <v>464</v>
      </c>
      <c r="J134" s="32">
        <v>716</v>
      </c>
      <c r="K134" s="32">
        <v>1821</v>
      </c>
    </row>
    <row r="135" spans="2:11" ht="12.75" customHeight="1">
      <c r="B135" s="120" t="s">
        <v>44</v>
      </c>
      <c r="C135" s="123"/>
      <c r="D135" s="32">
        <v>1210</v>
      </c>
      <c r="E135" s="32">
        <v>184</v>
      </c>
      <c r="F135" s="32">
        <v>114</v>
      </c>
      <c r="G135" s="32">
        <v>177</v>
      </c>
      <c r="H135" s="32">
        <v>387</v>
      </c>
      <c r="I135" s="32">
        <v>48</v>
      </c>
      <c r="J135" s="32">
        <v>31</v>
      </c>
      <c r="K135" s="32">
        <v>269</v>
      </c>
    </row>
    <row r="136" spans="2:11" ht="12.75" customHeight="1">
      <c r="B136" s="120" t="s">
        <v>45</v>
      </c>
      <c r="C136" s="123"/>
      <c r="D136" s="32">
        <v>1714</v>
      </c>
      <c r="E136" s="32">
        <v>961</v>
      </c>
      <c r="F136" s="32">
        <v>215</v>
      </c>
      <c r="G136" s="32">
        <v>159</v>
      </c>
      <c r="H136" s="32">
        <v>72</v>
      </c>
      <c r="I136" s="32">
        <v>19</v>
      </c>
      <c r="J136" s="32">
        <v>39</v>
      </c>
      <c r="K136" s="32">
        <v>249</v>
      </c>
    </row>
    <row r="137" spans="1:11" ht="12.75" customHeight="1">
      <c r="A137" s="13" t="s">
        <v>501</v>
      </c>
      <c r="B137" s="120" t="s">
        <v>505</v>
      </c>
      <c r="C137" s="123"/>
      <c r="D137" s="169">
        <v>14997</v>
      </c>
      <c r="E137" s="169">
        <v>1278</v>
      </c>
      <c r="F137" s="169">
        <v>4488</v>
      </c>
      <c r="G137" s="169">
        <v>3559</v>
      </c>
      <c r="H137" s="169">
        <v>1784</v>
      </c>
      <c r="I137" s="169">
        <v>2035</v>
      </c>
      <c r="J137" s="169">
        <v>918</v>
      </c>
      <c r="K137" s="169">
        <v>935</v>
      </c>
    </row>
    <row r="138" spans="2:11" ht="12.75" customHeight="1">
      <c r="B138" s="170" t="s">
        <v>40</v>
      </c>
      <c r="C138" s="123"/>
      <c r="D138" s="32">
        <v>1878</v>
      </c>
      <c r="E138" s="27" t="s">
        <v>544</v>
      </c>
      <c r="F138" s="32">
        <v>604</v>
      </c>
      <c r="G138" s="32">
        <v>179</v>
      </c>
      <c r="H138" s="32">
        <v>557</v>
      </c>
      <c r="I138" s="32">
        <v>309</v>
      </c>
      <c r="J138" s="32">
        <v>93</v>
      </c>
      <c r="K138" s="32">
        <v>136</v>
      </c>
    </row>
    <row r="139" spans="2:11" ht="12.75" customHeight="1">
      <c r="B139" s="120" t="s">
        <v>41</v>
      </c>
      <c r="C139" s="123"/>
      <c r="D139" s="32">
        <v>1131</v>
      </c>
      <c r="E139" s="32">
        <v>118</v>
      </c>
      <c r="F139" s="32">
        <v>12</v>
      </c>
      <c r="G139" s="32">
        <v>8</v>
      </c>
      <c r="H139" s="32">
        <v>181</v>
      </c>
      <c r="I139" s="32">
        <v>797</v>
      </c>
      <c r="J139" s="32">
        <v>15</v>
      </c>
      <c r="K139" s="27" t="s">
        <v>544</v>
      </c>
    </row>
    <row r="140" spans="2:11" ht="12.75" customHeight="1">
      <c r="B140" s="120" t="s">
        <v>42</v>
      </c>
      <c r="C140" s="123"/>
      <c r="D140" s="32">
        <v>3244</v>
      </c>
      <c r="E140" s="32">
        <v>1160</v>
      </c>
      <c r="F140" s="32">
        <v>1000</v>
      </c>
      <c r="G140" s="32">
        <v>151</v>
      </c>
      <c r="H140" s="32">
        <v>99</v>
      </c>
      <c r="I140" s="32">
        <v>404</v>
      </c>
      <c r="J140" s="27" t="s">
        <v>544</v>
      </c>
      <c r="K140" s="32">
        <v>430</v>
      </c>
    </row>
    <row r="141" spans="2:11" ht="12.75" customHeight="1">
      <c r="B141" s="120" t="s">
        <v>43</v>
      </c>
      <c r="C141" s="123"/>
      <c r="D141" s="32">
        <v>8744</v>
      </c>
      <c r="E141" s="27" t="s">
        <v>544</v>
      </c>
      <c r="F141" s="32">
        <v>2872</v>
      </c>
      <c r="G141" s="32">
        <v>3221</v>
      </c>
      <c r="H141" s="32">
        <v>947</v>
      </c>
      <c r="I141" s="32">
        <v>525</v>
      </c>
      <c r="J141" s="32">
        <v>810</v>
      </c>
      <c r="K141" s="32">
        <v>369</v>
      </c>
    </row>
    <row r="142" spans="1:11" ht="12.75" customHeight="1">
      <c r="A142" s="13" t="s">
        <v>501</v>
      </c>
      <c r="B142" s="120" t="s">
        <v>506</v>
      </c>
      <c r="C142" s="123"/>
      <c r="D142" s="32">
        <v>29811</v>
      </c>
      <c r="E142" s="32">
        <v>13362</v>
      </c>
      <c r="F142" s="32">
        <v>8150</v>
      </c>
      <c r="G142" s="32">
        <v>2506</v>
      </c>
      <c r="H142" s="32">
        <v>2769</v>
      </c>
      <c r="I142" s="32">
        <v>924</v>
      </c>
      <c r="J142" s="32">
        <v>1255</v>
      </c>
      <c r="K142" s="32">
        <v>845</v>
      </c>
    </row>
    <row r="143" spans="1:11" ht="12.75" customHeight="1">
      <c r="A143" s="125"/>
      <c r="B143" s="125"/>
      <c r="C143" s="171"/>
      <c r="D143" s="46"/>
      <c r="E143" s="46"/>
      <c r="F143" s="46"/>
      <c r="G143" s="46"/>
      <c r="H143" s="46"/>
      <c r="I143" s="46"/>
      <c r="J143" s="46"/>
      <c r="K143" s="46"/>
    </row>
    <row r="144" spans="1:11" ht="13.5">
      <c r="A144" s="318" t="s">
        <v>571</v>
      </c>
      <c r="B144" s="318"/>
      <c r="C144" s="318"/>
      <c r="D144" s="318"/>
      <c r="E144" s="318"/>
      <c r="F144" s="318"/>
      <c r="G144" s="318"/>
      <c r="H144" s="318"/>
      <c r="I144" s="318"/>
      <c r="J144" s="32"/>
      <c r="K144" s="167" t="s">
        <v>158</v>
      </c>
    </row>
    <row r="145" spans="2:11" ht="12.75" customHeight="1">
      <c r="B145" s="14"/>
      <c r="C145" s="14"/>
      <c r="D145" s="32"/>
      <c r="E145" s="32"/>
      <c r="F145" s="32"/>
      <c r="G145" s="32"/>
      <c r="H145" s="32"/>
      <c r="I145" s="32"/>
      <c r="J145" s="32"/>
      <c r="K145" s="167"/>
    </row>
    <row r="146" spans="1:11" ht="15" customHeight="1">
      <c r="A146" s="194" t="s">
        <v>522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5.75" customHeight="1">
      <c r="A147" s="310" t="s">
        <v>46</v>
      </c>
      <c r="B147" s="311"/>
      <c r="C147" s="314" t="s">
        <v>47</v>
      </c>
      <c r="D147" s="316" t="s">
        <v>48</v>
      </c>
      <c r="E147" s="317"/>
      <c r="F147" s="197"/>
      <c r="G147" s="198"/>
      <c r="H147" s="198" t="s">
        <v>49</v>
      </c>
      <c r="I147" s="198"/>
      <c r="J147" s="198"/>
      <c r="K147" s="198"/>
    </row>
    <row r="148" spans="1:11" ht="15.75" customHeight="1">
      <c r="A148" s="312"/>
      <c r="B148" s="313"/>
      <c r="C148" s="315"/>
      <c r="D148" s="199" t="s">
        <v>50</v>
      </c>
      <c r="E148" s="199" t="s">
        <v>51</v>
      </c>
      <c r="F148" s="200" t="s">
        <v>52</v>
      </c>
      <c r="G148" s="200" t="s">
        <v>53</v>
      </c>
      <c r="H148" s="200" t="s">
        <v>54</v>
      </c>
      <c r="I148" s="200" t="s">
        <v>55</v>
      </c>
      <c r="J148" s="200" t="s">
        <v>56</v>
      </c>
      <c r="K148" s="199" t="s">
        <v>159</v>
      </c>
    </row>
    <row r="149" spans="1:11" ht="15" customHeight="1">
      <c r="A149" s="163"/>
      <c r="B149" s="172"/>
      <c r="C149" s="173" t="s">
        <v>6</v>
      </c>
      <c r="D149" s="173" t="s">
        <v>6</v>
      </c>
      <c r="E149" s="173" t="s">
        <v>6</v>
      </c>
      <c r="F149" s="173" t="s">
        <v>6</v>
      </c>
      <c r="G149" s="173" t="s">
        <v>6</v>
      </c>
      <c r="H149" s="173" t="s">
        <v>6</v>
      </c>
      <c r="I149" s="173" t="s">
        <v>6</v>
      </c>
      <c r="J149" s="173" t="s">
        <v>6</v>
      </c>
      <c r="K149" s="173" t="s">
        <v>6</v>
      </c>
    </row>
    <row r="150" spans="1:11" ht="15" customHeight="1">
      <c r="A150" s="163" t="s">
        <v>9</v>
      </c>
      <c r="B150" s="69" t="s">
        <v>557</v>
      </c>
      <c r="C150" s="38">
        <v>284191</v>
      </c>
      <c r="D150" s="11">
        <v>135093</v>
      </c>
      <c r="E150" s="11">
        <v>149098</v>
      </c>
      <c r="F150" s="11">
        <v>44832</v>
      </c>
      <c r="G150" s="11">
        <v>75483</v>
      </c>
      <c r="H150" s="11">
        <v>44241</v>
      </c>
      <c r="I150" s="11">
        <v>37583</v>
      </c>
      <c r="J150" s="11">
        <v>46853</v>
      </c>
      <c r="K150" s="11">
        <v>35199</v>
      </c>
    </row>
    <row r="151" spans="1:11" ht="15" customHeight="1">
      <c r="A151" s="174"/>
      <c r="B151" s="175">
        <v>13</v>
      </c>
      <c r="C151" s="11">
        <v>207774</v>
      </c>
      <c r="D151" s="11">
        <v>98412</v>
      </c>
      <c r="E151" s="11">
        <v>109362</v>
      </c>
      <c r="F151" s="11">
        <v>41385</v>
      </c>
      <c r="G151" s="11">
        <v>57937</v>
      </c>
      <c r="H151" s="11">
        <v>30762</v>
      </c>
      <c r="I151" s="11">
        <v>24915</v>
      </c>
      <c r="J151" s="11">
        <v>29988</v>
      </c>
      <c r="K151" s="11">
        <v>22787</v>
      </c>
    </row>
    <row r="152" spans="1:11" ht="15" customHeight="1">
      <c r="A152" s="174"/>
      <c r="B152" s="175">
        <v>14</v>
      </c>
      <c r="C152" s="11">
        <v>174436</v>
      </c>
      <c r="D152" s="11">
        <v>82225</v>
      </c>
      <c r="E152" s="11">
        <v>92211</v>
      </c>
      <c r="F152" s="11">
        <v>39029</v>
      </c>
      <c r="G152" s="11">
        <v>51119</v>
      </c>
      <c r="H152" s="11">
        <v>25382</v>
      </c>
      <c r="I152" s="11">
        <v>18341</v>
      </c>
      <c r="J152" s="11">
        <v>22629</v>
      </c>
      <c r="K152" s="11">
        <v>17936</v>
      </c>
    </row>
    <row r="153" spans="1:12" ht="15" customHeight="1">
      <c r="A153" s="174"/>
      <c r="B153" s="175">
        <v>15</v>
      </c>
      <c r="C153" s="11">
        <v>122404</v>
      </c>
      <c r="D153" s="11">
        <v>58538</v>
      </c>
      <c r="E153" s="11">
        <v>63866</v>
      </c>
      <c r="F153" s="11">
        <v>27813</v>
      </c>
      <c r="G153" s="11">
        <v>37927</v>
      </c>
      <c r="H153" s="11">
        <v>18861</v>
      </c>
      <c r="I153" s="11">
        <v>12100</v>
      </c>
      <c r="J153" s="11">
        <v>14208</v>
      </c>
      <c r="K153" s="11">
        <v>11495</v>
      </c>
      <c r="L153" s="177"/>
    </row>
    <row r="154" spans="1:11" ht="15" customHeight="1">
      <c r="A154" s="174"/>
      <c r="B154" s="175">
        <v>16</v>
      </c>
      <c r="C154" s="11">
        <v>164090</v>
      </c>
      <c r="D154" s="11">
        <v>74405</v>
      </c>
      <c r="E154" s="11">
        <v>89685</v>
      </c>
      <c r="F154" s="11">
        <v>41007</v>
      </c>
      <c r="G154" s="11">
        <v>47942</v>
      </c>
      <c r="H154" s="11">
        <v>24188</v>
      </c>
      <c r="I154" s="11">
        <v>17082</v>
      </c>
      <c r="J154" s="11">
        <v>18401</v>
      </c>
      <c r="K154" s="11">
        <v>15470</v>
      </c>
    </row>
    <row r="155" spans="1:11" ht="12.75" customHeight="1">
      <c r="A155" s="70"/>
      <c r="B155" s="46"/>
      <c r="C155" s="176"/>
      <c r="D155" s="31"/>
      <c r="E155" s="31"/>
      <c r="F155" s="31"/>
      <c r="G155" s="31"/>
      <c r="H155" s="31"/>
      <c r="I155" s="31"/>
      <c r="J155" s="31"/>
      <c r="K155" s="31"/>
    </row>
    <row r="156" spans="1:11" ht="13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163" t="s">
        <v>160</v>
      </c>
    </row>
    <row r="157" spans="2:11" ht="14.25">
      <c r="B157" s="14"/>
      <c r="D157" s="11"/>
      <c r="E157" s="11"/>
      <c r="F157" s="11"/>
      <c r="G157" s="11"/>
      <c r="H157" s="11"/>
      <c r="I157" s="11"/>
      <c r="J157" s="11"/>
      <c r="K157" s="119"/>
    </row>
  </sheetData>
  <mergeCells count="54">
    <mergeCell ref="J2:K2"/>
    <mergeCell ref="A14:C15"/>
    <mergeCell ref="D14:E14"/>
    <mergeCell ref="F14:G14"/>
    <mergeCell ref="H14:I14"/>
    <mergeCell ref="J14:K14"/>
    <mergeCell ref="A2:C3"/>
    <mergeCell ref="D2:E2"/>
    <mergeCell ref="F2:G2"/>
    <mergeCell ref="H2:I2"/>
    <mergeCell ref="A19:C19"/>
    <mergeCell ref="A20:C20"/>
    <mergeCell ref="A21:C21"/>
    <mergeCell ref="A22:C22"/>
    <mergeCell ref="A23:C23"/>
    <mergeCell ref="A24:C24"/>
    <mergeCell ref="A25:C25"/>
    <mergeCell ref="A26:C26"/>
    <mergeCell ref="A31:C31"/>
    <mergeCell ref="A32:C32"/>
    <mergeCell ref="A33:C33"/>
    <mergeCell ref="A27:C27"/>
    <mergeCell ref="A28:C28"/>
    <mergeCell ref="A29:C29"/>
    <mergeCell ref="A30:C30"/>
    <mergeCell ref="A34:C34"/>
    <mergeCell ref="A36:C36"/>
    <mergeCell ref="A37:C37"/>
    <mergeCell ref="A38:C38"/>
    <mergeCell ref="G60:J60"/>
    <mergeCell ref="A63:C63"/>
    <mergeCell ref="A39:C39"/>
    <mergeCell ref="A40:C40"/>
    <mergeCell ref="A41:C41"/>
    <mergeCell ref="A60:C61"/>
    <mergeCell ref="A45:B46"/>
    <mergeCell ref="C45:E45"/>
    <mergeCell ref="D60:D61"/>
    <mergeCell ref="E60:F60"/>
    <mergeCell ref="F45:H45"/>
    <mergeCell ref="I45:K45"/>
    <mergeCell ref="A99:B100"/>
    <mergeCell ref="C99:D99"/>
    <mergeCell ref="E99:F99"/>
    <mergeCell ref="G99:H99"/>
    <mergeCell ref="I99:J99"/>
    <mergeCell ref="K99:K100"/>
    <mergeCell ref="A79:B79"/>
    <mergeCell ref="A89:B89"/>
    <mergeCell ref="A111:C111"/>
    <mergeCell ref="A147:B148"/>
    <mergeCell ref="C147:C148"/>
    <mergeCell ref="D147:E147"/>
    <mergeCell ref="A144:I14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Ｐゴシック,太字"&amp;14&amp;A</oddHeader>
  </headerFooter>
  <rowBreaks count="2" manualBreakCount="2">
    <brk id="43" max="25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M11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15" customWidth="1"/>
    <col min="2" max="2" width="2.625" style="15" customWidth="1"/>
    <col min="3" max="3" width="6.50390625" style="39" customWidth="1"/>
    <col min="4" max="4" width="9.50390625" style="15" customWidth="1"/>
    <col min="5" max="5" width="9.375" style="15" customWidth="1"/>
    <col min="6" max="6" width="8.75390625" style="15" customWidth="1"/>
    <col min="7" max="7" width="9.50390625" style="15" customWidth="1"/>
    <col min="8" max="8" width="9.375" style="15" customWidth="1"/>
    <col min="9" max="9" width="9.25390625" style="15" customWidth="1"/>
    <col min="10" max="11" width="8.75390625" style="15" customWidth="1"/>
    <col min="12" max="12" width="8.50390625" style="15" customWidth="1"/>
    <col min="13" max="13" width="9.125" style="0" bestFit="1" customWidth="1"/>
  </cols>
  <sheetData>
    <row r="1" spans="1:12" ht="15" customHeight="1">
      <c r="A1" s="201" t="s">
        <v>523</v>
      </c>
      <c r="B1" s="34"/>
      <c r="C1" s="202"/>
      <c r="D1" s="203"/>
      <c r="E1" s="34"/>
      <c r="F1" s="34"/>
      <c r="G1" s="203"/>
      <c r="H1" s="204"/>
      <c r="I1" s="205"/>
      <c r="J1" s="205"/>
      <c r="K1" s="205"/>
      <c r="L1" s="205"/>
    </row>
    <row r="2" spans="1:12" ht="14.25" customHeight="1">
      <c r="A2" s="33" t="s">
        <v>161</v>
      </c>
      <c r="B2" s="34"/>
      <c r="C2" s="202"/>
      <c r="D2" s="203"/>
      <c r="E2" s="34"/>
      <c r="F2" s="34"/>
      <c r="G2" s="204"/>
      <c r="H2" s="204"/>
      <c r="I2" s="205"/>
      <c r="J2" s="205"/>
      <c r="K2" s="205"/>
      <c r="L2" s="34"/>
    </row>
    <row r="3" spans="1:12" ht="24.75" customHeight="1">
      <c r="A3" s="299" t="s">
        <v>181</v>
      </c>
      <c r="B3" s="299"/>
      <c r="C3" s="300"/>
      <c r="D3" s="206" t="s">
        <v>182</v>
      </c>
      <c r="E3" s="207" t="s">
        <v>183</v>
      </c>
      <c r="F3" s="206" t="s">
        <v>184</v>
      </c>
      <c r="G3" s="208" t="s">
        <v>162</v>
      </c>
      <c r="H3" s="208" t="s">
        <v>185</v>
      </c>
      <c r="I3" s="209" t="s">
        <v>186</v>
      </c>
      <c r="J3" s="209" t="s">
        <v>187</v>
      </c>
      <c r="K3" s="206" t="s">
        <v>16</v>
      </c>
      <c r="L3" s="35"/>
    </row>
    <row r="4" spans="1:12" ht="14.25" customHeight="1">
      <c r="A4" s="83"/>
      <c r="B4" s="34"/>
      <c r="C4" s="210"/>
      <c r="D4" s="13" t="s">
        <v>188</v>
      </c>
      <c r="E4" s="13" t="s">
        <v>189</v>
      </c>
      <c r="F4" s="13" t="s">
        <v>189</v>
      </c>
      <c r="G4" s="13" t="s">
        <v>189</v>
      </c>
      <c r="H4" s="13" t="s">
        <v>189</v>
      </c>
      <c r="I4" s="13" t="s">
        <v>189</v>
      </c>
      <c r="J4" s="13" t="s">
        <v>189</v>
      </c>
      <c r="K4" s="13" t="s">
        <v>189</v>
      </c>
      <c r="L4" s="13"/>
    </row>
    <row r="5" spans="1:12" ht="14.25" customHeight="1">
      <c r="A5" s="83" t="s">
        <v>9</v>
      </c>
      <c r="B5" s="164">
        <v>11</v>
      </c>
      <c r="C5" s="210" t="s">
        <v>190</v>
      </c>
      <c r="D5" s="11">
        <v>33187080</v>
      </c>
      <c r="E5" s="27">
        <v>15888779</v>
      </c>
      <c r="F5" s="27">
        <v>2543654</v>
      </c>
      <c r="G5" s="28">
        <v>6570828</v>
      </c>
      <c r="H5" s="28">
        <v>1246425</v>
      </c>
      <c r="I5" s="28">
        <v>3566920</v>
      </c>
      <c r="J5" s="11">
        <v>20878</v>
      </c>
      <c r="K5" s="11">
        <v>3349596</v>
      </c>
      <c r="L5" s="36"/>
    </row>
    <row r="6" spans="1:12" ht="14.25" customHeight="1">
      <c r="A6" s="164"/>
      <c r="B6" s="164">
        <v>12</v>
      </c>
      <c r="C6" s="162"/>
      <c r="D6" s="11">
        <v>30889297</v>
      </c>
      <c r="E6" s="11">
        <v>13295558</v>
      </c>
      <c r="F6" s="11">
        <v>2568932</v>
      </c>
      <c r="G6" s="28">
        <v>6758123</v>
      </c>
      <c r="H6" s="28">
        <v>1183321</v>
      </c>
      <c r="I6" s="28">
        <v>3649209</v>
      </c>
      <c r="J6" s="28">
        <v>21232</v>
      </c>
      <c r="K6" s="28">
        <v>3412922</v>
      </c>
      <c r="L6" s="36"/>
    </row>
    <row r="7" spans="1:12" ht="14.25" customHeight="1">
      <c r="A7" s="164"/>
      <c r="B7" s="164">
        <v>13</v>
      </c>
      <c r="C7" s="162"/>
      <c r="D7" s="11">
        <v>31246309</v>
      </c>
      <c r="E7" s="11">
        <v>13417558</v>
      </c>
      <c r="F7" s="11">
        <v>2813923</v>
      </c>
      <c r="G7" s="28">
        <v>6722477</v>
      </c>
      <c r="H7" s="28">
        <v>991087</v>
      </c>
      <c r="I7" s="28">
        <v>3750599</v>
      </c>
      <c r="J7" s="28">
        <v>8045</v>
      </c>
      <c r="K7" s="28">
        <v>3542620</v>
      </c>
      <c r="L7" s="36"/>
    </row>
    <row r="8" spans="1:12" ht="14.25" customHeight="1">
      <c r="A8" s="83" t="s">
        <v>163</v>
      </c>
      <c r="B8" s="164">
        <v>14</v>
      </c>
      <c r="C8" s="63"/>
      <c r="D8" s="11">
        <v>31524131</v>
      </c>
      <c r="E8" s="11">
        <v>14129960</v>
      </c>
      <c r="F8" s="11">
        <v>2766926</v>
      </c>
      <c r="G8" s="28">
        <v>6481107</v>
      </c>
      <c r="H8" s="28">
        <v>852042</v>
      </c>
      <c r="I8" s="28">
        <v>3772827</v>
      </c>
      <c r="J8" s="28">
        <v>7144</v>
      </c>
      <c r="K8" s="28">
        <v>3514125</v>
      </c>
      <c r="L8" s="36"/>
    </row>
    <row r="9" spans="1:13" ht="14.25" customHeight="1">
      <c r="A9" s="83" t="s">
        <v>163</v>
      </c>
      <c r="B9" s="58">
        <v>15</v>
      </c>
      <c r="C9" s="63"/>
      <c r="D9" s="11">
        <v>32121776</v>
      </c>
      <c r="E9" s="11">
        <v>14399227</v>
      </c>
      <c r="F9" s="11">
        <v>2757850</v>
      </c>
      <c r="G9" s="28">
        <v>6570461</v>
      </c>
      <c r="H9" s="28">
        <v>864429</v>
      </c>
      <c r="I9" s="28">
        <v>3862989</v>
      </c>
      <c r="J9" s="28">
        <v>6385</v>
      </c>
      <c r="K9" s="28">
        <v>3660435</v>
      </c>
      <c r="L9" s="36"/>
      <c r="M9" s="103"/>
    </row>
    <row r="10" spans="1:12" ht="13.5" customHeight="1">
      <c r="A10" s="211"/>
      <c r="B10" s="211"/>
      <c r="C10" s="212"/>
      <c r="D10" s="211"/>
      <c r="E10" s="211"/>
      <c r="F10" s="211"/>
      <c r="G10" s="31"/>
      <c r="H10" s="31"/>
      <c r="I10" s="31"/>
      <c r="J10" s="31"/>
      <c r="K10" s="31"/>
      <c r="L10" s="36"/>
    </row>
    <row r="11" spans="1:12" ht="14.25" customHeight="1">
      <c r="A11" s="33" t="s">
        <v>164</v>
      </c>
      <c r="B11" s="203"/>
      <c r="C11" s="213"/>
      <c r="D11" s="203"/>
      <c r="E11" s="205"/>
      <c r="F11" s="205"/>
      <c r="G11" s="205"/>
      <c r="H11" s="205"/>
      <c r="I11" s="205"/>
      <c r="J11" s="205"/>
      <c r="K11" s="203"/>
      <c r="L11" s="36"/>
    </row>
    <row r="12" spans="1:12" ht="24.75" customHeight="1">
      <c r="A12" s="299" t="s">
        <v>191</v>
      </c>
      <c r="B12" s="299"/>
      <c r="C12" s="300"/>
      <c r="D12" s="206" t="s">
        <v>182</v>
      </c>
      <c r="E12" s="207" t="s">
        <v>192</v>
      </c>
      <c r="F12" s="206" t="s">
        <v>184</v>
      </c>
      <c r="G12" s="208" t="s">
        <v>162</v>
      </c>
      <c r="H12" s="208" t="s">
        <v>185</v>
      </c>
      <c r="I12" s="209" t="s">
        <v>186</v>
      </c>
      <c r="J12" s="209" t="s">
        <v>187</v>
      </c>
      <c r="K12" s="206" t="s">
        <v>16</v>
      </c>
      <c r="L12" s="36"/>
    </row>
    <row r="13" spans="1:12" ht="14.25" customHeight="1">
      <c r="A13" s="83"/>
      <c r="B13" s="43"/>
      <c r="C13" s="210"/>
      <c r="D13" s="13" t="s">
        <v>193</v>
      </c>
      <c r="E13" s="13" t="s">
        <v>193</v>
      </c>
      <c r="F13" s="13" t="s">
        <v>193</v>
      </c>
      <c r="G13" s="13" t="s">
        <v>193</v>
      </c>
      <c r="H13" s="13" t="s">
        <v>193</v>
      </c>
      <c r="I13" s="13" t="s">
        <v>193</v>
      </c>
      <c r="J13" s="13" t="s">
        <v>193</v>
      </c>
      <c r="K13" s="13" t="s">
        <v>193</v>
      </c>
      <c r="L13" s="36"/>
    </row>
    <row r="14" spans="1:12" ht="14.25" customHeight="1">
      <c r="A14" s="83" t="s">
        <v>9</v>
      </c>
      <c r="B14" s="164">
        <v>11</v>
      </c>
      <c r="C14" s="210" t="s">
        <v>194</v>
      </c>
      <c r="D14" s="32">
        <v>21582511</v>
      </c>
      <c r="E14" s="37">
        <v>11978602</v>
      </c>
      <c r="F14" s="37">
        <v>1783355</v>
      </c>
      <c r="G14" s="38">
        <v>4178775</v>
      </c>
      <c r="H14" s="38">
        <v>876114</v>
      </c>
      <c r="I14" s="38">
        <v>706110</v>
      </c>
      <c r="J14" s="32">
        <v>8085</v>
      </c>
      <c r="K14" s="38">
        <v>2051470</v>
      </c>
      <c r="L14" s="36"/>
    </row>
    <row r="15" spans="1:12" ht="14.25" customHeight="1">
      <c r="A15" s="164"/>
      <c r="B15" s="164">
        <v>12</v>
      </c>
      <c r="C15" s="162"/>
      <c r="D15" s="32">
        <v>19220810</v>
      </c>
      <c r="E15" s="38">
        <v>9719110</v>
      </c>
      <c r="F15" s="38">
        <v>1855119</v>
      </c>
      <c r="G15" s="38">
        <v>4137004</v>
      </c>
      <c r="H15" s="38">
        <v>817074</v>
      </c>
      <c r="I15" s="38">
        <v>722149</v>
      </c>
      <c r="J15" s="38">
        <v>7153</v>
      </c>
      <c r="K15" s="38">
        <v>1963201</v>
      </c>
      <c r="L15" s="36"/>
    </row>
    <row r="16" spans="1:12" ht="14.25" customHeight="1">
      <c r="A16" s="164"/>
      <c r="B16" s="164">
        <v>13</v>
      </c>
      <c r="C16" s="162"/>
      <c r="D16" s="32">
        <v>18588891</v>
      </c>
      <c r="E16" s="38">
        <v>9261440</v>
      </c>
      <c r="F16" s="38">
        <v>1918867</v>
      </c>
      <c r="G16" s="38">
        <v>4018438</v>
      </c>
      <c r="H16" s="38">
        <v>719862</v>
      </c>
      <c r="I16" s="38">
        <v>724679</v>
      </c>
      <c r="J16" s="38">
        <v>4610</v>
      </c>
      <c r="K16" s="38">
        <v>1940995</v>
      </c>
      <c r="L16" s="36"/>
    </row>
    <row r="17" spans="1:12" ht="14.25" customHeight="1">
      <c r="A17" s="83" t="s">
        <v>163</v>
      </c>
      <c r="B17" s="164">
        <v>14</v>
      </c>
      <c r="C17" s="77"/>
      <c r="D17" s="32">
        <v>17790882</v>
      </c>
      <c r="E17" s="38">
        <v>8909310</v>
      </c>
      <c r="F17" s="38">
        <v>1851400</v>
      </c>
      <c r="G17" s="38">
        <v>3832614</v>
      </c>
      <c r="H17" s="38">
        <v>460387</v>
      </c>
      <c r="I17" s="38">
        <v>746504</v>
      </c>
      <c r="J17" s="38">
        <v>4258</v>
      </c>
      <c r="K17" s="38">
        <v>1986409</v>
      </c>
      <c r="L17" s="36"/>
    </row>
    <row r="18" spans="1:13" ht="14.25" customHeight="1">
      <c r="A18" s="83" t="s">
        <v>163</v>
      </c>
      <c r="B18" s="58">
        <v>15</v>
      </c>
      <c r="C18" s="77"/>
      <c r="D18" s="32">
        <v>17486118</v>
      </c>
      <c r="E18" s="38">
        <v>8563498</v>
      </c>
      <c r="F18" s="38">
        <v>1861335</v>
      </c>
      <c r="G18" s="38">
        <v>3753368</v>
      </c>
      <c r="H18" s="38">
        <v>456497</v>
      </c>
      <c r="I18" s="38">
        <v>789878</v>
      </c>
      <c r="J18" s="38">
        <v>4410</v>
      </c>
      <c r="K18" s="38">
        <v>2057132</v>
      </c>
      <c r="L18" s="36"/>
      <c r="M18" s="103"/>
    </row>
    <row r="19" spans="1:12" ht="13.5" customHeight="1">
      <c r="A19" s="214"/>
      <c r="B19" s="143"/>
      <c r="C19" s="212"/>
      <c r="D19" s="143"/>
      <c r="E19" s="143"/>
      <c r="F19" s="143"/>
      <c r="G19" s="46"/>
      <c r="H19" s="46"/>
      <c r="I19" s="46"/>
      <c r="J19" s="46"/>
      <c r="K19" s="46"/>
      <c r="L19" s="32"/>
    </row>
    <row r="20" spans="1:12" ht="12.75" customHeight="1">
      <c r="A20" s="56"/>
      <c r="B20" s="58"/>
      <c r="C20" s="213"/>
      <c r="D20" s="56"/>
      <c r="E20" s="56"/>
      <c r="F20" s="56"/>
      <c r="G20" s="56"/>
      <c r="H20" s="56"/>
      <c r="I20" s="56"/>
      <c r="J20" s="56"/>
      <c r="K20" s="217" t="s">
        <v>195</v>
      </c>
      <c r="L20" s="56"/>
    </row>
    <row r="21" spans="1:12" ht="12" customHeight="1">
      <c r="A21" s="56"/>
      <c r="B21" s="58"/>
      <c r="C21" s="213"/>
      <c r="D21" s="56"/>
      <c r="E21" s="56"/>
      <c r="F21" s="56"/>
      <c r="G21" s="56"/>
      <c r="H21" s="56"/>
      <c r="I21" s="56"/>
      <c r="J21" s="56"/>
      <c r="K21" s="217"/>
      <c r="L21" s="56"/>
    </row>
    <row r="22" spans="1:12" ht="15" customHeight="1">
      <c r="A22" s="204" t="s">
        <v>524</v>
      </c>
      <c r="B22" s="58"/>
      <c r="C22" s="21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36" customHeight="1">
      <c r="A23" s="299" t="s">
        <v>196</v>
      </c>
      <c r="B23" s="299"/>
      <c r="C23" s="300"/>
      <c r="D23" s="219" t="s">
        <v>197</v>
      </c>
      <c r="E23" s="209" t="s">
        <v>199</v>
      </c>
      <c r="F23" s="207" t="s">
        <v>198</v>
      </c>
      <c r="G23" s="209" t="s">
        <v>513</v>
      </c>
      <c r="H23" s="209" t="s">
        <v>515</v>
      </c>
      <c r="I23" s="209" t="s">
        <v>200</v>
      </c>
      <c r="J23" s="209" t="s">
        <v>201</v>
      </c>
      <c r="K23" s="209" t="s">
        <v>514</v>
      </c>
      <c r="L23" s="207" t="s">
        <v>202</v>
      </c>
    </row>
    <row r="24" spans="1:12" ht="14.25" customHeight="1">
      <c r="A24" s="44"/>
      <c r="B24" s="44"/>
      <c r="C24" s="162"/>
      <c r="D24" s="13" t="s">
        <v>203</v>
      </c>
      <c r="E24" s="13" t="s">
        <v>203</v>
      </c>
      <c r="F24" s="13" t="s">
        <v>203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 t="s">
        <v>203</v>
      </c>
    </row>
    <row r="25" spans="1:12" ht="14.25" customHeight="1">
      <c r="A25" s="83" t="s">
        <v>9</v>
      </c>
      <c r="B25" s="164">
        <v>11</v>
      </c>
      <c r="C25" s="220" t="s">
        <v>204</v>
      </c>
      <c r="D25" s="32">
        <v>120220</v>
      </c>
      <c r="E25" s="32">
        <v>16392</v>
      </c>
      <c r="F25" s="32">
        <v>7871</v>
      </c>
      <c r="G25" s="38">
        <v>4535</v>
      </c>
      <c r="H25" s="32">
        <v>18326</v>
      </c>
      <c r="I25" s="38">
        <v>2471</v>
      </c>
      <c r="J25" s="38">
        <v>17312</v>
      </c>
      <c r="K25" s="38">
        <v>12268</v>
      </c>
      <c r="L25" s="38">
        <v>41045</v>
      </c>
    </row>
    <row r="26" spans="1:12" ht="14.25" customHeight="1">
      <c r="A26" s="44"/>
      <c r="B26" s="164">
        <v>12</v>
      </c>
      <c r="C26" s="162"/>
      <c r="D26" s="32">
        <v>116257</v>
      </c>
      <c r="E26" s="32">
        <v>15549</v>
      </c>
      <c r="F26" s="32">
        <v>7638</v>
      </c>
      <c r="G26" s="38">
        <v>4107</v>
      </c>
      <c r="H26" s="32">
        <v>17105</v>
      </c>
      <c r="I26" s="38">
        <v>3079</v>
      </c>
      <c r="J26" s="38">
        <v>16250</v>
      </c>
      <c r="K26" s="38">
        <v>11663</v>
      </c>
      <c r="L26" s="38">
        <v>40866</v>
      </c>
    </row>
    <row r="27" spans="1:12" ht="14.25" customHeight="1">
      <c r="A27" s="44"/>
      <c r="B27" s="164">
        <v>13</v>
      </c>
      <c r="C27" s="162"/>
      <c r="D27" s="32">
        <v>112133</v>
      </c>
      <c r="E27" s="32">
        <v>14470</v>
      </c>
      <c r="F27" s="32">
        <v>6334</v>
      </c>
      <c r="G27" s="38">
        <v>4337</v>
      </c>
      <c r="H27" s="32">
        <v>15453</v>
      </c>
      <c r="I27" s="38">
        <v>3005</v>
      </c>
      <c r="J27" s="38">
        <v>15073</v>
      </c>
      <c r="K27" s="38">
        <v>10724</v>
      </c>
      <c r="L27" s="38">
        <v>42737</v>
      </c>
    </row>
    <row r="28" spans="1:12" ht="14.25" customHeight="1">
      <c r="A28" s="44"/>
      <c r="B28" s="164">
        <v>14</v>
      </c>
      <c r="C28" s="162"/>
      <c r="D28" s="32">
        <v>107993</v>
      </c>
      <c r="E28" s="32">
        <v>12425</v>
      </c>
      <c r="F28" s="32">
        <v>5509</v>
      </c>
      <c r="G28" s="38">
        <v>4006</v>
      </c>
      <c r="H28" s="32">
        <f>7998+4872</f>
        <v>12870</v>
      </c>
      <c r="I28" s="38">
        <v>3009</v>
      </c>
      <c r="J28" s="38">
        <v>13910</v>
      </c>
      <c r="K28" s="38">
        <v>10960</v>
      </c>
      <c r="L28" s="38">
        <f>D28-E28-F28-G28-H28-I28-J28-K28</f>
        <v>45304</v>
      </c>
    </row>
    <row r="29" spans="1:13" ht="14.25" customHeight="1">
      <c r="A29" s="44"/>
      <c r="B29" s="58">
        <v>15</v>
      </c>
      <c r="C29" s="162"/>
      <c r="D29" s="59" t="s">
        <v>559</v>
      </c>
      <c r="E29" s="27" t="s">
        <v>560</v>
      </c>
      <c r="F29" s="59" t="s">
        <v>559</v>
      </c>
      <c r="G29" s="27" t="s">
        <v>560</v>
      </c>
      <c r="H29" s="59" t="s">
        <v>559</v>
      </c>
      <c r="I29" s="27" t="s">
        <v>560</v>
      </c>
      <c r="J29" s="59" t="s">
        <v>559</v>
      </c>
      <c r="K29" s="27" t="s">
        <v>560</v>
      </c>
      <c r="L29" s="59" t="s">
        <v>559</v>
      </c>
      <c r="M29" s="103"/>
    </row>
    <row r="30" spans="1:12" ht="13.5" customHeight="1">
      <c r="A30" s="221"/>
      <c r="B30" s="221"/>
      <c r="C30" s="222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2.75" customHeight="1">
      <c r="A31" s="42" t="s">
        <v>231</v>
      </c>
      <c r="B31" s="120" t="s">
        <v>511</v>
      </c>
      <c r="C31" s="223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 customHeight="1">
      <c r="A32" s="42"/>
      <c r="B32" s="120" t="s">
        <v>512</v>
      </c>
      <c r="C32" s="218"/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2.75" customHeight="1">
      <c r="A33" s="58"/>
      <c r="B33" s="224" t="s">
        <v>558</v>
      </c>
      <c r="C33" s="218"/>
      <c r="D33" s="58"/>
      <c r="E33" s="58"/>
      <c r="F33" s="58"/>
      <c r="G33" s="58"/>
      <c r="H33" s="58"/>
      <c r="I33" s="58"/>
      <c r="J33" s="58"/>
      <c r="K33" s="58"/>
      <c r="L33" s="225" t="s">
        <v>516</v>
      </c>
    </row>
    <row r="34" spans="1:12" ht="12" customHeight="1">
      <c r="A34" s="58"/>
      <c r="B34" s="58"/>
      <c r="C34" s="218"/>
      <c r="D34" s="58"/>
      <c r="E34" s="58"/>
      <c r="F34" s="58"/>
      <c r="G34" s="58"/>
      <c r="H34" s="58"/>
      <c r="I34" s="58"/>
      <c r="J34" s="58"/>
      <c r="K34" s="58"/>
      <c r="L34" s="225"/>
    </row>
    <row r="35" spans="1:12" ht="15" customHeight="1">
      <c r="A35" s="226" t="s">
        <v>525</v>
      </c>
      <c r="B35" s="58"/>
      <c r="C35" s="218"/>
      <c r="D35" s="58"/>
      <c r="E35" s="58"/>
      <c r="F35" s="58"/>
      <c r="G35" s="58"/>
      <c r="H35" s="58"/>
      <c r="I35" s="58"/>
      <c r="J35" s="58"/>
      <c r="K35" s="58"/>
      <c r="L35" s="225"/>
    </row>
    <row r="36" spans="1:12" ht="12.75" customHeight="1">
      <c r="A36" s="363" t="s">
        <v>205</v>
      </c>
      <c r="B36" s="362"/>
      <c r="C36" s="362"/>
      <c r="D36" s="361" t="s">
        <v>206</v>
      </c>
      <c r="E36" s="361" t="s">
        <v>207</v>
      </c>
      <c r="F36" s="359" t="s">
        <v>208</v>
      </c>
      <c r="G36" s="228"/>
      <c r="H36" s="357" t="s">
        <v>209</v>
      </c>
      <c r="I36" s="357" t="s">
        <v>210</v>
      </c>
      <c r="J36" s="357" t="s">
        <v>211</v>
      </c>
      <c r="K36" s="358" t="s">
        <v>212</v>
      </c>
      <c r="L36" s="40"/>
    </row>
    <row r="37" spans="1:12" ht="12.75" customHeight="1">
      <c r="A37" s="364"/>
      <c r="B37" s="362"/>
      <c r="C37" s="362"/>
      <c r="D37" s="362"/>
      <c r="E37" s="362"/>
      <c r="F37" s="360"/>
      <c r="G37" s="227" t="s">
        <v>548</v>
      </c>
      <c r="H37" s="357"/>
      <c r="I37" s="357"/>
      <c r="J37" s="357"/>
      <c r="K37" s="358"/>
      <c r="L37" s="41"/>
    </row>
    <row r="38" spans="1:12" ht="14.25" customHeight="1">
      <c r="A38" s="83"/>
      <c r="B38" s="34"/>
      <c r="C38" s="229"/>
      <c r="D38" s="83" t="s">
        <v>213</v>
      </c>
      <c r="E38" s="83" t="s">
        <v>214</v>
      </c>
      <c r="F38" s="83" t="s">
        <v>215</v>
      </c>
      <c r="G38" s="83" t="s">
        <v>215</v>
      </c>
      <c r="H38" s="83" t="s">
        <v>215</v>
      </c>
      <c r="I38" s="83" t="s">
        <v>215</v>
      </c>
      <c r="J38" s="83" t="s">
        <v>215</v>
      </c>
      <c r="K38" s="83" t="s">
        <v>215</v>
      </c>
      <c r="L38" s="40"/>
    </row>
    <row r="39" spans="1:12" ht="14.25" customHeight="1">
      <c r="A39" s="83" t="s">
        <v>9</v>
      </c>
      <c r="B39" s="40">
        <v>12</v>
      </c>
      <c r="C39" s="229" t="s">
        <v>216</v>
      </c>
      <c r="D39" s="34">
        <v>33</v>
      </c>
      <c r="E39" s="34">
        <v>458</v>
      </c>
      <c r="F39" s="11">
        <v>15905606</v>
      </c>
      <c r="G39" s="11">
        <v>15277866</v>
      </c>
      <c r="H39" s="11">
        <v>11578136</v>
      </c>
      <c r="I39" s="11">
        <v>85005</v>
      </c>
      <c r="J39" s="11">
        <v>542576</v>
      </c>
      <c r="K39" s="11">
        <v>315244</v>
      </c>
      <c r="L39" s="40"/>
    </row>
    <row r="40" spans="1:12" ht="14.25" customHeight="1">
      <c r="A40" s="164"/>
      <c r="B40" s="164">
        <v>13</v>
      </c>
      <c r="C40" s="229"/>
      <c r="D40" s="34">
        <v>31</v>
      </c>
      <c r="E40" s="34">
        <v>436</v>
      </c>
      <c r="F40" s="11">
        <v>16288949</v>
      </c>
      <c r="G40" s="11">
        <v>15803233</v>
      </c>
      <c r="H40" s="11">
        <v>11144627</v>
      </c>
      <c r="I40" s="11">
        <v>87900</v>
      </c>
      <c r="J40" s="11">
        <v>740421</v>
      </c>
      <c r="K40" s="11">
        <v>253592</v>
      </c>
      <c r="L40" s="40"/>
    </row>
    <row r="41" spans="1:12" ht="14.25" customHeight="1">
      <c r="A41" s="83" t="s">
        <v>163</v>
      </c>
      <c r="B41" s="40">
        <v>14</v>
      </c>
      <c r="C41" s="229"/>
      <c r="D41" s="34">
        <v>29</v>
      </c>
      <c r="E41" s="34">
        <v>400</v>
      </c>
      <c r="F41" s="11">
        <v>16942552</v>
      </c>
      <c r="G41" s="11">
        <v>16394305</v>
      </c>
      <c r="H41" s="11">
        <v>10751300</v>
      </c>
      <c r="I41" s="11">
        <v>61287</v>
      </c>
      <c r="J41" s="11">
        <v>779496</v>
      </c>
      <c r="K41" s="11">
        <v>286022</v>
      </c>
      <c r="L41" s="40"/>
    </row>
    <row r="42" spans="1:12" ht="14.25" customHeight="1">
      <c r="A42" s="83"/>
      <c r="B42" s="40">
        <v>15</v>
      </c>
      <c r="C42" s="229"/>
      <c r="D42" s="34">
        <v>28</v>
      </c>
      <c r="E42" s="34">
        <v>367</v>
      </c>
      <c r="F42" s="11">
        <v>17166703</v>
      </c>
      <c r="G42" s="11">
        <v>16239055</v>
      </c>
      <c r="H42" s="11">
        <v>10471136</v>
      </c>
      <c r="I42" s="11">
        <v>85066</v>
      </c>
      <c r="J42" s="11">
        <v>698208</v>
      </c>
      <c r="K42" s="11">
        <v>274111</v>
      </c>
      <c r="L42" s="40"/>
    </row>
    <row r="43" spans="1:12" ht="14.25" customHeight="1">
      <c r="A43" s="83"/>
      <c r="B43" s="58">
        <v>16</v>
      </c>
      <c r="C43" s="229"/>
      <c r="D43" s="58">
        <v>28</v>
      </c>
      <c r="E43" s="58">
        <v>361</v>
      </c>
      <c r="F43" s="38">
        <v>17449062</v>
      </c>
      <c r="G43" s="38">
        <v>16913195</v>
      </c>
      <c r="H43" s="38">
        <v>10378209</v>
      </c>
      <c r="I43" s="38">
        <v>94801</v>
      </c>
      <c r="J43" s="38">
        <v>652233</v>
      </c>
      <c r="K43" s="38">
        <v>285131</v>
      </c>
      <c r="L43" s="40"/>
    </row>
    <row r="44" spans="1:12" ht="13.5" customHeight="1">
      <c r="A44" s="214"/>
      <c r="B44" s="211"/>
      <c r="C44" s="230"/>
      <c r="D44" s="211"/>
      <c r="E44" s="211"/>
      <c r="F44" s="211"/>
      <c r="G44" s="211"/>
      <c r="H44" s="70"/>
      <c r="I44" s="70"/>
      <c r="J44" s="31"/>
      <c r="K44" s="31"/>
      <c r="L44" s="40"/>
    </row>
    <row r="45" spans="1:12" ht="12.75" customHeight="1">
      <c r="A45" s="34"/>
      <c r="B45" s="34"/>
      <c r="C45" s="34"/>
      <c r="D45" s="34"/>
      <c r="E45" s="40"/>
      <c r="F45" s="40"/>
      <c r="G45" s="231"/>
      <c r="H45" s="40"/>
      <c r="I45" s="40"/>
      <c r="J45" s="40"/>
      <c r="K45" s="231" t="s">
        <v>217</v>
      </c>
      <c r="L45" s="40"/>
    </row>
    <row r="46" spans="1:12" ht="11.25" customHeight="1">
      <c r="A46" s="34"/>
      <c r="B46" s="34"/>
      <c r="C46" s="34"/>
      <c r="D46" s="34"/>
      <c r="E46" s="40"/>
      <c r="F46" s="40"/>
      <c r="G46" s="231"/>
      <c r="H46" s="40"/>
      <c r="I46" s="40"/>
      <c r="J46" s="40"/>
      <c r="K46" s="231"/>
      <c r="L46" s="40"/>
    </row>
    <row r="47" spans="1:12" ht="15" customHeight="1">
      <c r="A47" s="232" t="s">
        <v>526</v>
      </c>
      <c r="B47" s="34"/>
      <c r="C47" s="34"/>
      <c r="D47" s="34"/>
      <c r="E47" s="40"/>
      <c r="F47" s="40"/>
      <c r="G47" s="231"/>
      <c r="H47" s="40"/>
      <c r="I47" s="40"/>
      <c r="J47" s="40"/>
      <c r="K47" s="231"/>
      <c r="L47" s="40"/>
    </row>
    <row r="48" spans="1:12" ht="13.5" customHeight="1">
      <c r="A48" s="300" t="s">
        <v>218</v>
      </c>
      <c r="B48" s="349"/>
      <c r="C48" s="349"/>
      <c r="D48" s="182" t="s">
        <v>219</v>
      </c>
      <c r="E48" s="319" t="s">
        <v>220</v>
      </c>
      <c r="F48" s="319"/>
      <c r="G48" s="319" t="s">
        <v>221</v>
      </c>
      <c r="H48" s="319"/>
      <c r="I48" s="319" t="s">
        <v>222</v>
      </c>
      <c r="J48" s="319"/>
      <c r="K48" s="319" t="s">
        <v>223</v>
      </c>
      <c r="L48" s="320"/>
    </row>
    <row r="49" spans="1:12" ht="13.5" customHeight="1">
      <c r="A49" s="300"/>
      <c r="B49" s="349"/>
      <c r="C49" s="349"/>
      <c r="D49" s="182" t="s">
        <v>224</v>
      </c>
      <c r="E49" s="182" t="s">
        <v>225</v>
      </c>
      <c r="F49" s="182" t="s">
        <v>226</v>
      </c>
      <c r="G49" s="182" t="s">
        <v>225</v>
      </c>
      <c r="H49" s="182" t="s">
        <v>226</v>
      </c>
      <c r="I49" s="182" t="s">
        <v>227</v>
      </c>
      <c r="J49" s="182" t="s">
        <v>224</v>
      </c>
      <c r="K49" s="182" t="s">
        <v>227</v>
      </c>
      <c r="L49" s="180" t="s">
        <v>224</v>
      </c>
    </row>
    <row r="50" spans="1:12" ht="14.25" customHeight="1">
      <c r="A50" s="83"/>
      <c r="B50" s="43"/>
      <c r="C50" s="210"/>
      <c r="D50" s="13" t="s">
        <v>19</v>
      </c>
      <c r="E50" s="233" t="s">
        <v>228</v>
      </c>
      <c r="F50" s="13" t="s">
        <v>19</v>
      </c>
      <c r="G50" s="233" t="s">
        <v>228</v>
      </c>
      <c r="H50" s="13" t="s">
        <v>19</v>
      </c>
      <c r="I50" s="233" t="s">
        <v>229</v>
      </c>
      <c r="J50" s="13" t="s">
        <v>19</v>
      </c>
      <c r="K50" s="233" t="s">
        <v>229</v>
      </c>
      <c r="L50" s="13" t="s">
        <v>19</v>
      </c>
    </row>
    <row r="51" spans="1:12" ht="14.25" customHeight="1">
      <c r="A51" s="83" t="s">
        <v>9</v>
      </c>
      <c r="B51" s="164">
        <v>11</v>
      </c>
      <c r="C51" s="210" t="s">
        <v>230</v>
      </c>
      <c r="D51" s="32">
        <v>13087460</v>
      </c>
      <c r="E51" s="38">
        <v>5048</v>
      </c>
      <c r="F51" s="32">
        <v>1412745</v>
      </c>
      <c r="G51" s="38">
        <v>291</v>
      </c>
      <c r="H51" s="32">
        <v>40511</v>
      </c>
      <c r="I51" s="38">
        <v>22050</v>
      </c>
      <c r="J51" s="32">
        <v>10876190</v>
      </c>
      <c r="K51" s="38">
        <v>1236</v>
      </c>
      <c r="L51" s="32">
        <v>758015</v>
      </c>
    </row>
    <row r="52" spans="1:12" ht="14.25" customHeight="1">
      <c r="A52" s="164"/>
      <c r="B52" s="164">
        <v>12</v>
      </c>
      <c r="C52" s="210"/>
      <c r="D52" s="32">
        <v>12491149</v>
      </c>
      <c r="E52" s="38">
        <v>5185</v>
      </c>
      <c r="F52" s="38">
        <v>1946484</v>
      </c>
      <c r="G52" s="42">
        <v>266</v>
      </c>
      <c r="H52" s="38">
        <v>36880</v>
      </c>
      <c r="I52" s="32">
        <v>21229</v>
      </c>
      <c r="J52" s="32">
        <v>9767153</v>
      </c>
      <c r="K52" s="32">
        <v>1455</v>
      </c>
      <c r="L52" s="32">
        <v>740632</v>
      </c>
    </row>
    <row r="53" spans="1:12" ht="14.25" customHeight="1">
      <c r="A53" s="83" t="s">
        <v>163</v>
      </c>
      <c r="B53" s="164">
        <v>13</v>
      </c>
      <c r="C53" s="210"/>
      <c r="D53" s="32">
        <v>11881605</v>
      </c>
      <c r="E53" s="38">
        <v>5285</v>
      </c>
      <c r="F53" s="38">
        <v>2295157</v>
      </c>
      <c r="G53" s="42">
        <v>242</v>
      </c>
      <c r="H53" s="38">
        <v>33626</v>
      </c>
      <c r="I53" s="32">
        <v>22468</v>
      </c>
      <c r="J53" s="32">
        <v>8820196</v>
      </c>
      <c r="K53" s="32">
        <v>1861</v>
      </c>
      <c r="L53" s="32">
        <v>732625</v>
      </c>
    </row>
    <row r="54" spans="1:12" ht="14.25" customHeight="1">
      <c r="A54" s="83"/>
      <c r="B54" s="164">
        <v>14</v>
      </c>
      <c r="C54" s="210"/>
      <c r="D54" s="32">
        <v>11500665</v>
      </c>
      <c r="E54" s="38">
        <v>5364</v>
      </c>
      <c r="F54" s="38">
        <v>2367632</v>
      </c>
      <c r="G54" s="42">
        <v>214</v>
      </c>
      <c r="H54" s="38">
        <v>30084</v>
      </c>
      <c r="I54" s="32">
        <v>21207</v>
      </c>
      <c r="J54" s="32">
        <v>8405289</v>
      </c>
      <c r="K54" s="32">
        <v>2389</v>
      </c>
      <c r="L54" s="32">
        <v>697660</v>
      </c>
    </row>
    <row r="55" spans="1:12" ht="14.25" customHeight="1">
      <c r="A55" s="83"/>
      <c r="B55" s="58">
        <v>15</v>
      </c>
      <c r="C55" s="210"/>
      <c r="D55" s="38">
        <v>11221306</v>
      </c>
      <c r="E55" s="38">
        <v>5401</v>
      </c>
      <c r="F55" s="38">
        <v>2481833</v>
      </c>
      <c r="G55" s="38">
        <v>177</v>
      </c>
      <c r="H55" s="38">
        <v>25495</v>
      </c>
      <c r="I55" s="38">
        <v>18117</v>
      </c>
      <c r="J55" s="38">
        <v>8041044</v>
      </c>
      <c r="K55" s="38">
        <v>2806</v>
      </c>
      <c r="L55" s="38">
        <v>672934</v>
      </c>
    </row>
    <row r="56" spans="1:12" ht="13.5" customHeight="1">
      <c r="A56" s="214"/>
      <c r="B56" s="143"/>
      <c r="C56" s="212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1:12" ht="12.75" customHeight="1">
      <c r="A57" s="42" t="s">
        <v>231</v>
      </c>
      <c r="B57" s="120" t="s">
        <v>232</v>
      </c>
      <c r="C57" s="42"/>
      <c r="D57" s="42"/>
      <c r="E57" s="42"/>
      <c r="F57" s="42"/>
      <c r="G57" s="14"/>
      <c r="H57" s="13"/>
      <c r="I57" s="14"/>
      <c r="J57" s="14"/>
      <c r="K57" s="14"/>
      <c r="L57" s="13" t="s">
        <v>545</v>
      </c>
    </row>
    <row r="58" spans="1:12" ht="13.5" customHeight="1">
      <c r="A58" s="42"/>
      <c r="B58" s="120" t="s">
        <v>233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5" customHeight="1">
      <c r="A59" s="201" t="s">
        <v>527</v>
      </c>
      <c r="B59" s="43"/>
      <c r="C59" s="43"/>
      <c r="D59" s="44"/>
      <c r="E59" s="43"/>
      <c r="F59" s="44"/>
      <c r="G59" s="43"/>
      <c r="H59" s="43"/>
      <c r="I59" s="43"/>
      <c r="J59" s="44"/>
      <c r="K59" s="43"/>
      <c r="L59" s="44"/>
    </row>
    <row r="60" spans="1:12" ht="15" customHeight="1">
      <c r="A60" s="234" t="s">
        <v>234</v>
      </c>
      <c r="B60" s="143"/>
      <c r="C60" s="143"/>
      <c r="D60" s="44"/>
      <c r="E60" s="43"/>
      <c r="F60" s="44"/>
      <c r="G60" s="43"/>
      <c r="H60" s="43"/>
      <c r="I60" s="43"/>
      <c r="J60" s="44"/>
      <c r="K60" s="43"/>
      <c r="L60" s="44"/>
    </row>
    <row r="61" spans="1:12" ht="16.5" customHeight="1">
      <c r="A61" s="351" t="s">
        <v>218</v>
      </c>
      <c r="B61" s="353"/>
      <c r="C61" s="354"/>
      <c r="D61" s="349" t="s">
        <v>235</v>
      </c>
      <c r="E61" s="349"/>
      <c r="F61" s="349"/>
      <c r="G61" s="349" t="s">
        <v>236</v>
      </c>
      <c r="H61" s="349"/>
      <c r="I61" s="349"/>
      <c r="J61" s="350" t="s">
        <v>237</v>
      </c>
      <c r="K61" s="350"/>
      <c r="L61" s="346"/>
    </row>
    <row r="62" spans="1:12" ht="16.5" customHeight="1">
      <c r="A62" s="355"/>
      <c r="B62" s="355"/>
      <c r="C62" s="356"/>
      <c r="D62" s="182" t="s">
        <v>238</v>
      </c>
      <c r="E62" s="235" t="s">
        <v>165</v>
      </c>
      <c r="F62" s="235" t="s">
        <v>166</v>
      </c>
      <c r="G62" s="182" t="s">
        <v>238</v>
      </c>
      <c r="H62" s="235" t="s">
        <v>165</v>
      </c>
      <c r="I62" s="235" t="s">
        <v>166</v>
      </c>
      <c r="J62" s="182" t="s">
        <v>238</v>
      </c>
      <c r="K62" s="235" t="s">
        <v>165</v>
      </c>
      <c r="L62" s="236" t="s">
        <v>166</v>
      </c>
    </row>
    <row r="63" spans="1:12" ht="14.25" customHeight="1">
      <c r="A63" s="83"/>
      <c r="B63" s="43"/>
      <c r="C63" s="161"/>
      <c r="D63" s="83" t="s">
        <v>239</v>
      </c>
      <c r="E63" s="13" t="s">
        <v>167</v>
      </c>
      <c r="F63" s="13" t="s">
        <v>19</v>
      </c>
      <c r="G63" s="83" t="s">
        <v>239</v>
      </c>
      <c r="H63" s="13" t="s">
        <v>167</v>
      </c>
      <c r="I63" s="13" t="s">
        <v>19</v>
      </c>
      <c r="J63" s="83" t="s">
        <v>239</v>
      </c>
      <c r="K63" s="13" t="s">
        <v>167</v>
      </c>
      <c r="L63" s="13" t="s">
        <v>19</v>
      </c>
    </row>
    <row r="64" spans="1:12" ht="14.25" customHeight="1">
      <c r="A64" s="83" t="s">
        <v>9</v>
      </c>
      <c r="B64" s="164">
        <v>12</v>
      </c>
      <c r="C64" s="161" t="s">
        <v>168</v>
      </c>
      <c r="D64" s="43">
        <v>248</v>
      </c>
      <c r="E64" s="32">
        <v>4319076</v>
      </c>
      <c r="F64" s="32">
        <v>6758325</v>
      </c>
      <c r="G64" s="43">
        <v>248</v>
      </c>
      <c r="H64" s="32">
        <v>2063384</v>
      </c>
      <c r="I64" s="32">
        <v>2284019</v>
      </c>
      <c r="J64" s="44">
        <v>248</v>
      </c>
      <c r="K64" s="32">
        <v>1017670</v>
      </c>
      <c r="L64" s="32">
        <v>1430375</v>
      </c>
    </row>
    <row r="65" spans="1:12" ht="14.25" customHeight="1">
      <c r="A65" s="164"/>
      <c r="B65" s="164">
        <v>13</v>
      </c>
      <c r="C65" s="161"/>
      <c r="D65" s="43">
        <v>246</v>
      </c>
      <c r="E65" s="32">
        <v>3869102</v>
      </c>
      <c r="F65" s="32">
        <v>5948096</v>
      </c>
      <c r="G65" s="43">
        <v>246</v>
      </c>
      <c r="H65" s="32">
        <v>2037631</v>
      </c>
      <c r="I65" s="32">
        <v>2211359</v>
      </c>
      <c r="J65" s="44">
        <v>246</v>
      </c>
      <c r="K65" s="32">
        <v>912833</v>
      </c>
      <c r="L65" s="32">
        <v>1394947</v>
      </c>
    </row>
    <row r="66" spans="1:12" ht="14.25" customHeight="1">
      <c r="A66" s="164"/>
      <c r="B66" s="164">
        <v>14</v>
      </c>
      <c r="C66" s="161"/>
      <c r="D66" s="43">
        <v>246</v>
      </c>
      <c r="E66" s="32">
        <v>3492644</v>
      </c>
      <c r="F66" s="32">
        <v>4900838</v>
      </c>
      <c r="G66" s="43">
        <v>246</v>
      </c>
      <c r="H66" s="32">
        <v>1863961</v>
      </c>
      <c r="I66" s="32">
        <v>1929326</v>
      </c>
      <c r="J66" s="44">
        <v>246</v>
      </c>
      <c r="K66" s="32">
        <v>801570</v>
      </c>
      <c r="L66" s="32">
        <v>970667</v>
      </c>
    </row>
    <row r="67" spans="1:12" ht="14.25" customHeight="1">
      <c r="A67" s="164"/>
      <c r="B67" s="164">
        <v>15</v>
      </c>
      <c r="C67" s="161"/>
      <c r="D67" s="43">
        <v>245</v>
      </c>
      <c r="E67" s="32">
        <v>3211837</v>
      </c>
      <c r="F67" s="32">
        <v>4378390</v>
      </c>
      <c r="G67" s="43">
        <v>245</v>
      </c>
      <c r="H67" s="32">
        <v>1711509</v>
      </c>
      <c r="I67" s="32">
        <v>1683381</v>
      </c>
      <c r="J67" s="44">
        <v>245</v>
      </c>
      <c r="K67" s="32">
        <v>720155</v>
      </c>
      <c r="L67" s="32">
        <v>787834</v>
      </c>
    </row>
    <row r="68" spans="1:12" ht="14.25" customHeight="1">
      <c r="A68" s="164"/>
      <c r="B68" s="58">
        <v>16</v>
      </c>
      <c r="C68" s="161"/>
      <c r="D68" s="43">
        <v>246</v>
      </c>
      <c r="E68" s="32">
        <v>2987305</v>
      </c>
      <c r="F68" s="32">
        <v>4346766</v>
      </c>
      <c r="G68" s="43">
        <v>246</v>
      </c>
      <c r="H68" s="32">
        <v>1590668</v>
      </c>
      <c r="I68" s="32">
        <v>1592843</v>
      </c>
      <c r="J68" s="44">
        <v>246</v>
      </c>
      <c r="K68" s="32">
        <v>662361</v>
      </c>
      <c r="L68" s="32">
        <v>749561</v>
      </c>
    </row>
    <row r="69" spans="1:12" ht="13.5" customHeight="1">
      <c r="A69" s="214" t="s">
        <v>163</v>
      </c>
      <c r="B69" s="214"/>
      <c r="C69" s="237"/>
      <c r="D69" s="143"/>
      <c r="E69" s="143"/>
      <c r="F69" s="143"/>
      <c r="G69" s="143"/>
      <c r="H69" s="46"/>
      <c r="I69" s="46"/>
      <c r="J69" s="221"/>
      <c r="K69" s="46"/>
      <c r="L69" s="46"/>
    </row>
    <row r="70" spans="1:12" ht="12.75" customHeight="1">
      <c r="A70" s="238"/>
      <c r="B70" s="238"/>
      <c r="C70" s="239"/>
      <c r="D70" s="43"/>
      <c r="E70" s="43"/>
      <c r="F70" s="43"/>
      <c r="G70" s="43"/>
      <c r="H70" s="32"/>
      <c r="I70" s="32"/>
      <c r="J70" s="44"/>
      <c r="K70" s="32"/>
      <c r="L70" s="32"/>
    </row>
    <row r="71" spans="1:12" ht="12.75" customHeight="1">
      <c r="A71" s="234" t="s">
        <v>240</v>
      </c>
      <c r="B71" s="214"/>
      <c r="C71" s="143"/>
      <c r="D71" s="43"/>
      <c r="E71" s="43"/>
      <c r="F71" s="43"/>
      <c r="G71" s="43"/>
      <c r="H71" s="32"/>
      <c r="I71" s="32"/>
      <c r="J71" s="44"/>
      <c r="K71" s="32"/>
      <c r="L71" s="32"/>
    </row>
    <row r="72" spans="1:12" ht="16.5" customHeight="1">
      <c r="A72" s="351" t="s">
        <v>241</v>
      </c>
      <c r="B72" s="351"/>
      <c r="C72" s="352"/>
      <c r="D72" s="349" t="s">
        <v>242</v>
      </c>
      <c r="E72" s="349"/>
      <c r="F72" s="349"/>
      <c r="G72" s="349" t="s">
        <v>243</v>
      </c>
      <c r="H72" s="349"/>
      <c r="I72" s="349"/>
      <c r="J72" s="350" t="s">
        <v>237</v>
      </c>
      <c r="K72" s="350"/>
      <c r="L72" s="346"/>
    </row>
    <row r="73" spans="1:12" ht="16.5" customHeight="1">
      <c r="A73" s="344"/>
      <c r="B73" s="344"/>
      <c r="C73" s="345"/>
      <c r="D73" s="208" t="s">
        <v>244</v>
      </c>
      <c r="E73" s="235" t="s">
        <v>165</v>
      </c>
      <c r="F73" s="235" t="s">
        <v>166</v>
      </c>
      <c r="G73" s="208" t="s">
        <v>244</v>
      </c>
      <c r="H73" s="235" t="s">
        <v>165</v>
      </c>
      <c r="I73" s="235" t="s">
        <v>166</v>
      </c>
      <c r="J73" s="208" t="s">
        <v>244</v>
      </c>
      <c r="K73" s="235" t="s">
        <v>165</v>
      </c>
      <c r="L73" s="236" t="s">
        <v>166</v>
      </c>
    </row>
    <row r="74" spans="1:12" ht="14.25" customHeight="1">
      <c r="A74" s="83"/>
      <c r="B74" s="43"/>
      <c r="C74" s="161"/>
      <c r="D74" s="83" t="s">
        <v>245</v>
      </c>
      <c r="E74" s="13" t="s">
        <v>167</v>
      </c>
      <c r="F74" s="13" t="s">
        <v>19</v>
      </c>
      <c r="G74" s="83" t="s">
        <v>245</v>
      </c>
      <c r="H74" s="13" t="s">
        <v>167</v>
      </c>
      <c r="I74" s="13" t="s">
        <v>19</v>
      </c>
      <c r="J74" s="83" t="s">
        <v>245</v>
      </c>
      <c r="K74" s="13" t="s">
        <v>167</v>
      </c>
      <c r="L74" s="13" t="s">
        <v>19</v>
      </c>
    </row>
    <row r="75" spans="1:12" ht="14.25" customHeight="1">
      <c r="A75" s="83" t="s">
        <v>9</v>
      </c>
      <c r="B75" s="164">
        <v>12</v>
      </c>
      <c r="C75" s="161" t="s">
        <v>168</v>
      </c>
      <c r="D75" s="43">
        <v>321</v>
      </c>
      <c r="E75" s="32">
        <v>868</v>
      </c>
      <c r="F75" s="32">
        <v>893</v>
      </c>
      <c r="G75" s="43">
        <v>156</v>
      </c>
      <c r="H75" s="32">
        <v>615</v>
      </c>
      <c r="I75" s="32">
        <v>758</v>
      </c>
      <c r="J75" s="44">
        <v>84</v>
      </c>
      <c r="K75" s="44">
        <v>256</v>
      </c>
      <c r="L75" s="44">
        <v>218</v>
      </c>
    </row>
    <row r="76" spans="1:12" ht="14.25" customHeight="1">
      <c r="A76" s="164"/>
      <c r="B76" s="164">
        <v>13</v>
      </c>
      <c r="C76" s="161"/>
      <c r="D76" s="43">
        <v>342</v>
      </c>
      <c r="E76" s="32">
        <v>981</v>
      </c>
      <c r="F76" s="32">
        <v>1310</v>
      </c>
      <c r="G76" s="43">
        <v>159</v>
      </c>
      <c r="H76" s="32">
        <v>435</v>
      </c>
      <c r="I76" s="32">
        <v>508</v>
      </c>
      <c r="J76" s="44">
        <v>108</v>
      </c>
      <c r="K76" s="44">
        <v>327</v>
      </c>
      <c r="L76" s="44">
        <v>287</v>
      </c>
    </row>
    <row r="77" spans="1:12" ht="14.25" customHeight="1">
      <c r="A77" s="164"/>
      <c r="B77" s="164">
        <v>14</v>
      </c>
      <c r="C77" s="161"/>
      <c r="D77" s="43">
        <v>282</v>
      </c>
      <c r="E77" s="32">
        <v>1180</v>
      </c>
      <c r="F77" s="32">
        <v>1608</v>
      </c>
      <c r="G77" s="43">
        <v>136</v>
      </c>
      <c r="H77" s="32">
        <v>402</v>
      </c>
      <c r="I77" s="32">
        <v>426</v>
      </c>
      <c r="J77" s="44">
        <v>79</v>
      </c>
      <c r="K77" s="44">
        <v>251</v>
      </c>
      <c r="L77" s="44">
        <v>286</v>
      </c>
    </row>
    <row r="78" spans="1:12" ht="14.25" customHeight="1">
      <c r="A78" s="164"/>
      <c r="B78" s="164">
        <v>15</v>
      </c>
      <c r="C78" s="161"/>
      <c r="D78" s="43">
        <v>233</v>
      </c>
      <c r="E78" s="32">
        <v>732</v>
      </c>
      <c r="F78" s="32">
        <v>862</v>
      </c>
      <c r="G78" s="43">
        <v>114</v>
      </c>
      <c r="H78" s="32">
        <v>390</v>
      </c>
      <c r="I78" s="32">
        <v>532</v>
      </c>
      <c r="J78" s="44">
        <v>55</v>
      </c>
      <c r="K78" s="44">
        <v>145</v>
      </c>
      <c r="L78" s="44">
        <v>135</v>
      </c>
    </row>
    <row r="79" spans="1:12" ht="14.25" customHeight="1">
      <c r="A79" s="164"/>
      <c r="B79" s="58">
        <v>16</v>
      </c>
      <c r="C79" s="161"/>
      <c r="D79" s="43">
        <v>197</v>
      </c>
      <c r="E79" s="32">
        <v>603</v>
      </c>
      <c r="F79" s="32">
        <v>742</v>
      </c>
      <c r="G79" s="43">
        <v>75</v>
      </c>
      <c r="H79" s="32">
        <v>217</v>
      </c>
      <c r="I79" s="32">
        <v>193</v>
      </c>
      <c r="J79" s="44">
        <v>49</v>
      </c>
      <c r="K79" s="44">
        <v>125</v>
      </c>
      <c r="L79" s="44">
        <v>266</v>
      </c>
    </row>
    <row r="80" spans="1:12" ht="13.5" customHeight="1">
      <c r="A80" s="240"/>
      <c r="B80" s="240"/>
      <c r="C80" s="237"/>
      <c r="D80" s="143"/>
      <c r="E80" s="45"/>
      <c r="F80" s="45"/>
      <c r="G80" s="143"/>
      <c r="H80" s="46"/>
      <c r="I80" s="46"/>
      <c r="J80" s="221"/>
      <c r="K80" s="221"/>
      <c r="L80" s="221"/>
    </row>
    <row r="81" spans="1:12" ht="12.75" customHeight="1">
      <c r="A81" s="241"/>
      <c r="B81" s="241"/>
      <c r="C81" s="239"/>
      <c r="D81" s="47"/>
      <c r="E81" s="47"/>
      <c r="F81" s="48"/>
      <c r="G81" s="48"/>
      <c r="H81" s="48"/>
      <c r="I81" s="49"/>
      <c r="J81" s="44"/>
      <c r="K81" s="242"/>
      <c r="L81" s="49" t="s">
        <v>246</v>
      </c>
    </row>
    <row r="82" spans="1:12" ht="12.75" customHeight="1">
      <c r="A82" s="164"/>
      <c r="B82" s="164"/>
      <c r="C82" s="43"/>
      <c r="D82" s="50"/>
      <c r="E82" s="50"/>
      <c r="F82" s="32"/>
      <c r="G82" s="32"/>
      <c r="H82" s="32"/>
      <c r="I82" s="27"/>
      <c r="J82" s="44"/>
      <c r="K82" s="242"/>
      <c r="L82" s="27"/>
    </row>
    <row r="83" spans="1:12" ht="15" customHeight="1">
      <c r="A83" s="201" t="s">
        <v>528</v>
      </c>
      <c r="B83" s="164"/>
      <c r="C83" s="43"/>
      <c r="D83" s="50"/>
      <c r="E83" s="50"/>
      <c r="F83" s="32"/>
      <c r="G83" s="32"/>
      <c r="H83" s="32"/>
      <c r="I83" s="32"/>
      <c r="J83" s="44"/>
      <c r="K83" s="242"/>
      <c r="L83" s="44"/>
    </row>
    <row r="84" spans="1:12" ht="16.5" customHeight="1">
      <c r="A84" s="342" t="s">
        <v>205</v>
      </c>
      <c r="B84" s="342"/>
      <c r="C84" s="343"/>
      <c r="D84" s="349" t="s">
        <v>247</v>
      </c>
      <c r="E84" s="349"/>
      <c r="F84" s="350" t="s">
        <v>169</v>
      </c>
      <c r="G84" s="350"/>
      <c r="H84" s="346" t="s">
        <v>170</v>
      </c>
      <c r="I84" s="348"/>
      <c r="J84" s="346" t="s">
        <v>549</v>
      </c>
      <c r="K84" s="347"/>
      <c r="L84" s="51"/>
    </row>
    <row r="85" spans="1:12" ht="16.5" customHeight="1">
      <c r="A85" s="344"/>
      <c r="B85" s="344"/>
      <c r="C85" s="345"/>
      <c r="D85" s="235" t="s">
        <v>171</v>
      </c>
      <c r="E85" s="235" t="s">
        <v>166</v>
      </c>
      <c r="F85" s="235" t="s">
        <v>171</v>
      </c>
      <c r="G85" s="235" t="s">
        <v>166</v>
      </c>
      <c r="H85" s="235" t="s">
        <v>171</v>
      </c>
      <c r="I85" s="235" t="s">
        <v>166</v>
      </c>
      <c r="J85" s="243" t="s">
        <v>171</v>
      </c>
      <c r="K85" s="244" t="s">
        <v>166</v>
      </c>
      <c r="L85" s="52"/>
    </row>
    <row r="86" spans="1:12" ht="14.25" customHeight="1">
      <c r="A86" s="217"/>
      <c r="B86" s="56"/>
      <c r="C86" s="161"/>
      <c r="D86" s="245" t="s">
        <v>172</v>
      </c>
      <c r="E86" s="245" t="s">
        <v>19</v>
      </c>
      <c r="F86" s="245" t="s">
        <v>172</v>
      </c>
      <c r="G86" s="245" t="s">
        <v>19</v>
      </c>
      <c r="H86" s="57" t="s">
        <v>172</v>
      </c>
      <c r="I86" s="245" t="s">
        <v>19</v>
      </c>
      <c r="J86" s="57" t="s">
        <v>172</v>
      </c>
      <c r="K86" s="245" t="s">
        <v>19</v>
      </c>
      <c r="L86" s="44"/>
    </row>
    <row r="87" spans="1:12" ht="14.25" customHeight="1">
      <c r="A87" s="217" t="s">
        <v>9</v>
      </c>
      <c r="B87" s="248">
        <v>11</v>
      </c>
      <c r="C87" s="161" t="s">
        <v>248</v>
      </c>
      <c r="D87" s="32">
        <v>59790</v>
      </c>
      <c r="E87" s="32">
        <v>758299</v>
      </c>
      <c r="F87" s="27">
        <v>55047</v>
      </c>
      <c r="G87" s="27">
        <v>668092</v>
      </c>
      <c r="H87" s="163">
        <v>3894</v>
      </c>
      <c r="I87" s="163">
        <v>39922</v>
      </c>
      <c r="J87" s="163">
        <v>196167</v>
      </c>
      <c r="K87" s="163">
        <v>1947902</v>
      </c>
      <c r="L87" s="44"/>
    </row>
    <row r="88" spans="1:12" ht="14.25" customHeight="1">
      <c r="A88" s="248"/>
      <c r="B88" s="56">
        <v>12</v>
      </c>
      <c r="C88" s="161"/>
      <c r="D88" s="32">
        <v>53821</v>
      </c>
      <c r="E88" s="32">
        <v>734286</v>
      </c>
      <c r="F88" s="32">
        <v>48203</v>
      </c>
      <c r="G88" s="38">
        <v>635785</v>
      </c>
      <c r="H88" s="38">
        <v>6175</v>
      </c>
      <c r="I88" s="38">
        <v>57811</v>
      </c>
      <c r="J88" s="38">
        <v>190526</v>
      </c>
      <c r="K88" s="38">
        <v>1784676</v>
      </c>
      <c r="L88" s="44"/>
    </row>
    <row r="89" spans="1:12" ht="14.25" customHeight="1">
      <c r="A89" s="58"/>
      <c r="B89" s="248">
        <v>13</v>
      </c>
      <c r="C89" s="161"/>
      <c r="D89" s="32">
        <v>47861</v>
      </c>
      <c r="E89" s="32">
        <v>601028</v>
      </c>
      <c r="F89" s="32">
        <v>44837</v>
      </c>
      <c r="G89" s="38">
        <v>545606</v>
      </c>
      <c r="H89" s="38">
        <v>6832</v>
      </c>
      <c r="I89" s="38">
        <v>65010</v>
      </c>
      <c r="J89" s="38">
        <v>186584</v>
      </c>
      <c r="K89" s="38">
        <v>1628124</v>
      </c>
      <c r="L89" s="44"/>
    </row>
    <row r="90" spans="1:12" ht="14.25" customHeight="1">
      <c r="A90" s="58"/>
      <c r="B90" s="248">
        <v>14</v>
      </c>
      <c r="C90" s="161"/>
      <c r="D90" s="32">
        <v>48021</v>
      </c>
      <c r="E90" s="32">
        <v>652111</v>
      </c>
      <c r="F90" s="32">
        <v>43598</v>
      </c>
      <c r="G90" s="38">
        <v>568584</v>
      </c>
      <c r="H90" s="38">
        <v>7051</v>
      </c>
      <c r="I90" s="38">
        <v>64959</v>
      </c>
      <c r="J90" s="38">
        <v>180480</v>
      </c>
      <c r="K90" s="38">
        <v>1489316</v>
      </c>
      <c r="L90" s="58"/>
    </row>
    <row r="91" spans="1:12" ht="14.25" customHeight="1">
      <c r="A91" s="58"/>
      <c r="B91" s="58">
        <v>15</v>
      </c>
      <c r="C91" s="161"/>
      <c r="D91" s="38">
        <v>47326</v>
      </c>
      <c r="E91" s="38">
        <v>612657</v>
      </c>
      <c r="F91" s="38">
        <v>43849</v>
      </c>
      <c r="G91" s="38">
        <v>551742</v>
      </c>
      <c r="H91" s="38">
        <v>6499</v>
      </c>
      <c r="I91" s="38">
        <v>57371</v>
      </c>
      <c r="J91" s="38">
        <v>162839</v>
      </c>
      <c r="K91" s="38">
        <v>1362309</v>
      </c>
      <c r="L91" s="58"/>
    </row>
    <row r="92" spans="1:12" ht="13.5" customHeight="1">
      <c r="A92" s="214"/>
      <c r="B92" s="221"/>
      <c r="C92" s="237"/>
      <c r="D92" s="143"/>
      <c r="E92" s="143"/>
      <c r="F92" s="46"/>
      <c r="G92" s="46"/>
      <c r="H92" s="46"/>
      <c r="I92" s="46"/>
      <c r="J92" s="46"/>
      <c r="K92" s="46"/>
      <c r="L92" s="44"/>
    </row>
    <row r="93" spans="1:12" ht="12.75" customHeight="1">
      <c r="A93" s="56"/>
      <c r="B93" s="56"/>
      <c r="C93" s="56"/>
      <c r="D93" s="54"/>
      <c r="E93" s="54"/>
      <c r="F93" s="54"/>
      <c r="G93" s="54"/>
      <c r="H93" s="54"/>
      <c r="I93" s="58"/>
      <c r="J93" s="44"/>
      <c r="K93" s="57" t="s">
        <v>249</v>
      </c>
      <c r="L93" s="44"/>
    </row>
    <row r="94" spans="1:12" ht="12.75" customHeight="1">
      <c r="A94" s="56"/>
      <c r="B94" s="56"/>
      <c r="C94" s="56"/>
      <c r="D94" s="54"/>
      <c r="E94" s="54"/>
      <c r="F94" s="54"/>
      <c r="G94" s="54"/>
      <c r="H94" s="54"/>
      <c r="I94" s="58"/>
      <c r="J94" s="44"/>
      <c r="K94" s="57"/>
      <c r="L94" s="44"/>
    </row>
    <row r="95" spans="1:12" ht="15" customHeight="1">
      <c r="A95" s="249" t="s">
        <v>529</v>
      </c>
      <c r="B95" s="56"/>
      <c r="C95" s="56"/>
      <c r="D95" s="54"/>
      <c r="E95" s="54"/>
      <c r="F95" s="54"/>
      <c r="G95" s="54"/>
      <c r="H95" s="54"/>
      <c r="I95" s="58"/>
      <c r="J95" s="44"/>
      <c r="K95" s="57"/>
      <c r="L95" s="44"/>
    </row>
    <row r="96" spans="1:12" ht="12.75" customHeight="1">
      <c r="A96" s="250" t="s">
        <v>250</v>
      </c>
      <c r="B96" s="43"/>
      <c r="C96" s="43"/>
      <c r="D96" s="58"/>
      <c r="E96" s="56"/>
      <c r="F96" s="58"/>
      <c r="G96" s="56"/>
      <c r="H96" s="56"/>
      <c r="I96" s="56"/>
      <c r="J96" s="56"/>
      <c r="K96" s="43"/>
      <c r="L96" s="43"/>
    </row>
    <row r="97" spans="1:12" ht="16.5" customHeight="1">
      <c r="A97" s="342" t="s">
        <v>251</v>
      </c>
      <c r="B97" s="342"/>
      <c r="C97" s="343"/>
      <c r="D97" s="346" t="s">
        <v>546</v>
      </c>
      <c r="E97" s="348"/>
      <c r="F97" s="346" t="s">
        <v>173</v>
      </c>
      <c r="G97" s="347"/>
      <c r="H97" s="347"/>
      <c r="I97" s="347"/>
      <c r="J97" s="347"/>
      <c r="K97" s="347"/>
      <c r="L97" s="347"/>
    </row>
    <row r="98" spans="1:12" ht="16.5" customHeight="1">
      <c r="A98" s="344"/>
      <c r="B98" s="344"/>
      <c r="C98" s="345"/>
      <c r="D98" s="243" t="s">
        <v>174</v>
      </c>
      <c r="E98" s="243" t="s">
        <v>175</v>
      </c>
      <c r="F98" s="243" t="s">
        <v>176</v>
      </c>
      <c r="G98" s="243" t="s">
        <v>177</v>
      </c>
      <c r="H98" s="243" t="s">
        <v>178</v>
      </c>
      <c r="I98" s="243" t="s">
        <v>252</v>
      </c>
      <c r="J98" s="243" t="s">
        <v>179</v>
      </c>
      <c r="K98" s="251" t="s">
        <v>180</v>
      </c>
      <c r="L98" s="236" t="s">
        <v>16</v>
      </c>
    </row>
    <row r="99" spans="1:12" ht="14.25" customHeight="1">
      <c r="A99" s="217"/>
      <c r="B99" s="56"/>
      <c r="C99" s="161"/>
      <c r="D99" s="57" t="s">
        <v>172</v>
      </c>
      <c r="E99" s="57" t="s">
        <v>19</v>
      </c>
      <c r="F99" s="57" t="s">
        <v>172</v>
      </c>
      <c r="G99" s="57" t="s">
        <v>172</v>
      </c>
      <c r="H99" s="57" t="s">
        <v>172</v>
      </c>
      <c r="I99" s="57" t="s">
        <v>172</v>
      </c>
      <c r="J99" s="57" t="s">
        <v>172</v>
      </c>
      <c r="K99" s="57" t="s">
        <v>172</v>
      </c>
      <c r="L99" s="57" t="s">
        <v>172</v>
      </c>
    </row>
    <row r="100" spans="1:12" ht="14.25" customHeight="1">
      <c r="A100" s="217" t="s">
        <v>9</v>
      </c>
      <c r="B100" s="248">
        <v>12</v>
      </c>
      <c r="C100" s="161" t="s">
        <v>168</v>
      </c>
      <c r="D100" s="54">
        <v>755</v>
      </c>
      <c r="E100" s="38">
        <v>251243</v>
      </c>
      <c r="F100" s="54">
        <v>102</v>
      </c>
      <c r="G100" s="54">
        <v>46</v>
      </c>
      <c r="H100" s="54">
        <v>44</v>
      </c>
      <c r="I100" s="54">
        <v>50</v>
      </c>
      <c r="J100" s="54">
        <v>297</v>
      </c>
      <c r="K100" s="54">
        <v>27</v>
      </c>
      <c r="L100" s="54">
        <v>189</v>
      </c>
    </row>
    <row r="101" spans="1:12" ht="14.25" customHeight="1">
      <c r="A101" s="248"/>
      <c r="B101" s="58">
        <v>13</v>
      </c>
      <c r="C101" s="161"/>
      <c r="D101" s="54">
        <v>815</v>
      </c>
      <c r="E101" s="38">
        <v>269633</v>
      </c>
      <c r="F101" s="54">
        <v>94</v>
      </c>
      <c r="G101" s="54">
        <v>51</v>
      </c>
      <c r="H101" s="54">
        <v>35</v>
      </c>
      <c r="I101" s="54">
        <v>52</v>
      </c>
      <c r="J101" s="54">
        <v>329</v>
      </c>
      <c r="K101" s="54">
        <v>30</v>
      </c>
      <c r="L101" s="54">
        <v>224</v>
      </c>
    </row>
    <row r="102" spans="1:12" ht="14.25" customHeight="1">
      <c r="A102" s="248"/>
      <c r="B102" s="248">
        <v>14</v>
      </c>
      <c r="C102" s="161"/>
      <c r="D102" s="54">
        <v>747</v>
      </c>
      <c r="E102" s="38">
        <v>446245</v>
      </c>
      <c r="F102" s="54">
        <v>133</v>
      </c>
      <c r="G102" s="54">
        <v>38</v>
      </c>
      <c r="H102" s="54">
        <v>37</v>
      </c>
      <c r="I102" s="54">
        <v>44</v>
      </c>
      <c r="J102" s="54">
        <v>277</v>
      </c>
      <c r="K102" s="54">
        <v>34</v>
      </c>
      <c r="L102" s="54">
        <v>184</v>
      </c>
    </row>
    <row r="103" spans="1:12" ht="14.25" customHeight="1">
      <c r="A103" s="248"/>
      <c r="B103" s="248">
        <v>15</v>
      </c>
      <c r="C103" s="161"/>
      <c r="D103" s="54">
        <v>678</v>
      </c>
      <c r="E103" s="38">
        <v>292395</v>
      </c>
      <c r="F103" s="54">
        <v>83</v>
      </c>
      <c r="G103" s="54">
        <v>31</v>
      </c>
      <c r="H103" s="54">
        <v>24</v>
      </c>
      <c r="I103" s="54">
        <v>43</v>
      </c>
      <c r="J103" s="54">
        <v>260</v>
      </c>
      <c r="K103" s="54">
        <v>25</v>
      </c>
      <c r="L103" s="54">
        <v>212</v>
      </c>
    </row>
    <row r="104" spans="1:12" ht="14.25" customHeight="1">
      <c r="A104" s="248"/>
      <c r="B104" s="58">
        <v>16</v>
      </c>
      <c r="C104" s="161"/>
      <c r="D104" s="58">
        <v>664</v>
      </c>
      <c r="E104" s="38">
        <v>289737</v>
      </c>
      <c r="F104" s="58">
        <v>93</v>
      </c>
      <c r="G104" s="58">
        <v>36</v>
      </c>
      <c r="H104" s="58">
        <v>22</v>
      </c>
      <c r="I104" s="58">
        <v>54</v>
      </c>
      <c r="J104" s="58">
        <v>212</v>
      </c>
      <c r="K104" s="58">
        <v>25</v>
      </c>
      <c r="L104" s="58">
        <v>222</v>
      </c>
    </row>
    <row r="105" spans="1:12" ht="13.5" customHeight="1">
      <c r="A105" s="214"/>
      <c r="B105" s="143"/>
      <c r="C105" s="237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2.75" customHeight="1">
      <c r="A106" s="54"/>
      <c r="B106" s="54"/>
      <c r="C106" s="56"/>
      <c r="D106" s="55"/>
      <c r="E106" s="56"/>
      <c r="F106" s="56"/>
      <c r="G106" s="56"/>
      <c r="H106" s="56"/>
      <c r="I106" s="32"/>
      <c r="J106" s="32"/>
      <c r="K106" s="32"/>
      <c r="L106" s="57"/>
    </row>
    <row r="107" spans="1:12" ht="15" customHeight="1">
      <c r="A107" s="252" t="s">
        <v>253</v>
      </c>
      <c r="B107" s="54"/>
      <c r="C107" s="58"/>
      <c r="D107" s="58"/>
      <c r="E107" s="58"/>
      <c r="F107" s="58"/>
      <c r="G107" s="58"/>
      <c r="H107" s="58"/>
      <c r="I107" s="56"/>
      <c r="J107" s="58"/>
      <c r="K107" s="56"/>
      <c r="L107" s="58"/>
    </row>
    <row r="108" spans="1:12" ht="16.5" customHeight="1">
      <c r="A108" s="342" t="s">
        <v>218</v>
      </c>
      <c r="B108" s="342"/>
      <c r="C108" s="343"/>
      <c r="D108" s="340" t="s">
        <v>254</v>
      </c>
      <c r="E108" s="340" t="s">
        <v>255</v>
      </c>
      <c r="F108" s="340" t="s">
        <v>256</v>
      </c>
      <c r="G108" s="340" t="s">
        <v>257</v>
      </c>
      <c r="H108" s="340" t="s">
        <v>258</v>
      </c>
      <c r="I108" s="340" t="s">
        <v>259</v>
      </c>
      <c r="J108" s="340" t="s">
        <v>260</v>
      </c>
      <c r="K108" s="340" t="s">
        <v>470</v>
      </c>
      <c r="L108" s="341" t="s">
        <v>261</v>
      </c>
    </row>
    <row r="109" spans="1:12" ht="16.5" customHeight="1">
      <c r="A109" s="344"/>
      <c r="B109" s="344"/>
      <c r="C109" s="345"/>
      <c r="D109" s="340"/>
      <c r="E109" s="340"/>
      <c r="F109" s="340"/>
      <c r="G109" s="340"/>
      <c r="H109" s="340"/>
      <c r="I109" s="340"/>
      <c r="J109" s="340"/>
      <c r="K109" s="340"/>
      <c r="L109" s="341"/>
    </row>
    <row r="110" spans="1:12" ht="14.25" customHeight="1">
      <c r="A110" s="217"/>
      <c r="B110" s="56"/>
      <c r="C110" s="161"/>
      <c r="D110" s="59" t="s">
        <v>262</v>
      </c>
      <c r="E110" s="59" t="s">
        <v>262</v>
      </c>
      <c r="F110" s="59" t="s">
        <v>262</v>
      </c>
      <c r="G110" s="59" t="s">
        <v>262</v>
      </c>
      <c r="H110" s="59" t="s">
        <v>262</v>
      </c>
      <c r="I110" s="59" t="s">
        <v>262</v>
      </c>
      <c r="J110" s="59" t="s">
        <v>262</v>
      </c>
      <c r="K110" s="59" t="s">
        <v>262</v>
      </c>
      <c r="L110" s="59" t="s">
        <v>262</v>
      </c>
    </row>
    <row r="111" spans="1:12" ht="14.25" customHeight="1">
      <c r="A111" s="217" t="s">
        <v>9</v>
      </c>
      <c r="B111" s="248">
        <v>12</v>
      </c>
      <c r="C111" s="161" t="s">
        <v>168</v>
      </c>
      <c r="D111" s="58">
        <v>80</v>
      </c>
      <c r="E111" s="58">
        <v>61</v>
      </c>
      <c r="F111" s="58">
        <v>34</v>
      </c>
      <c r="G111" s="58">
        <v>133</v>
      </c>
      <c r="H111" s="58">
        <v>12</v>
      </c>
      <c r="I111" s="58">
        <v>400</v>
      </c>
      <c r="J111" s="58">
        <v>18</v>
      </c>
      <c r="K111" s="58">
        <v>8</v>
      </c>
      <c r="L111" s="58">
        <v>9</v>
      </c>
    </row>
    <row r="112" spans="1:12" ht="14.25" customHeight="1">
      <c r="A112" s="248"/>
      <c r="B112" s="58">
        <v>13</v>
      </c>
      <c r="C112" s="161"/>
      <c r="D112" s="58">
        <v>86</v>
      </c>
      <c r="E112" s="58">
        <v>35</v>
      </c>
      <c r="F112" s="58">
        <v>49</v>
      </c>
      <c r="G112" s="58">
        <v>202</v>
      </c>
      <c r="H112" s="58">
        <v>6</v>
      </c>
      <c r="I112" s="58">
        <v>402</v>
      </c>
      <c r="J112" s="58">
        <v>13</v>
      </c>
      <c r="K112" s="58">
        <v>12</v>
      </c>
      <c r="L112" s="58">
        <v>10</v>
      </c>
    </row>
    <row r="113" spans="1:12" ht="14.25" customHeight="1">
      <c r="A113" s="248"/>
      <c r="B113" s="248">
        <v>14</v>
      </c>
      <c r="C113" s="161"/>
      <c r="D113" s="58">
        <v>65</v>
      </c>
      <c r="E113" s="58">
        <v>23</v>
      </c>
      <c r="F113" s="58">
        <v>50</v>
      </c>
      <c r="G113" s="58">
        <v>143</v>
      </c>
      <c r="H113" s="58">
        <v>10</v>
      </c>
      <c r="I113" s="58">
        <v>419</v>
      </c>
      <c r="J113" s="58">
        <v>17</v>
      </c>
      <c r="K113" s="58">
        <v>10</v>
      </c>
      <c r="L113" s="58">
        <v>10</v>
      </c>
    </row>
    <row r="114" spans="1:12" ht="14.25" customHeight="1">
      <c r="A114" s="248"/>
      <c r="B114" s="248">
        <v>15</v>
      </c>
      <c r="C114" s="161"/>
      <c r="D114" s="58">
        <v>52</v>
      </c>
      <c r="E114" s="58">
        <v>24</v>
      </c>
      <c r="F114" s="58">
        <v>58</v>
      </c>
      <c r="G114" s="58">
        <v>146</v>
      </c>
      <c r="H114" s="58">
        <v>4</v>
      </c>
      <c r="I114" s="58">
        <v>368</v>
      </c>
      <c r="J114" s="58">
        <v>16</v>
      </c>
      <c r="K114" s="58">
        <v>5</v>
      </c>
      <c r="L114" s="58">
        <v>5</v>
      </c>
    </row>
    <row r="115" spans="1:12" ht="14.25" customHeight="1">
      <c r="A115" s="248"/>
      <c r="B115" s="58">
        <v>16</v>
      </c>
      <c r="C115" s="161"/>
      <c r="D115" s="58">
        <v>48</v>
      </c>
      <c r="E115" s="38">
        <v>25</v>
      </c>
      <c r="F115" s="58">
        <v>55</v>
      </c>
      <c r="G115" s="58">
        <v>79</v>
      </c>
      <c r="H115" s="58">
        <v>6</v>
      </c>
      <c r="I115" s="58">
        <v>426</v>
      </c>
      <c r="J115" s="58">
        <v>1</v>
      </c>
      <c r="K115" s="58">
        <v>9</v>
      </c>
      <c r="L115" s="58">
        <v>15</v>
      </c>
    </row>
    <row r="116" spans="1:12" ht="13.5" customHeight="1">
      <c r="A116" s="214"/>
      <c r="B116" s="143"/>
      <c r="C116" s="237"/>
      <c r="D116" s="253"/>
      <c r="E116" s="221"/>
      <c r="F116" s="221"/>
      <c r="G116" s="221"/>
      <c r="H116" s="221"/>
      <c r="I116" s="221"/>
      <c r="J116" s="221"/>
      <c r="K116" s="221"/>
      <c r="L116" s="221"/>
    </row>
    <row r="117" spans="1:12" ht="13.5" customHeight="1">
      <c r="A117" s="54"/>
      <c r="B117" s="54"/>
      <c r="C117" s="218"/>
      <c r="D117" s="58"/>
      <c r="E117" s="58"/>
      <c r="F117" s="58"/>
      <c r="G117" s="58"/>
      <c r="H117" s="58"/>
      <c r="I117" s="58"/>
      <c r="J117" s="58"/>
      <c r="K117" s="58"/>
      <c r="L117" s="57" t="s">
        <v>263</v>
      </c>
    </row>
    <row r="118" spans="1:9" ht="12.75" customHeight="1">
      <c r="A118" s="53"/>
      <c r="B118" s="53"/>
      <c r="C118" s="17"/>
      <c r="D118" s="55"/>
      <c r="E118" s="17"/>
      <c r="F118" s="17"/>
      <c r="G118" s="17"/>
      <c r="H118" s="17"/>
      <c r="I118" s="17"/>
    </row>
    <row r="119" spans="2:3" ht="12.75" customHeight="1">
      <c r="B119" s="53"/>
      <c r="C119" s="15"/>
    </row>
  </sheetData>
  <mergeCells count="42">
    <mergeCell ref="D36:D37"/>
    <mergeCell ref="E36:E37"/>
    <mergeCell ref="A3:C3"/>
    <mergeCell ref="A12:C12"/>
    <mergeCell ref="A23:C23"/>
    <mergeCell ref="A36:C37"/>
    <mergeCell ref="I36:I37"/>
    <mergeCell ref="J36:J37"/>
    <mergeCell ref="K36:K37"/>
    <mergeCell ref="A48:C49"/>
    <mergeCell ref="E48:F48"/>
    <mergeCell ref="G48:H48"/>
    <mergeCell ref="I48:J48"/>
    <mergeCell ref="K48:L48"/>
    <mergeCell ref="F36:F37"/>
    <mergeCell ref="H36:H37"/>
    <mergeCell ref="A61:C62"/>
    <mergeCell ref="D61:F61"/>
    <mergeCell ref="G61:I61"/>
    <mergeCell ref="J61:L61"/>
    <mergeCell ref="A72:C73"/>
    <mergeCell ref="D72:F72"/>
    <mergeCell ref="G72:I72"/>
    <mergeCell ref="J72:L72"/>
    <mergeCell ref="J84:K84"/>
    <mergeCell ref="A97:C98"/>
    <mergeCell ref="D97:E97"/>
    <mergeCell ref="F97:L97"/>
    <mergeCell ref="A84:C85"/>
    <mergeCell ref="D84:E84"/>
    <mergeCell ref="F84:G84"/>
    <mergeCell ref="H84:I84"/>
    <mergeCell ref="A108:C109"/>
    <mergeCell ref="D108:D109"/>
    <mergeCell ref="E108:E109"/>
    <mergeCell ref="F108:F109"/>
    <mergeCell ref="K108:K109"/>
    <mergeCell ref="L108:L109"/>
    <mergeCell ref="G108:G109"/>
    <mergeCell ref="H108:H109"/>
    <mergeCell ref="I108:I109"/>
    <mergeCell ref="J108:J10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Ｐゴシック,太字"&amp;14&amp;A</oddHead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K19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32" customWidth="1"/>
    <col min="2" max="2" width="2.625" style="32" customWidth="1"/>
    <col min="3" max="3" width="11.625" style="32" customWidth="1"/>
    <col min="4" max="4" width="9.625" style="32" customWidth="1"/>
    <col min="5" max="5" width="9.75390625" style="32" customWidth="1"/>
    <col min="6" max="6" width="9.625" style="32" customWidth="1"/>
    <col min="7" max="7" width="9.125" style="32" customWidth="1"/>
    <col min="8" max="8" width="9.50390625" style="32" customWidth="1"/>
    <col min="9" max="9" width="9.75390625" style="32" customWidth="1"/>
    <col min="10" max="10" width="9.25390625" style="32" customWidth="1"/>
    <col min="11" max="11" width="10.00390625" style="32" customWidth="1"/>
  </cols>
  <sheetData>
    <row r="1" spans="1:8" ht="14.25">
      <c r="A1" s="60" t="s">
        <v>530</v>
      </c>
      <c r="F1" s="61" t="s">
        <v>347</v>
      </c>
      <c r="H1" s="61"/>
    </row>
    <row r="2" spans="1:11" ht="24" customHeight="1">
      <c r="A2" s="365" t="s">
        <v>46</v>
      </c>
      <c r="B2" s="365"/>
      <c r="C2" s="317"/>
      <c r="D2" s="254" t="s">
        <v>264</v>
      </c>
      <c r="E2" s="254" t="s">
        <v>265</v>
      </c>
      <c r="F2" s="254" t="s">
        <v>348</v>
      </c>
      <c r="G2" s="254" t="s">
        <v>471</v>
      </c>
      <c r="H2" s="254" t="s">
        <v>542</v>
      </c>
      <c r="I2" s="254" t="s">
        <v>561</v>
      </c>
      <c r="J2" s="255" t="s">
        <v>349</v>
      </c>
      <c r="K2" s="62"/>
    </row>
    <row r="3" spans="1:11" ht="12" customHeight="1">
      <c r="A3" s="11"/>
      <c r="B3" s="11"/>
      <c r="C3" s="11"/>
      <c r="D3" s="63"/>
      <c r="E3" s="11"/>
      <c r="F3" s="11"/>
      <c r="G3" s="11"/>
      <c r="H3" s="11"/>
      <c r="I3" s="11"/>
      <c r="J3" s="27" t="s">
        <v>350</v>
      </c>
      <c r="K3" s="11"/>
    </row>
    <row r="4" spans="1:11" ht="12.75" customHeight="1">
      <c r="A4" s="11" t="s">
        <v>266</v>
      </c>
      <c r="B4" s="11"/>
      <c r="C4" s="11"/>
      <c r="D4" s="64">
        <v>10000</v>
      </c>
      <c r="E4" s="65">
        <v>100</v>
      </c>
      <c r="F4" s="65">
        <v>99.1</v>
      </c>
      <c r="G4" s="65">
        <v>97.7</v>
      </c>
      <c r="H4" s="65">
        <v>97.5</v>
      </c>
      <c r="I4" s="65">
        <v>97.4</v>
      </c>
      <c r="J4" s="66">
        <f>+(I4-H4)/H4*100</f>
        <v>-0.10256410256409673</v>
      </c>
      <c r="K4" s="11"/>
    </row>
    <row r="5" spans="1:11" ht="12.75" customHeight="1">
      <c r="A5" s="11"/>
      <c r="B5" s="63" t="s">
        <v>267</v>
      </c>
      <c r="C5" s="11"/>
      <c r="D5" s="64">
        <v>2791</v>
      </c>
      <c r="E5" s="65">
        <v>100</v>
      </c>
      <c r="F5" s="65">
        <v>99.9</v>
      </c>
      <c r="G5" s="65">
        <v>99.2</v>
      </c>
      <c r="H5" s="65">
        <v>98.7</v>
      </c>
      <c r="I5" s="65">
        <v>99.8</v>
      </c>
      <c r="J5" s="66">
        <f aca="true" t="shared" si="0" ref="J5:J14">+(I5-H5)/H5*100</f>
        <v>1.1144883485308958</v>
      </c>
      <c r="K5" s="11"/>
    </row>
    <row r="6" spans="1:11" ht="12.75" customHeight="1">
      <c r="A6" s="11"/>
      <c r="B6" s="63" t="s">
        <v>268</v>
      </c>
      <c r="C6" s="11"/>
      <c r="D6" s="64">
        <v>2059</v>
      </c>
      <c r="E6" s="65">
        <v>100</v>
      </c>
      <c r="F6" s="65">
        <v>96.9</v>
      </c>
      <c r="G6" s="65">
        <v>93.2</v>
      </c>
      <c r="H6" s="65">
        <v>92.4</v>
      </c>
      <c r="I6" s="65">
        <v>92.7</v>
      </c>
      <c r="J6" s="66">
        <f t="shared" si="0"/>
        <v>0.32467532467532156</v>
      </c>
      <c r="K6" s="11"/>
    </row>
    <row r="7" spans="1:11" ht="12.75" customHeight="1">
      <c r="A7" s="11"/>
      <c r="B7" s="67" t="s">
        <v>351</v>
      </c>
      <c r="C7" s="11"/>
      <c r="D7" s="64">
        <v>614</v>
      </c>
      <c r="E7" s="65">
        <v>100</v>
      </c>
      <c r="F7" s="65">
        <v>101.1</v>
      </c>
      <c r="G7" s="65">
        <v>99.5</v>
      </c>
      <c r="H7" s="65">
        <v>98.1</v>
      </c>
      <c r="I7" s="65">
        <v>97.8</v>
      </c>
      <c r="J7" s="66">
        <f t="shared" si="0"/>
        <v>-0.30581039755351397</v>
      </c>
      <c r="K7" s="11"/>
    </row>
    <row r="8" spans="1:11" ht="12.75" customHeight="1">
      <c r="A8" s="11"/>
      <c r="B8" s="63" t="s">
        <v>352</v>
      </c>
      <c r="C8" s="11"/>
      <c r="D8" s="64">
        <v>360</v>
      </c>
      <c r="E8" s="65">
        <v>100</v>
      </c>
      <c r="F8" s="65">
        <v>96.5</v>
      </c>
      <c r="G8" s="65">
        <v>96.5</v>
      </c>
      <c r="H8" s="65">
        <v>95.3</v>
      </c>
      <c r="I8" s="65">
        <v>89.8</v>
      </c>
      <c r="J8" s="66">
        <f t="shared" si="0"/>
        <v>-5.771248688352571</v>
      </c>
      <c r="K8" s="11"/>
    </row>
    <row r="9" spans="1:11" ht="12.75" customHeight="1">
      <c r="A9" s="11"/>
      <c r="B9" s="63" t="s">
        <v>269</v>
      </c>
      <c r="C9" s="11"/>
      <c r="D9" s="64">
        <v>602</v>
      </c>
      <c r="E9" s="65">
        <v>100</v>
      </c>
      <c r="F9" s="65">
        <v>98.8</v>
      </c>
      <c r="G9" s="65">
        <v>97.3</v>
      </c>
      <c r="H9" s="65">
        <v>100.9</v>
      </c>
      <c r="I9" s="65">
        <v>100.8</v>
      </c>
      <c r="J9" s="66">
        <f t="shared" si="0"/>
        <v>-0.09910802775025622</v>
      </c>
      <c r="K9" s="11"/>
    </row>
    <row r="10" spans="1:11" ht="12.75" customHeight="1">
      <c r="A10" s="11"/>
      <c r="B10" s="63" t="s">
        <v>270</v>
      </c>
      <c r="C10" s="11"/>
      <c r="D10" s="64">
        <v>363</v>
      </c>
      <c r="E10" s="65">
        <v>100</v>
      </c>
      <c r="F10" s="65">
        <v>100.8</v>
      </c>
      <c r="G10" s="65">
        <v>99.1</v>
      </c>
      <c r="H10" s="65">
        <v>102.7</v>
      </c>
      <c r="I10" s="65">
        <v>102.9</v>
      </c>
      <c r="J10" s="66">
        <f t="shared" si="0"/>
        <v>0.19474196689386838</v>
      </c>
      <c r="K10" s="11"/>
    </row>
    <row r="11" spans="1:11" ht="12.75" customHeight="1">
      <c r="A11" s="11"/>
      <c r="B11" s="63" t="s">
        <v>271</v>
      </c>
      <c r="C11" s="11"/>
      <c r="D11" s="64">
        <v>1190</v>
      </c>
      <c r="E11" s="65">
        <v>100</v>
      </c>
      <c r="F11" s="65">
        <v>99</v>
      </c>
      <c r="G11" s="65">
        <v>98.6</v>
      </c>
      <c r="H11" s="65">
        <v>99.3</v>
      </c>
      <c r="I11" s="65">
        <v>99.3</v>
      </c>
      <c r="J11" s="66">
        <f t="shared" si="0"/>
        <v>0</v>
      </c>
      <c r="K11" s="11"/>
    </row>
    <row r="12" spans="1:11" ht="12.75" customHeight="1">
      <c r="A12" s="11"/>
      <c r="B12" s="63" t="s">
        <v>272</v>
      </c>
      <c r="C12" s="11"/>
      <c r="D12" s="64">
        <v>415</v>
      </c>
      <c r="E12" s="65">
        <v>100</v>
      </c>
      <c r="F12" s="65">
        <v>100.9</v>
      </c>
      <c r="G12" s="65">
        <v>101.4</v>
      </c>
      <c r="H12" s="65">
        <v>102.6</v>
      </c>
      <c r="I12" s="65">
        <v>102.9</v>
      </c>
      <c r="J12" s="66">
        <f t="shared" si="0"/>
        <v>0.29239766081872454</v>
      </c>
      <c r="K12" s="11"/>
    </row>
    <row r="13" spans="1:11" ht="12.75" customHeight="1">
      <c r="A13" s="11"/>
      <c r="B13" s="63" t="s">
        <v>273</v>
      </c>
      <c r="C13" s="11"/>
      <c r="D13" s="64">
        <v>1154</v>
      </c>
      <c r="E13" s="65">
        <v>100</v>
      </c>
      <c r="F13" s="65">
        <v>99</v>
      </c>
      <c r="G13" s="65">
        <v>97.3</v>
      </c>
      <c r="H13" s="65">
        <v>95.2</v>
      </c>
      <c r="I13" s="65">
        <v>93.4</v>
      </c>
      <c r="J13" s="66">
        <f t="shared" si="0"/>
        <v>-1.8907563025210055</v>
      </c>
      <c r="K13" s="11"/>
    </row>
    <row r="14" spans="1:11" ht="12.75" customHeight="1">
      <c r="A14" s="11"/>
      <c r="B14" s="63" t="s">
        <v>274</v>
      </c>
      <c r="C14" s="11"/>
      <c r="D14" s="64">
        <v>452</v>
      </c>
      <c r="E14" s="65">
        <v>100</v>
      </c>
      <c r="F14" s="65">
        <v>100.6</v>
      </c>
      <c r="G14" s="65">
        <v>101</v>
      </c>
      <c r="H14" s="65">
        <v>101.6</v>
      </c>
      <c r="I14" s="65">
        <v>100.8</v>
      </c>
      <c r="J14" s="66">
        <f t="shared" si="0"/>
        <v>-0.7874015748031469</v>
      </c>
      <c r="K14" s="11"/>
    </row>
    <row r="15" spans="1:11" ht="12.75" customHeight="1">
      <c r="A15" s="11" t="s">
        <v>275</v>
      </c>
      <c r="B15" s="68"/>
      <c r="C15" s="11"/>
      <c r="D15" s="69" t="s">
        <v>276</v>
      </c>
      <c r="E15" s="65">
        <v>100</v>
      </c>
      <c r="F15" s="65">
        <v>98.9</v>
      </c>
      <c r="G15" s="65">
        <v>97.5</v>
      </c>
      <c r="H15" s="65">
        <v>97.3</v>
      </c>
      <c r="I15" s="65">
        <v>97</v>
      </c>
      <c r="J15" s="66">
        <f>+(I15-H15)/H15*100</f>
        <v>-0.3083247687564205</v>
      </c>
      <c r="K15" s="11"/>
    </row>
    <row r="16" spans="1:11" ht="12" customHeight="1">
      <c r="A16" s="70" t="s">
        <v>163</v>
      </c>
      <c r="B16" s="70" t="s">
        <v>163</v>
      </c>
      <c r="C16" s="70" t="s">
        <v>163</v>
      </c>
      <c r="D16" s="71"/>
      <c r="E16" s="31"/>
      <c r="F16" s="31"/>
      <c r="G16" s="31"/>
      <c r="H16" s="31"/>
      <c r="I16" s="31"/>
      <c r="J16" s="31"/>
      <c r="K16" s="11"/>
    </row>
    <row r="17" spans="1:10" ht="12" customHeight="1">
      <c r="A17" s="32" t="s">
        <v>543</v>
      </c>
      <c r="B17" s="32" t="s">
        <v>562</v>
      </c>
      <c r="H17" s="27"/>
      <c r="J17" s="27" t="s">
        <v>353</v>
      </c>
    </row>
    <row r="18" spans="8:9" ht="11.25" customHeight="1">
      <c r="H18" s="27"/>
      <c r="I18" s="27"/>
    </row>
    <row r="19" spans="1:11" ht="15" customHeight="1">
      <c r="A19" s="60" t="s">
        <v>531</v>
      </c>
      <c r="I19" s="72"/>
      <c r="J19" s="72"/>
      <c r="K19" s="73"/>
    </row>
    <row r="20" spans="1:11" ht="24" customHeight="1">
      <c r="A20" s="365" t="s">
        <v>46</v>
      </c>
      <c r="B20" s="365"/>
      <c r="C20" s="365"/>
      <c r="D20" s="317"/>
      <c r="E20" s="254" t="s">
        <v>354</v>
      </c>
      <c r="F20" s="254" t="s">
        <v>355</v>
      </c>
      <c r="G20" s="254" t="s">
        <v>471</v>
      </c>
      <c r="H20" s="254" t="s">
        <v>542</v>
      </c>
      <c r="I20" s="254" t="s">
        <v>561</v>
      </c>
      <c r="J20" s="254" t="s">
        <v>356</v>
      </c>
      <c r="K20" s="255" t="s">
        <v>357</v>
      </c>
    </row>
    <row r="21" spans="1:11" ht="12" customHeight="1">
      <c r="A21" s="27"/>
      <c r="B21" s="27"/>
      <c r="C21" s="27"/>
      <c r="D21" s="69"/>
      <c r="E21" s="27" t="s">
        <v>277</v>
      </c>
      <c r="F21" s="27" t="s">
        <v>277</v>
      </c>
      <c r="G21" s="27" t="s">
        <v>277</v>
      </c>
      <c r="H21" s="27" t="s">
        <v>277</v>
      </c>
      <c r="I21" s="27" t="s">
        <v>277</v>
      </c>
      <c r="J21" s="27" t="s">
        <v>350</v>
      </c>
      <c r="K21" s="27" t="s">
        <v>350</v>
      </c>
    </row>
    <row r="22" spans="1:11" ht="12.75" customHeight="1">
      <c r="A22" s="11" t="s">
        <v>358</v>
      </c>
      <c r="B22" s="11"/>
      <c r="C22" s="11"/>
      <c r="D22" s="63"/>
      <c r="E22" s="27">
        <v>456470</v>
      </c>
      <c r="F22" s="27">
        <v>471591</v>
      </c>
      <c r="G22" s="27">
        <v>419629</v>
      </c>
      <c r="H22" s="27">
        <v>481826</v>
      </c>
      <c r="I22" s="27">
        <v>416325</v>
      </c>
      <c r="J22" s="65">
        <f aca="true" t="shared" si="1" ref="J22:J27">I22/$I$22*100</f>
        <v>100</v>
      </c>
      <c r="K22" s="66">
        <f>+(I22-H22)/H22*100</f>
        <v>-13.594326582625262</v>
      </c>
    </row>
    <row r="23" spans="2:11" ht="12.75" customHeight="1">
      <c r="B23" s="11" t="s">
        <v>517</v>
      </c>
      <c r="C23" s="11"/>
      <c r="D23" s="63"/>
      <c r="E23" s="27">
        <v>406664</v>
      </c>
      <c r="F23" s="27">
        <v>427279</v>
      </c>
      <c r="G23" s="27">
        <v>390198</v>
      </c>
      <c r="H23" s="27">
        <v>454102</v>
      </c>
      <c r="I23" s="27">
        <v>395058</v>
      </c>
      <c r="J23" s="65">
        <f t="shared" si="1"/>
        <v>94.89173121960008</v>
      </c>
      <c r="K23" s="66">
        <f aca="true" t="shared" si="2" ref="K23:K42">+(I23-H23)/H23*100</f>
        <v>-13.002365107398777</v>
      </c>
    </row>
    <row r="24" spans="1:11" ht="12.75" customHeight="1">
      <c r="A24" s="61"/>
      <c r="C24" s="11" t="s">
        <v>359</v>
      </c>
      <c r="D24" s="75"/>
      <c r="E24" s="76">
        <v>370792</v>
      </c>
      <c r="F24" s="76">
        <v>401022</v>
      </c>
      <c r="G24" s="76">
        <v>351115</v>
      </c>
      <c r="H24" s="76">
        <v>426583</v>
      </c>
      <c r="I24" s="76">
        <v>368126</v>
      </c>
      <c r="J24" s="65">
        <f t="shared" si="1"/>
        <v>88.42274665225484</v>
      </c>
      <c r="K24" s="66">
        <f t="shared" si="2"/>
        <v>-13.703546554832236</v>
      </c>
    </row>
    <row r="25" spans="1:11" ht="12.75" customHeight="1">
      <c r="A25" s="61"/>
      <c r="C25" s="11" t="s">
        <v>278</v>
      </c>
      <c r="D25" s="75"/>
      <c r="E25" s="76">
        <v>35872</v>
      </c>
      <c r="F25" s="76">
        <v>26257</v>
      </c>
      <c r="G25" s="76">
        <v>39083</v>
      </c>
      <c r="H25" s="76">
        <v>27519</v>
      </c>
      <c r="I25" s="76">
        <v>26932</v>
      </c>
      <c r="J25" s="65">
        <f t="shared" si="1"/>
        <v>6.468984567345223</v>
      </c>
      <c r="K25" s="66">
        <f t="shared" si="2"/>
        <v>-2.133071695919183</v>
      </c>
    </row>
    <row r="26" spans="2:11" ht="12.75" customHeight="1">
      <c r="B26" s="11" t="s">
        <v>360</v>
      </c>
      <c r="C26" s="74"/>
      <c r="D26" s="75"/>
      <c r="E26" s="76">
        <v>5295</v>
      </c>
      <c r="F26" s="76">
        <v>1068</v>
      </c>
      <c r="G26" s="76">
        <v>1112</v>
      </c>
      <c r="H26" s="76">
        <v>4364</v>
      </c>
      <c r="I26" s="76">
        <v>2849</v>
      </c>
      <c r="J26" s="65">
        <f t="shared" si="1"/>
        <v>0.6843211433375368</v>
      </c>
      <c r="K26" s="66">
        <f t="shared" si="2"/>
        <v>-34.71585701191567</v>
      </c>
    </row>
    <row r="27" spans="2:11" ht="12.75" customHeight="1">
      <c r="B27" s="11" t="s">
        <v>361</v>
      </c>
      <c r="C27" s="74"/>
      <c r="D27" s="75"/>
      <c r="E27" s="76">
        <v>44511</v>
      </c>
      <c r="F27" s="76">
        <v>43245</v>
      </c>
      <c r="G27" s="76">
        <v>28319</v>
      </c>
      <c r="H27" s="76">
        <v>23359</v>
      </c>
      <c r="I27" s="76">
        <v>18418</v>
      </c>
      <c r="J27" s="65">
        <f t="shared" si="1"/>
        <v>4.423947637062391</v>
      </c>
      <c r="K27" s="66">
        <f t="shared" si="2"/>
        <v>-21.15244659446038</v>
      </c>
    </row>
    <row r="28" spans="1:11" ht="12.75" customHeight="1">
      <c r="A28" s="11" t="s">
        <v>362</v>
      </c>
      <c r="B28" s="74"/>
      <c r="C28" s="74"/>
      <c r="D28" s="75"/>
      <c r="E28" s="76">
        <v>405937</v>
      </c>
      <c r="F28" s="76">
        <v>401902</v>
      </c>
      <c r="G28" s="76">
        <v>387747</v>
      </c>
      <c r="H28" s="76">
        <v>402264</v>
      </c>
      <c r="I28" s="76">
        <v>340068</v>
      </c>
      <c r="J28" s="65">
        <f>I28/$I$28*100</f>
        <v>100</v>
      </c>
      <c r="K28" s="66">
        <f t="shared" si="2"/>
        <v>-15.46148797804427</v>
      </c>
    </row>
    <row r="29" spans="2:11" ht="12.75" customHeight="1">
      <c r="B29" s="11" t="s">
        <v>279</v>
      </c>
      <c r="C29" s="74"/>
      <c r="D29" s="75"/>
      <c r="E29" s="76">
        <v>340223</v>
      </c>
      <c r="F29" s="76">
        <v>327449</v>
      </c>
      <c r="G29" s="76">
        <v>327625</v>
      </c>
      <c r="H29" s="76">
        <v>325353</v>
      </c>
      <c r="I29" s="76">
        <v>283042</v>
      </c>
      <c r="J29" s="65">
        <f aca="true" t="shared" si="3" ref="J29:J40">I29/$I$28*100</f>
        <v>83.2310008586518</v>
      </c>
      <c r="K29" s="66">
        <f t="shared" si="2"/>
        <v>-13.004644186468237</v>
      </c>
    </row>
    <row r="30" spans="1:11" ht="12.75" customHeight="1">
      <c r="A30" s="61"/>
      <c r="C30" s="11" t="s">
        <v>267</v>
      </c>
      <c r="D30" s="75"/>
      <c r="E30" s="76">
        <v>84165</v>
      </c>
      <c r="F30" s="76">
        <v>79753</v>
      </c>
      <c r="G30" s="76">
        <v>78923</v>
      </c>
      <c r="H30" s="76">
        <v>79796</v>
      </c>
      <c r="I30" s="76">
        <v>71176</v>
      </c>
      <c r="J30" s="65">
        <f t="shared" si="3"/>
        <v>20.929931660726677</v>
      </c>
      <c r="K30" s="66">
        <f t="shared" si="2"/>
        <v>-10.802546493558575</v>
      </c>
    </row>
    <row r="31" spans="1:11" ht="12.75" customHeight="1">
      <c r="A31" s="73"/>
      <c r="C31" s="11" t="s">
        <v>268</v>
      </c>
      <c r="D31" s="63"/>
      <c r="E31" s="27">
        <v>21673</v>
      </c>
      <c r="F31" s="27">
        <v>16234</v>
      </c>
      <c r="G31" s="27">
        <v>18623</v>
      </c>
      <c r="H31" s="27">
        <v>17358</v>
      </c>
      <c r="I31" s="27">
        <v>17967</v>
      </c>
      <c r="J31" s="65">
        <f t="shared" si="3"/>
        <v>5.2833550936871445</v>
      </c>
      <c r="K31" s="66">
        <f t="shared" si="2"/>
        <v>3.508468717594193</v>
      </c>
    </row>
    <row r="32" spans="1:11" ht="12.75" customHeight="1">
      <c r="A32" s="73"/>
      <c r="C32" s="11" t="s">
        <v>363</v>
      </c>
      <c r="D32" s="63"/>
      <c r="E32" s="27">
        <v>19186</v>
      </c>
      <c r="F32" s="27">
        <v>19630</v>
      </c>
      <c r="G32" s="27">
        <v>18641</v>
      </c>
      <c r="H32" s="27">
        <v>19744</v>
      </c>
      <c r="I32" s="27">
        <v>17634</v>
      </c>
      <c r="J32" s="65">
        <f t="shared" si="3"/>
        <v>5.185433501534987</v>
      </c>
      <c r="K32" s="66">
        <f t="shared" si="2"/>
        <v>-10.68679092382496</v>
      </c>
    </row>
    <row r="33" spans="1:11" ht="12.75" customHeight="1">
      <c r="A33" s="11"/>
      <c r="C33" s="11" t="s">
        <v>364</v>
      </c>
      <c r="D33" s="63"/>
      <c r="E33" s="27">
        <v>10331</v>
      </c>
      <c r="F33" s="27">
        <v>10606</v>
      </c>
      <c r="G33" s="27">
        <v>8554</v>
      </c>
      <c r="H33" s="27">
        <v>10465</v>
      </c>
      <c r="I33" s="27">
        <v>8639</v>
      </c>
      <c r="J33" s="65">
        <f t="shared" si="3"/>
        <v>2.5403742780855594</v>
      </c>
      <c r="K33" s="66">
        <f t="shared" si="2"/>
        <v>-17.448638318203535</v>
      </c>
    </row>
    <row r="34" spans="3:11" ht="12.75" customHeight="1">
      <c r="C34" s="11" t="s">
        <v>269</v>
      </c>
      <c r="D34" s="75"/>
      <c r="E34" s="76">
        <v>16405</v>
      </c>
      <c r="F34" s="76">
        <v>18351</v>
      </c>
      <c r="G34" s="76">
        <v>17134</v>
      </c>
      <c r="H34" s="76">
        <v>18278</v>
      </c>
      <c r="I34" s="76">
        <v>16021</v>
      </c>
      <c r="J34" s="65">
        <f t="shared" si="3"/>
        <v>4.71111660020937</v>
      </c>
      <c r="K34" s="66">
        <f t="shared" si="2"/>
        <v>-12.348178137651821</v>
      </c>
    </row>
    <row r="35" spans="3:11" ht="12.75" customHeight="1">
      <c r="C35" s="11" t="s">
        <v>270</v>
      </c>
      <c r="D35" s="75"/>
      <c r="E35" s="76">
        <v>13451</v>
      </c>
      <c r="F35" s="76">
        <v>12039</v>
      </c>
      <c r="G35" s="76">
        <v>10901</v>
      </c>
      <c r="H35" s="76">
        <v>10736</v>
      </c>
      <c r="I35" s="76">
        <v>7430</v>
      </c>
      <c r="J35" s="65">
        <f t="shared" si="3"/>
        <v>2.1848571462178152</v>
      </c>
      <c r="K35" s="66">
        <f t="shared" si="2"/>
        <v>-30.793591654247393</v>
      </c>
    </row>
    <row r="36" spans="3:11" ht="12.75" customHeight="1">
      <c r="C36" s="11" t="s">
        <v>365</v>
      </c>
      <c r="D36" s="77"/>
      <c r="E36" s="76">
        <v>40529</v>
      </c>
      <c r="F36" s="76">
        <v>42486</v>
      </c>
      <c r="G36" s="76">
        <v>48170</v>
      </c>
      <c r="H36" s="76">
        <v>39128</v>
      </c>
      <c r="I36" s="76">
        <v>39264</v>
      </c>
      <c r="J36" s="65">
        <f t="shared" si="3"/>
        <v>11.545926108895868</v>
      </c>
      <c r="K36" s="66">
        <f t="shared" si="2"/>
        <v>0.34757718258024944</v>
      </c>
    </row>
    <row r="37" spans="3:11" ht="12.75" customHeight="1">
      <c r="C37" s="11" t="s">
        <v>272</v>
      </c>
      <c r="D37" s="75"/>
      <c r="E37" s="76">
        <v>16307</v>
      </c>
      <c r="F37" s="76">
        <v>17187</v>
      </c>
      <c r="G37" s="76">
        <v>16629</v>
      </c>
      <c r="H37" s="76">
        <v>16549</v>
      </c>
      <c r="I37" s="76">
        <v>13929</v>
      </c>
      <c r="J37" s="65">
        <f t="shared" si="3"/>
        <v>4.095945516778997</v>
      </c>
      <c r="K37" s="66">
        <f t="shared" si="2"/>
        <v>-15.831772312526438</v>
      </c>
    </row>
    <row r="38" spans="3:11" ht="12.75" customHeight="1">
      <c r="C38" s="11" t="s">
        <v>273</v>
      </c>
      <c r="D38" s="75"/>
      <c r="E38" s="76">
        <v>35639</v>
      </c>
      <c r="F38" s="76">
        <v>34825</v>
      </c>
      <c r="G38" s="76">
        <v>29264</v>
      </c>
      <c r="H38" s="76">
        <v>35777</v>
      </c>
      <c r="I38" s="76">
        <v>31500</v>
      </c>
      <c r="J38" s="65">
        <f t="shared" si="3"/>
        <v>9.262853311690602</v>
      </c>
      <c r="K38" s="66">
        <f t="shared" si="2"/>
        <v>-11.954607708863236</v>
      </c>
    </row>
    <row r="39" spans="3:11" ht="12.75" customHeight="1">
      <c r="C39" s="11" t="s">
        <v>280</v>
      </c>
      <c r="D39" s="75"/>
      <c r="E39" s="76">
        <v>82537</v>
      </c>
      <c r="F39" s="76">
        <v>76338</v>
      </c>
      <c r="G39" s="76">
        <v>80786</v>
      </c>
      <c r="H39" s="76">
        <v>77522</v>
      </c>
      <c r="I39" s="76">
        <v>59483</v>
      </c>
      <c r="J39" s="65">
        <f t="shared" si="3"/>
        <v>17.491501699660066</v>
      </c>
      <c r="K39" s="66">
        <f t="shared" si="2"/>
        <v>-23.269523490106035</v>
      </c>
    </row>
    <row r="40" spans="2:11" ht="12.75" customHeight="1">
      <c r="B40" s="11" t="s">
        <v>366</v>
      </c>
      <c r="D40" s="77"/>
      <c r="E40" s="76">
        <v>65715</v>
      </c>
      <c r="F40" s="76">
        <v>74452</v>
      </c>
      <c r="G40" s="76">
        <v>60122</v>
      </c>
      <c r="H40" s="76">
        <v>76911</v>
      </c>
      <c r="I40" s="76">
        <v>57026</v>
      </c>
      <c r="J40" s="65">
        <f t="shared" si="3"/>
        <v>16.7689991413482</v>
      </c>
      <c r="K40" s="66">
        <f t="shared" si="2"/>
        <v>-25.854559165789027</v>
      </c>
    </row>
    <row r="41" spans="1:11" ht="12.75" customHeight="1">
      <c r="A41" s="11" t="s">
        <v>281</v>
      </c>
      <c r="B41" s="74"/>
      <c r="D41" s="75"/>
      <c r="E41" s="76">
        <v>390755</v>
      </c>
      <c r="F41" s="76">
        <v>397138</v>
      </c>
      <c r="G41" s="76">
        <v>359507</v>
      </c>
      <c r="H41" s="76">
        <v>404916</v>
      </c>
      <c r="I41" s="76">
        <v>359299</v>
      </c>
      <c r="J41" s="78" t="s">
        <v>367</v>
      </c>
      <c r="K41" s="66">
        <f t="shared" si="2"/>
        <v>-11.265793399124757</v>
      </c>
    </row>
    <row r="42" spans="1:11" ht="12.75" customHeight="1">
      <c r="A42" s="11" t="s">
        <v>282</v>
      </c>
      <c r="B42" s="74"/>
      <c r="D42" s="75" t="s">
        <v>368</v>
      </c>
      <c r="E42" s="79">
        <v>24.7</v>
      </c>
      <c r="F42" s="79">
        <v>24.4</v>
      </c>
      <c r="G42" s="79">
        <v>24.1</v>
      </c>
      <c r="H42" s="79">
        <v>24.5</v>
      </c>
      <c r="I42" s="79">
        <v>25.1</v>
      </c>
      <c r="J42" s="78" t="s">
        <v>367</v>
      </c>
      <c r="K42" s="66">
        <f t="shared" si="2"/>
        <v>2.4489795918367405</v>
      </c>
    </row>
    <row r="43" spans="1:11" ht="12" customHeight="1">
      <c r="A43" s="31"/>
      <c r="B43" s="80"/>
      <c r="C43" s="80"/>
      <c r="D43" s="81"/>
      <c r="E43" s="82"/>
      <c r="F43" s="82"/>
      <c r="G43" s="82"/>
      <c r="H43" s="82"/>
      <c r="I43" s="82"/>
      <c r="J43" s="82"/>
      <c r="K43" s="46"/>
    </row>
    <row r="44" spans="1:11" ht="12" customHeight="1">
      <c r="A44" s="32" t="s">
        <v>543</v>
      </c>
      <c r="B44" s="32" t="s">
        <v>566</v>
      </c>
      <c r="C44" s="74"/>
      <c r="D44" s="74"/>
      <c r="E44" s="76"/>
      <c r="F44" s="76"/>
      <c r="G44" s="76"/>
      <c r="H44" s="76"/>
      <c r="J44" s="76"/>
      <c r="K44" s="27" t="s">
        <v>369</v>
      </c>
    </row>
    <row r="45" spans="1:10" ht="11.25" customHeight="1">
      <c r="A45" s="11"/>
      <c r="B45" s="74"/>
      <c r="C45" s="74"/>
      <c r="D45" s="74"/>
      <c r="E45" s="76"/>
      <c r="F45" s="76"/>
      <c r="H45" s="76"/>
      <c r="I45" s="27"/>
      <c r="J45" s="76"/>
    </row>
    <row r="46" spans="1:10" ht="15" customHeight="1">
      <c r="A46" s="60" t="s">
        <v>532</v>
      </c>
      <c r="B46" s="73"/>
      <c r="J46" s="27"/>
    </row>
    <row r="47" spans="1:11" ht="21.75" customHeight="1">
      <c r="A47" s="310" t="s">
        <v>46</v>
      </c>
      <c r="B47" s="310"/>
      <c r="C47" s="310"/>
      <c r="D47" s="311"/>
      <c r="E47" s="368" t="s">
        <v>472</v>
      </c>
      <c r="F47" s="366"/>
      <c r="G47" s="366" t="s">
        <v>370</v>
      </c>
      <c r="H47" s="366"/>
      <c r="I47" s="366" t="s">
        <v>371</v>
      </c>
      <c r="J47" s="316"/>
      <c r="K47" s="195" t="s">
        <v>372</v>
      </c>
    </row>
    <row r="48" spans="1:11" ht="21" customHeight="1">
      <c r="A48" s="312"/>
      <c r="B48" s="312"/>
      <c r="C48" s="312"/>
      <c r="D48" s="313"/>
      <c r="E48" s="254" t="s">
        <v>373</v>
      </c>
      <c r="F48" s="254" t="s">
        <v>374</v>
      </c>
      <c r="G48" s="256" t="s">
        <v>375</v>
      </c>
      <c r="H48" s="256" t="s">
        <v>376</v>
      </c>
      <c r="I48" s="254" t="s">
        <v>377</v>
      </c>
      <c r="J48" s="195" t="s">
        <v>378</v>
      </c>
      <c r="K48" s="195" t="s">
        <v>379</v>
      </c>
    </row>
    <row r="49" spans="1:11" ht="12" customHeight="1">
      <c r="A49" s="83"/>
      <c r="B49" s="43"/>
      <c r="C49" s="43"/>
      <c r="D49" s="43"/>
      <c r="E49" s="84"/>
      <c r="F49" s="27"/>
      <c r="G49" s="27" t="s">
        <v>380</v>
      </c>
      <c r="H49" s="27" t="s">
        <v>380</v>
      </c>
      <c r="I49" s="27" t="s">
        <v>380</v>
      </c>
      <c r="J49" s="27" t="s">
        <v>380</v>
      </c>
      <c r="K49" s="27" t="s">
        <v>380</v>
      </c>
    </row>
    <row r="50" spans="1:11" ht="12.75" customHeight="1">
      <c r="A50" s="34" t="s">
        <v>381</v>
      </c>
      <c r="B50" s="43"/>
      <c r="C50" s="43"/>
      <c r="D50" s="43"/>
      <c r="E50" s="85">
        <v>293</v>
      </c>
      <c r="F50" s="27">
        <v>449</v>
      </c>
      <c r="G50" s="78">
        <f>(293-177)/177*100</f>
        <v>65.5367231638418</v>
      </c>
      <c r="H50" s="78">
        <f>(F50-E50)/E50*100</f>
        <v>53.242320819112635</v>
      </c>
      <c r="I50" s="86">
        <v>28.7</v>
      </c>
      <c r="J50" s="87">
        <v>43.9</v>
      </c>
      <c r="K50" s="88">
        <v>42.9</v>
      </c>
    </row>
    <row r="51" spans="1:11" ht="12.75" customHeight="1">
      <c r="A51" s="34" t="s">
        <v>382</v>
      </c>
      <c r="B51" s="43"/>
      <c r="C51" s="43"/>
      <c r="D51" s="43"/>
      <c r="E51" s="85">
        <v>268</v>
      </c>
      <c r="F51" s="86">
        <v>470</v>
      </c>
      <c r="G51" s="78" t="s">
        <v>383</v>
      </c>
      <c r="H51" s="78">
        <f aca="true" t="shared" si="4" ref="H51:H62">(F51-E51)/E51*100</f>
        <v>75.3731343283582</v>
      </c>
      <c r="I51" s="86">
        <v>24.1</v>
      </c>
      <c r="J51" s="87">
        <v>40.5</v>
      </c>
      <c r="K51" s="88">
        <v>41.6</v>
      </c>
    </row>
    <row r="52" spans="1:11" ht="12.75" customHeight="1">
      <c r="A52" s="11" t="s">
        <v>384</v>
      </c>
      <c r="B52" s="74"/>
      <c r="C52" s="74"/>
      <c r="D52" s="74"/>
      <c r="E52" s="89">
        <v>1177</v>
      </c>
      <c r="F52" s="32">
        <v>1549</v>
      </c>
      <c r="G52" s="78">
        <f>(1177-557)/557*100</f>
        <v>111.31059245960502</v>
      </c>
      <c r="H52" s="78">
        <f t="shared" si="4"/>
        <v>31.60577740016992</v>
      </c>
      <c r="I52" s="90">
        <v>30.8</v>
      </c>
      <c r="J52" s="91">
        <v>38.9</v>
      </c>
      <c r="K52" s="88">
        <v>33.5</v>
      </c>
    </row>
    <row r="53" spans="1:11" ht="12.75" customHeight="1">
      <c r="A53" s="92" t="s">
        <v>385</v>
      </c>
      <c r="B53" s="11"/>
      <c r="C53" s="74"/>
      <c r="D53" s="74"/>
      <c r="E53" s="89">
        <v>19</v>
      </c>
      <c r="F53" s="32">
        <v>36</v>
      </c>
      <c r="G53" s="78">
        <f>(19-1)/1*100</f>
        <v>1800</v>
      </c>
      <c r="H53" s="78">
        <f t="shared" si="4"/>
        <v>89.47368421052632</v>
      </c>
      <c r="I53" s="90">
        <v>1.8</v>
      </c>
      <c r="J53" s="91">
        <v>3.4</v>
      </c>
      <c r="K53" s="88">
        <v>3.6</v>
      </c>
    </row>
    <row r="54" spans="1:11" ht="12.75" customHeight="1">
      <c r="A54" s="11" t="s">
        <v>386</v>
      </c>
      <c r="B54" s="11"/>
      <c r="C54" s="11"/>
      <c r="D54" s="11"/>
      <c r="E54" s="89">
        <v>18</v>
      </c>
      <c r="F54" s="32">
        <v>26</v>
      </c>
      <c r="G54" s="78">
        <f>(18-11)/11*100</f>
        <v>63.63636363636363</v>
      </c>
      <c r="H54" s="78">
        <f t="shared" si="4"/>
        <v>44.44444444444444</v>
      </c>
      <c r="I54" s="90">
        <v>1.8</v>
      </c>
      <c r="J54" s="91">
        <v>2.6</v>
      </c>
      <c r="K54" s="88">
        <v>2.5</v>
      </c>
    </row>
    <row r="55" spans="1:11" ht="12.75" customHeight="1">
      <c r="A55" s="11" t="s">
        <v>387</v>
      </c>
      <c r="B55" s="11"/>
      <c r="C55" s="11"/>
      <c r="D55" s="11"/>
      <c r="E55" s="89">
        <v>13</v>
      </c>
      <c r="F55" s="32">
        <v>9</v>
      </c>
      <c r="G55" s="78">
        <f>(13-5)/5*100</f>
        <v>160</v>
      </c>
      <c r="H55" s="78">
        <f t="shared" si="4"/>
        <v>-30.76923076923077</v>
      </c>
      <c r="I55" s="90">
        <v>1.2</v>
      </c>
      <c r="J55" s="91">
        <v>0.9</v>
      </c>
      <c r="K55" s="88">
        <v>1.1</v>
      </c>
    </row>
    <row r="56" spans="1:11" ht="12.75" customHeight="1">
      <c r="A56" s="11" t="s">
        <v>388</v>
      </c>
      <c r="B56" s="11"/>
      <c r="C56" s="11"/>
      <c r="D56" s="11"/>
      <c r="E56" s="85" t="s">
        <v>389</v>
      </c>
      <c r="F56" s="32">
        <v>1084</v>
      </c>
      <c r="G56" s="27" t="s">
        <v>389</v>
      </c>
      <c r="H56" s="78" t="s">
        <v>389</v>
      </c>
      <c r="I56" s="86" t="s">
        <v>389</v>
      </c>
      <c r="J56" s="91">
        <v>65.5</v>
      </c>
      <c r="K56" s="88">
        <v>64.9</v>
      </c>
    </row>
    <row r="57" spans="1:11" ht="12.75" customHeight="1">
      <c r="A57" s="32" t="s">
        <v>390</v>
      </c>
      <c r="B57" s="11"/>
      <c r="E57" s="89">
        <v>114</v>
      </c>
      <c r="F57" s="32">
        <v>394</v>
      </c>
      <c r="G57" s="27" t="s">
        <v>391</v>
      </c>
      <c r="H57" s="78">
        <f t="shared" si="4"/>
        <v>245.61403508771932</v>
      </c>
      <c r="I57" s="90">
        <v>11.4</v>
      </c>
      <c r="J57" s="91">
        <v>38.5</v>
      </c>
      <c r="K57" s="88">
        <v>33.1</v>
      </c>
    </row>
    <row r="58" spans="1:11" ht="12.75" customHeight="1">
      <c r="A58" s="32" t="s">
        <v>392</v>
      </c>
      <c r="B58" s="11"/>
      <c r="E58" s="89">
        <v>1190</v>
      </c>
      <c r="F58" s="32">
        <v>1284</v>
      </c>
      <c r="G58" s="78">
        <f>(1190-837)/837*100</f>
        <v>42.17443249701314</v>
      </c>
      <c r="H58" s="78">
        <f t="shared" si="4"/>
        <v>7.899159663865546</v>
      </c>
      <c r="I58" s="93">
        <v>34</v>
      </c>
      <c r="J58" s="91">
        <v>36.1</v>
      </c>
      <c r="K58" s="88">
        <v>38.3</v>
      </c>
    </row>
    <row r="59" spans="1:11" ht="12.75" customHeight="1">
      <c r="A59" s="32" t="s">
        <v>393</v>
      </c>
      <c r="B59" s="11"/>
      <c r="E59" s="89">
        <v>915</v>
      </c>
      <c r="F59" s="32">
        <v>1165</v>
      </c>
      <c r="G59" s="78">
        <f>(915-378)/378*100</f>
        <v>142.06349206349208</v>
      </c>
      <c r="H59" s="78">
        <f t="shared" si="4"/>
        <v>27.322404371584703</v>
      </c>
      <c r="I59" s="90">
        <v>69.4</v>
      </c>
      <c r="J59" s="91">
        <v>78.1</v>
      </c>
      <c r="K59" s="88">
        <v>77.9</v>
      </c>
    </row>
    <row r="60" spans="1:11" ht="12.75" customHeight="1">
      <c r="A60" s="32" t="s">
        <v>394</v>
      </c>
      <c r="B60" s="11"/>
      <c r="E60" s="89">
        <v>519</v>
      </c>
      <c r="F60" s="32">
        <v>509</v>
      </c>
      <c r="G60" s="78">
        <f>(519-289)/289*100</f>
        <v>79.58477508650519</v>
      </c>
      <c r="H60" s="78">
        <f t="shared" si="4"/>
        <v>-1.9267822736030826</v>
      </c>
      <c r="I60" s="93">
        <v>47</v>
      </c>
      <c r="J60" s="91">
        <v>45.2</v>
      </c>
      <c r="K60" s="88">
        <v>44.8</v>
      </c>
    </row>
    <row r="61" spans="1:11" ht="12.75" customHeight="1">
      <c r="A61" s="32" t="s">
        <v>395</v>
      </c>
      <c r="B61" s="11"/>
      <c r="E61" s="89">
        <v>218</v>
      </c>
      <c r="F61" s="32">
        <v>508</v>
      </c>
      <c r="G61" s="78">
        <f>(218-141)/141*100</f>
        <v>54.60992907801418</v>
      </c>
      <c r="H61" s="78">
        <f t="shared" si="4"/>
        <v>133.0275229357798</v>
      </c>
      <c r="I61" s="90">
        <v>19.3</v>
      </c>
      <c r="J61" s="91">
        <v>40.7</v>
      </c>
      <c r="K61" s="88">
        <v>37.7</v>
      </c>
    </row>
    <row r="62" spans="1:11" ht="12.75" customHeight="1">
      <c r="A62" s="32" t="s">
        <v>396</v>
      </c>
      <c r="B62" s="11"/>
      <c r="E62" s="89">
        <v>381</v>
      </c>
      <c r="F62" s="32">
        <v>428</v>
      </c>
      <c r="G62" s="78">
        <f>(381-170)/170*100</f>
        <v>124.11764705882354</v>
      </c>
      <c r="H62" s="78">
        <f t="shared" si="4"/>
        <v>12.335958005249344</v>
      </c>
      <c r="I62" s="90">
        <v>36.1</v>
      </c>
      <c r="J62" s="91">
        <v>39.6</v>
      </c>
      <c r="K62" s="88">
        <v>39.7</v>
      </c>
    </row>
    <row r="63" spans="1:11" ht="11.25" customHeight="1">
      <c r="A63" s="46"/>
      <c r="B63" s="94"/>
      <c r="C63" s="46"/>
      <c r="D63" s="46"/>
      <c r="E63" s="95"/>
      <c r="F63" s="46"/>
      <c r="G63" s="46"/>
      <c r="H63" s="46"/>
      <c r="I63" s="46"/>
      <c r="J63" s="46"/>
      <c r="K63" s="96"/>
    </row>
    <row r="64" ht="12" customHeight="1">
      <c r="K64" s="27" t="s">
        <v>397</v>
      </c>
    </row>
    <row r="65" spans="1:11" ht="12" customHeight="1">
      <c r="A65" s="97" t="s">
        <v>398</v>
      </c>
      <c r="B65" s="97" t="s">
        <v>539</v>
      </c>
      <c r="K65" s="27"/>
    </row>
    <row r="66" spans="1:8" ht="15" customHeight="1">
      <c r="A66" s="257" t="s">
        <v>533</v>
      </c>
      <c r="C66" s="11"/>
      <c r="D66" s="11"/>
      <c r="H66" s="258"/>
    </row>
    <row r="67" spans="1:11" ht="21.75" customHeight="1">
      <c r="A67" s="310" t="s">
        <v>46</v>
      </c>
      <c r="B67" s="310"/>
      <c r="C67" s="311"/>
      <c r="D67" s="367" t="s">
        <v>399</v>
      </c>
      <c r="E67" s="366"/>
      <c r="F67" s="366" t="s">
        <v>400</v>
      </c>
      <c r="G67" s="366"/>
      <c r="H67" s="366"/>
      <c r="I67" s="367" t="s">
        <v>473</v>
      </c>
      <c r="J67" s="366"/>
      <c r="K67" s="195" t="s">
        <v>401</v>
      </c>
    </row>
    <row r="68" spans="1:11" ht="24" customHeight="1">
      <c r="A68" s="312"/>
      <c r="B68" s="312"/>
      <c r="C68" s="313"/>
      <c r="D68" s="196" t="s">
        <v>402</v>
      </c>
      <c r="E68" s="254" t="s">
        <v>403</v>
      </c>
      <c r="F68" s="254" t="s">
        <v>404</v>
      </c>
      <c r="G68" s="254" t="s">
        <v>405</v>
      </c>
      <c r="H68" s="256" t="s">
        <v>406</v>
      </c>
      <c r="I68" s="254" t="s">
        <v>407</v>
      </c>
      <c r="J68" s="254" t="s">
        <v>403</v>
      </c>
      <c r="K68" s="255" t="s">
        <v>408</v>
      </c>
    </row>
    <row r="69" spans="2:11" ht="12" customHeight="1">
      <c r="B69" s="11"/>
      <c r="C69" s="63"/>
      <c r="D69" s="27" t="s">
        <v>19</v>
      </c>
      <c r="E69" s="27" t="s">
        <v>283</v>
      </c>
      <c r="F69" s="27" t="s">
        <v>19</v>
      </c>
      <c r="G69" s="27" t="s">
        <v>283</v>
      </c>
      <c r="H69" s="27" t="s">
        <v>409</v>
      </c>
      <c r="I69" s="27" t="s">
        <v>410</v>
      </c>
      <c r="J69" s="27" t="s">
        <v>283</v>
      </c>
      <c r="K69" s="27" t="s">
        <v>411</v>
      </c>
    </row>
    <row r="70" spans="1:11" ht="12" customHeight="1">
      <c r="A70" s="11" t="s">
        <v>412</v>
      </c>
      <c r="B70" s="114">
        <v>10</v>
      </c>
      <c r="C70" s="77" t="s">
        <v>413</v>
      </c>
      <c r="D70" s="11">
        <v>19837167</v>
      </c>
      <c r="E70" s="100">
        <v>-3.3</v>
      </c>
      <c r="F70" s="32">
        <v>16306363</v>
      </c>
      <c r="G70" s="100">
        <v>-3.6</v>
      </c>
      <c r="H70" s="32">
        <v>2968</v>
      </c>
      <c r="I70" s="27">
        <v>516546.1</v>
      </c>
      <c r="J70" s="88">
        <v>-1</v>
      </c>
      <c r="K70" s="27">
        <v>2993</v>
      </c>
    </row>
    <row r="71" spans="1:11" ht="12" customHeight="1">
      <c r="A71" s="111"/>
      <c r="B71" s="114">
        <v>11</v>
      </c>
      <c r="C71" s="77"/>
      <c r="D71" s="11">
        <v>19596613</v>
      </c>
      <c r="E71" s="100">
        <v>-1.2</v>
      </c>
      <c r="F71" s="32">
        <v>15393782</v>
      </c>
      <c r="G71" s="100">
        <v>-5.6</v>
      </c>
      <c r="H71" s="32">
        <v>2785</v>
      </c>
      <c r="I71" s="27">
        <v>520937.1</v>
      </c>
      <c r="J71" s="88">
        <v>0.9</v>
      </c>
      <c r="K71" s="27">
        <v>2942</v>
      </c>
    </row>
    <row r="72" spans="1:11" ht="12" customHeight="1">
      <c r="A72" s="111"/>
      <c r="B72" s="114">
        <v>12</v>
      </c>
      <c r="C72" s="77"/>
      <c r="D72" s="11">
        <v>20069240</v>
      </c>
      <c r="E72" s="100">
        <v>2.4</v>
      </c>
      <c r="F72" s="32">
        <v>15877258</v>
      </c>
      <c r="G72" s="100">
        <v>3.1</v>
      </c>
      <c r="H72" s="32">
        <v>2860</v>
      </c>
      <c r="I72" s="27">
        <v>536806.3</v>
      </c>
      <c r="J72" s="88">
        <v>3</v>
      </c>
      <c r="K72" s="27">
        <v>2982</v>
      </c>
    </row>
    <row r="73" spans="1:11" ht="12" customHeight="1">
      <c r="A73" s="111"/>
      <c r="B73" s="114">
        <v>13</v>
      </c>
      <c r="C73" s="77"/>
      <c r="D73" s="27">
        <v>19212896</v>
      </c>
      <c r="E73" s="88">
        <v>-4.3</v>
      </c>
      <c r="F73" s="27">
        <v>14676672</v>
      </c>
      <c r="G73" s="88">
        <v>-7.6</v>
      </c>
      <c r="H73" s="27">
        <v>2635</v>
      </c>
      <c r="I73" s="27">
        <v>530370.3</v>
      </c>
      <c r="J73" s="88">
        <v>-1.2</v>
      </c>
      <c r="K73" s="27">
        <v>2892</v>
      </c>
    </row>
    <row r="74" spans="1:11" ht="12" customHeight="1">
      <c r="A74" s="111"/>
      <c r="B74" s="32">
        <v>14</v>
      </c>
      <c r="C74" s="77"/>
      <c r="D74" s="27">
        <v>19535667</v>
      </c>
      <c r="E74" s="88">
        <v>1.7</v>
      </c>
      <c r="F74" s="27">
        <v>14763923</v>
      </c>
      <c r="G74" s="88">
        <v>0.6</v>
      </c>
      <c r="H74" s="27">
        <v>2647</v>
      </c>
      <c r="I74" s="27">
        <v>536609</v>
      </c>
      <c r="J74" s="100">
        <v>1.2</v>
      </c>
      <c r="K74" s="32">
        <v>2848</v>
      </c>
    </row>
    <row r="75" spans="1:11" ht="10.5" customHeight="1">
      <c r="A75" s="259"/>
      <c r="B75" s="117"/>
      <c r="C75" s="260"/>
      <c r="D75" s="261"/>
      <c r="E75" s="98"/>
      <c r="F75" s="98"/>
      <c r="G75" s="98"/>
      <c r="H75" s="98"/>
      <c r="I75" s="98"/>
      <c r="J75" s="98"/>
      <c r="K75" s="98"/>
    </row>
    <row r="76" spans="1:11" ht="12" customHeight="1">
      <c r="A76" s="92"/>
      <c r="B76" s="11"/>
      <c r="D76" s="11"/>
      <c r="K76" s="27" t="s">
        <v>567</v>
      </c>
    </row>
    <row r="77" spans="1:11" ht="9.75" customHeight="1">
      <c r="A77" s="92"/>
      <c r="B77" s="11"/>
      <c r="D77" s="11"/>
      <c r="K77" s="27"/>
    </row>
    <row r="78" spans="1:11" ht="15" customHeight="1">
      <c r="A78" s="257" t="s">
        <v>534</v>
      </c>
      <c r="C78" s="11"/>
      <c r="D78" s="11"/>
      <c r="F78" s="262"/>
      <c r="G78" s="262"/>
      <c r="H78" s="262"/>
      <c r="I78" s="262"/>
      <c r="J78" s="262"/>
      <c r="K78" s="262"/>
    </row>
    <row r="79" spans="1:11" ht="24" customHeight="1">
      <c r="A79" s="365" t="s">
        <v>46</v>
      </c>
      <c r="B79" s="365"/>
      <c r="C79" s="365"/>
      <c r="D79" s="317"/>
      <c r="E79" s="196" t="s">
        <v>284</v>
      </c>
      <c r="F79" s="254" t="s">
        <v>285</v>
      </c>
      <c r="G79" s="195" t="s">
        <v>286</v>
      </c>
      <c r="H79" s="195" t="s">
        <v>540</v>
      </c>
      <c r="I79" s="195" t="s">
        <v>568</v>
      </c>
      <c r="J79" s="99"/>
      <c r="K79" s="74"/>
    </row>
    <row r="80" spans="1:11" ht="14.25" customHeight="1">
      <c r="A80" s="61" t="s">
        <v>414</v>
      </c>
      <c r="B80" s="11"/>
      <c r="D80" s="175"/>
      <c r="E80" s="27" t="s">
        <v>19</v>
      </c>
      <c r="F80" s="27" t="s">
        <v>19</v>
      </c>
      <c r="G80" s="27" t="s">
        <v>19</v>
      </c>
      <c r="H80" s="27" t="s">
        <v>19</v>
      </c>
      <c r="I80" s="27" t="s">
        <v>19</v>
      </c>
      <c r="J80" s="27"/>
      <c r="K80" s="27"/>
    </row>
    <row r="81" spans="1:11" ht="12" customHeight="1">
      <c r="A81" s="11">
        <v>1</v>
      </c>
      <c r="B81" s="92" t="s">
        <v>415</v>
      </c>
      <c r="D81" s="63"/>
      <c r="E81" s="32">
        <v>19996394</v>
      </c>
      <c r="F81" s="32">
        <v>19451309</v>
      </c>
      <c r="G81" s="32">
        <v>19589211</v>
      </c>
      <c r="H81" s="32">
        <v>18554911</v>
      </c>
      <c r="I81" s="32">
        <v>18532185</v>
      </c>
      <c r="J81" s="263"/>
      <c r="K81" s="100"/>
    </row>
    <row r="82" spans="1:11" ht="12" customHeight="1">
      <c r="A82" s="11">
        <v>2</v>
      </c>
      <c r="B82" s="92" t="s">
        <v>416</v>
      </c>
      <c r="D82" s="63"/>
      <c r="E82" s="32">
        <v>19837167</v>
      </c>
      <c r="F82" s="32">
        <v>19596613</v>
      </c>
      <c r="G82" s="32">
        <v>20069240</v>
      </c>
      <c r="H82" s="32">
        <v>19212896</v>
      </c>
      <c r="I82" s="32">
        <v>19535667</v>
      </c>
      <c r="J82" s="263"/>
      <c r="K82" s="100"/>
    </row>
    <row r="83" spans="1:11" ht="12" customHeight="1">
      <c r="A83" s="11">
        <v>3</v>
      </c>
      <c r="B83" s="92" t="s">
        <v>417</v>
      </c>
      <c r="D83" s="63"/>
      <c r="E83" s="32">
        <v>21803839</v>
      </c>
      <c r="F83" s="32">
        <v>20991507</v>
      </c>
      <c r="G83" s="32">
        <v>21432508</v>
      </c>
      <c r="H83" s="32">
        <v>20213931</v>
      </c>
      <c r="I83" s="32">
        <v>20170263</v>
      </c>
      <c r="J83" s="263"/>
      <c r="K83" s="100"/>
    </row>
    <row r="84" spans="1:11" ht="12" customHeight="1">
      <c r="A84" s="11">
        <v>4</v>
      </c>
      <c r="B84" s="92" t="s">
        <v>418</v>
      </c>
      <c r="D84" s="63"/>
      <c r="E84" s="32">
        <v>21630267</v>
      </c>
      <c r="F84" s="32">
        <v>21147668</v>
      </c>
      <c r="G84" s="32">
        <v>21957864</v>
      </c>
      <c r="H84" s="32">
        <v>20930308</v>
      </c>
      <c r="I84" s="32">
        <v>21261777</v>
      </c>
      <c r="J84" s="263"/>
      <c r="K84" s="100"/>
    </row>
    <row r="85" spans="1:11" ht="12" customHeight="1">
      <c r="A85" s="11">
        <v>5</v>
      </c>
      <c r="B85" s="92" t="s">
        <v>287</v>
      </c>
      <c r="D85" s="63"/>
      <c r="E85" s="32">
        <v>16306363</v>
      </c>
      <c r="F85" s="32">
        <v>15393782</v>
      </c>
      <c r="G85" s="32">
        <v>15877258</v>
      </c>
      <c r="H85" s="32">
        <v>14676672</v>
      </c>
      <c r="I85" s="32">
        <v>14763923</v>
      </c>
      <c r="J85" s="263"/>
      <c r="K85" s="100"/>
    </row>
    <row r="86" spans="1:11" ht="12" customHeight="1">
      <c r="A86" s="11">
        <v>6</v>
      </c>
      <c r="B86" s="92" t="s">
        <v>419</v>
      </c>
      <c r="D86" s="63"/>
      <c r="E86" s="32">
        <v>14498918</v>
      </c>
      <c r="F86" s="32">
        <v>13853584</v>
      </c>
      <c r="G86" s="32">
        <v>14033961</v>
      </c>
      <c r="H86" s="32">
        <v>13017652</v>
      </c>
      <c r="I86" s="32">
        <v>13125845</v>
      </c>
      <c r="J86" s="263"/>
      <c r="K86" s="100"/>
    </row>
    <row r="87" spans="1:11" ht="14.25" customHeight="1">
      <c r="A87" s="264" t="s">
        <v>288</v>
      </c>
      <c r="B87" s="11"/>
      <c r="D87" s="175"/>
      <c r="E87" s="27" t="s">
        <v>289</v>
      </c>
      <c r="F87" s="27" t="s">
        <v>289</v>
      </c>
      <c r="G87" s="27" t="s">
        <v>289</v>
      </c>
      <c r="H87" s="27" t="s">
        <v>289</v>
      </c>
      <c r="I87" s="27" t="s">
        <v>289</v>
      </c>
      <c r="J87" s="27"/>
      <c r="K87" s="27"/>
    </row>
    <row r="88" spans="1:11" ht="12" customHeight="1">
      <c r="A88" s="11">
        <v>1</v>
      </c>
      <c r="B88" s="92" t="s">
        <v>290</v>
      </c>
      <c r="D88" s="63"/>
      <c r="E88" s="32">
        <v>2968</v>
      </c>
      <c r="F88" s="32">
        <v>2785</v>
      </c>
      <c r="G88" s="32">
        <v>2860</v>
      </c>
      <c r="H88" s="32">
        <v>2635</v>
      </c>
      <c r="I88" s="32">
        <v>2647</v>
      </c>
      <c r="J88" s="263"/>
      <c r="K88" s="100"/>
    </row>
    <row r="89" spans="1:11" ht="12" customHeight="1">
      <c r="A89" s="11">
        <v>2</v>
      </c>
      <c r="B89" s="265" t="s">
        <v>420</v>
      </c>
      <c r="D89" s="63"/>
      <c r="E89" s="32">
        <v>1894</v>
      </c>
      <c r="F89" s="32">
        <v>1890</v>
      </c>
      <c r="G89" s="32">
        <v>1883</v>
      </c>
      <c r="H89" s="32">
        <v>1880</v>
      </c>
      <c r="I89" s="32">
        <v>1839</v>
      </c>
      <c r="J89" s="263"/>
      <c r="K89" s="100"/>
    </row>
    <row r="90" spans="1:11" ht="12" customHeight="1">
      <c r="A90" s="11">
        <v>3</v>
      </c>
      <c r="B90" s="92" t="s">
        <v>468</v>
      </c>
      <c r="D90" s="63"/>
      <c r="E90" s="32">
        <v>5437</v>
      </c>
      <c r="F90" s="32">
        <v>5046</v>
      </c>
      <c r="G90" s="32">
        <v>5286</v>
      </c>
      <c r="H90" s="32">
        <v>5176</v>
      </c>
      <c r="I90" s="32">
        <v>5210</v>
      </c>
      <c r="J90" s="263"/>
      <c r="K90" s="100"/>
    </row>
    <row r="91" spans="1:11" ht="12" customHeight="1">
      <c r="A91" s="11">
        <v>4</v>
      </c>
      <c r="B91" s="266" t="s">
        <v>421</v>
      </c>
      <c r="D91" s="63"/>
      <c r="E91" s="32">
        <v>6231</v>
      </c>
      <c r="F91" s="32">
        <v>5757</v>
      </c>
      <c r="G91" s="32">
        <v>5836</v>
      </c>
      <c r="H91" s="32">
        <v>5377</v>
      </c>
      <c r="I91" s="32">
        <v>5416</v>
      </c>
      <c r="J91" s="263"/>
      <c r="K91" s="100"/>
    </row>
    <row r="92" spans="1:11" ht="13.5" customHeight="1">
      <c r="A92" s="11"/>
      <c r="B92" s="266"/>
      <c r="D92" s="63"/>
      <c r="E92" s="27" t="s">
        <v>422</v>
      </c>
      <c r="F92" s="27" t="s">
        <v>19</v>
      </c>
      <c r="G92" s="27" t="s">
        <v>19</v>
      </c>
      <c r="H92" s="27" t="s">
        <v>19</v>
      </c>
      <c r="I92" s="27" t="s">
        <v>19</v>
      </c>
      <c r="J92" s="263"/>
      <c r="K92" s="100"/>
    </row>
    <row r="93" spans="1:11" ht="12" customHeight="1">
      <c r="A93" s="11">
        <v>5</v>
      </c>
      <c r="B93" s="266" t="s">
        <v>423</v>
      </c>
      <c r="D93" s="63"/>
      <c r="E93" s="32">
        <v>1728</v>
      </c>
      <c r="F93" s="32">
        <v>1651</v>
      </c>
      <c r="G93" s="32">
        <v>1672</v>
      </c>
      <c r="H93" s="32">
        <v>1551</v>
      </c>
      <c r="I93" s="32">
        <v>1564</v>
      </c>
      <c r="J93" s="263"/>
      <c r="K93" s="100"/>
    </row>
    <row r="94" spans="1:11" ht="10.5" customHeight="1">
      <c r="A94" s="46"/>
      <c r="B94" s="31"/>
      <c r="C94" s="267"/>
      <c r="D94" s="71"/>
      <c r="E94" s="95"/>
      <c r="F94" s="46"/>
      <c r="G94" s="46"/>
      <c r="H94" s="46"/>
      <c r="I94" s="46"/>
      <c r="J94" s="263"/>
      <c r="K94" s="100"/>
    </row>
    <row r="95" spans="1:3" ht="11.25" customHeight="1">
      <c r="A95" s="11" t="s">
        <v>424</v>
      </c>
      <c r="B95" s="32" t="s">
        <v>469</v>
      </c>
      <c r="C95" s="11"/>
    </row>
    <row r="96" spans="1:9" ht="11.25" customHeight="1">
      <c r="A96" s="11"/>
      <c r="C96" s="11"/>
      <c r="I96" s="27" t="s">
        <v>569</v>
      </c>
    </row>
    <row r="97" spans="1:9" ht="9.75" customHeight="1">
      <c r="A97" s="11"/>
      <c r="C97" s="11"/>
      <c r="I97" s="27"/>
    </row>
    <row r="98" spans="1:8" ht="15" customHeight="1">
      <c r="A98" s="257" t="s">
        <v>535</v>
      </c>
      <c r="C98" s="11"/>
      <c r="D98" s="11"/>
      <c r="H98" s="258"/>
    </row>
    <row r="99" spans="1:11" ht="24" customHeight="1">
      <c r="A99" s="365" t="s">
        <v>46</v>
      </c>
      <c r="B99" s="365"/>
      <c r="C99" s="365"/>
      <c r="D99" s="317"/>
      <c r="E99" s="196" t="s">
        <v>284</v>
      </c>
      <c r="F99" s="254" t="s">
        <v>285</v>
      </c>
      <c r="G99" s="196" t="s">
        <v>286</v>
      </c>
      <c r="H99" s="196" t="s">
        <v>540</v>
      </c>
      <c r="I99" s="196" t="s">
        <v>568</v>
      </c>
      <c r="J99" s="254" t="s">
        <v>291</v>
      </c>
      <c r="K99" s="268" t="s">
        <v>292</v>
      </c>
    </row>
    <row r="100" spans="2:11" ht="12" customHeight="1">
      <c r="B100" s="11"/>
      <c r="C100" s="11"/>
      <c r="D100" s="63"/>
      <c r="E100" s="27" t="s">
        <v>19</v>
      </c>
      <c r="F100" s="27" t="s">
        <v>19</v>
      </c>
      <c r="G100" s="27" t="s">
        <v>19</v>
      </c>
      <c r="H100" s="27" t="s">
        <v>19</v>
      </c>
      <c r="I100" s="27" t="s">
        <v>19</v>
      </c>
      <c r="J100" s="27" t="s">
        <v>283</v>
      </c>
      <c r="K100" s="27" t="s">
        <v>283</v>
      </c>
    </row>
    <row r="101" spans="1:11" ht="12" customHeight="1">
      <c r="A101" s="11" t="s">
        <v>293</v>
      </c>
      <c r="B101" s="258"/>
      <c r="D101" s="269"/>
      <c r="E101" s="32">
        <v>18742523</v>
      </c>
      <c r="F101" s="32">
        <v>18119064</v>
      </c>
      <c r="G101" s="32">
        <v>18242318</v>
      </c>
      <c r="H101" s="32">
        <v>17337924</v>
      </c>
      <c r="I101" s="32">
        <v>17298621</v>
      </c>
      <c r="J101" s="100">
        <f>I101/$I$127*100</f>
        <v>93.3436667074066</v>
      </c>
      <c r="K101" s="100">
        <f>(I101-H101)/ABS(H101)*100</f>
        <v>-0.22668803946770097</v>
      </c>
    </row>
    <row r="102" spans="1:11" ht="12" customHeight="1">
      <c r="A102" s="11" t="s">
        <v>425</v>
      </c>
      <c r="B102" s="258"/>
      <c r="D102" s="269"/>
      <c r="E102" s="32">
        <v>199960</v>
      </c>
      <c r="F102" s="32">
        <v>193711</v>
      </c>
      <c r="G102" s="32">
        <v>174510</v>
      </c>
      <c r="H102" s="32">
        <v>170066</v>
      </c>
      <c r="I102" s="32">
        <v>168405</v>
      </c>
      <c r="J102" s="100">
        <f aca="true" t="shared" si="5" ref="J102:J127">I102/$I$127*100</f>
        <v>0.9087163764013796</v>
      </c>
      <c r="K102" s="100">
        <f aca="true" t="shared" si="6" ref="K102:K129">(I102-H102)/ABS(H102)*100</f>
        <v>-0.9766796420213328</v>
      </c>
    </row>
    <row r="103" spans="1:11" ht="12" customHeight="1">
      <c r="A103" s="111" t="s">
        <v>294</v>
      </c>
      <c r="B103" s="258" t="s">
        <v>295</v>
      </c>
      <c r="D103" s="63"/>
      <c r="E103" s="32">
        <v>156357</v>
      </c>
      <c r="F103" s="32">
        <v>152988</v>
      </c>
      <c r="G103" s="32">
        <v>136767</v>
      </c>
      <c r="H103" s="32">
        <v>132137</v>
      </c>
      <c r="I103" s="32">
        <v>130920</v>
      </c>
      <c r="J103" s="100">
        <f t="shared" si="5"/>
        <v>0.7064466494371818</v>
      </c>
      <c r="K103" s="100">
        <f t="shared" si="6"/>
        <v>-0.9210137962871867</v>
      </c>
    </row>
    <row r="104" spans="1:11" ht="12" customHeight="1">
      <c r="A104" s="111" t="s">
        <v>296</v>
      </c>
      <c r="B104" s="258" t="s">
        <v>297</v>
      </c>
      <c r="D104" s="63"/>
      <c r="E104" s="32">
        <v>7807</v>
      </c>
      <c r="F104" s="32">
        <v>4940</v>
      </c>
      <c r="G104" s="32">
        <v>3493</v>
      </c>
      <c r="H104" s="32">
        <v>4595</v>
      </c>
      <c r="I104" s="32">
        <v>4484</v>
      </c>
      <c r="J104" s="100">
        <f t="shared" si="5"/>
        <v>0.02419574378304555</v>
      </c>
      <c r="K104" s="100">
        <f t="shared" si="6"/>
        <v>-2.415669205658324</v>
      </c>
    </row>
    <row r="105" spans="1:11" ht="12" customHeight="1">
      <c r="A105" s="111" t="s">
        <v>298</v>
      </c>
      <c r="B105" s="258" t="s">
        <v>299</v>
      </c>
      <c r="D105" s="63"/>
      <c r="E105" s="32">
        <v>35796</v>
      </c>
      <c r="F105" s="32">
        <v>35783</v>
      </c>
      <c r="G105" s="32">
        <v>34250</v>
      </c>
      <c r="H105" s="32">
        <v>33334</v>
      </c>
      <c r="I105" s="32">
        <v>33001</v>
      </c>
      <c r="J105" s="100">
        <f t="shared" si="5"/>
        <v>0.17807398318115214</v>
      </c>
      <c r="K105" s="100">
        <f t="shared" si="6"/>
        <v>-0.9989800203995921</v>
      </c>
    </row>
    <row r="106" spans="1:11" ht="12" customHeight="1">
      <c r="A106" s="92" t="s">
        <v>426</v>
      </c>
      <c r="B106" s="258"/>
      <c r="D106" s="63"/>
      <c r="E106" s="32">
        <v>7328011</v>
      </c>
      <c r="F106" s="32">
        <v>6830810</v>
      </c>
      <c r="G106" s="32">
        <v>6919568</v>
      </c>
      <c r="H106" s="32">
        <v>5994083</v>
      </c>
      <c r="I106" s="32">
        <v>5867155</v>
      </c>
      <c r="J106" s="100">
        <f t="shared" si="5"/>
        <v>31.65927277328604</v>
      </c>
      <c r="K106" s="100">
        <f t="shared" si="6"/>
        <v>-2.117554928752238</v>
      </c>
    </row>
    <row r="107" spans="1:11" ht="12" customHeight="1">
      <c r="A107" s="111" t="s">
        <v>300</v>
      </c>
      <c r="B107" s="258" t="s">
        <v>301</v>
      </c>
      <c r="D107" s="63"/>
      <c r="E107" s="32">
        <v>33064</v>
      </c>
      <c r="F107" s="32">
        <v>26580</v>
      </c>
      <c r="G107" s="32">
        <v>55381</v>
      </c>
      <c r="H107" s="32">
        <v>61219</v>
      </c>
      <c r="I107" s="32">
        <v>51970</v>
      </c>
      <c r="J107" s="100">
        <f t="shared" si="5"/>
        <v>0.28043104469332675</v>
      </c>
      <c r="K107" s="100">
        <f t="shared" si="6"/>
        <v>-15.10805468890377</v>
      </c>
    </row>
    <row r="108" spans="1:11" ht="12" customHeight="1">
      <c r="A108" s="111" t="s">
        <v>302</v>
      </c>
      <c r="B108" s="258" t="s">
        <v>303</v>
      </c>
      <c r="D108" s="63"/>
      <c r="E108" s="32">
        <v>5502551</v>
      </c>
      <c r="F108" s="32">
        <v>5259030</v>
      </c>
      <c r="G108" s="32">
        <v>5303293</v>
      </c>
      <c r="H108" s="32">
        <v>4689103</v>
      </c>
      <c r="I108" s="32">
        <v>4711333</v>
      </c>
      <c r="J108" s="100">
        <f t="shared" si="5"/>
        <v>25.422436695942764</v>
      </c>
      <c r="K108" s="100">
        <f t="shared" si="6"/>
        <v>0.47407787800779805</v>
      </c>
    </row>
    <row r="109" spans="1:11" ht="12" customHeight="1">
      <c r="A109" s="111" t="s">
        <v>304</v>
      </c>
      <c r="B109" s="258" t="s">
        <v>305</v>
      </c>
      <c r="D109" s="63"/>
      <c r="E109" s="32">
        <v>1792396</v>
      </c>
      <c r="F109" s="32">
        <v>1545200</v>
      </c>
      <c r="G109" s="32">
        <v>1560894</v>
      </c>
      <c r="H109" s="32">
        <v>1243761</v>
      </c>
      <c r="I109" s="32">
        <v>1103852</v>
      </c>
      <c r="J109" s="100">
        <f t="shared" si="5"/>
        <v>5.956405032649955</v>
      </c>
      <c r="K109" s="100">
        <f t="shared" si="6"/>
        <v>-11.248865336668379</v>
      </c>
    </row>
    <row r="110" spans="1:11" ht="12" customHeight="1">
      <c r="A110" s="92" t="s">
        <v>427</v>
      </c>
      <c r="B110" s="258"/>
      <c r="D110" s="63"/>
      <c r="E110" s="32">
        <v>13319444</v>
      </c>
      <c r="F110" s="32">
        <v>13231400</v>
      </c>
      <c r="G110" s="32">
        <v>13252261</v>
      </c>
      <c r="H110" s="32">
        <v>13288208</v>
      </c>
      <c r="I110" s="32">
        <v>13385182</v>
      </c>
      <c r="J110" s="100">
        <f t="shared" si="5"/>
        <v>72.2266802322554</v>
      </c>
      <c r="K110" s="100">
        <f t="shared" si="6"/>
        <v>0.729774850002348</v>
      </c>
    </row>
    <row r="111" spans="1:11" ht="12" customHeight="1">
      <c r="A111" s="111" t="s">
        <v>306</v>
      </c>
      <c r="B111" s="258" t="s">
        <v>307</v>
      </c>
      <c r="D111" s="63"/>
      <c r="E111" s="32">
        <v>641587</v>
      </c>
      <c r="F111" s="32">
        <v>606161</v>
      </c>
      <c r="G111" s="32">
        <v>628237</v>
      </c>
      <c r="H111" s="32">
        <v>621469</v>
      </c>
      <c r="I111" s="32">
        <v>632501</v>
      </c>
      <c r="J111" s="100">
        <f t="shared" si="5"/>
        <v>3.4129866499821797</v>
      </c>
      <c r="K111" s="100">
        <f t="shared" si="6"/>
        <v>1.7751488811187686</v>
      </c>
    </row>
    <row r="112" spans="1:11" ht="12" customHeight="1">
      <c r="A112" s="111" t="s">
        <v>308</v>
      </c>
      <c r="B112" s="258" t="s">
        <v>309</v>
      </c>
      <c r="D112" s="63"/>
      <c r="E112" s="32">
        <v>1909837</v>
      </c>
      <c r="F112" s="32">
        <v>1809199</v>
      </c>
      <c r="G112" s="32">
        <v>1699779</v>
      </c>
      <c r="H112" s="32">
        <v>1701829</v>
      </c>
      <c r="I112" s="32">
        <v>1749272</v>
      </c>
      <c r="J112" s="100">
        <f t="shared" si="5"/>
        <v>9.439102836497693</v>
      </c>
      <c r="K112" s="100">
        <f t="shared" si="6"/>
        <v>2.7877653982861967</v>
      </c>
    </row>
    <row r="113" spans="1:11" ht="12" customHeight="1">
      <c r="A113" s="111" t="s">
        <v>310</v>
      </c>
      <c r="B113" s="258" t="s">
        <v>311</v>
      </c>
      <c r="D113" s="63"/>
      <c r="E113" s="32">
        <v>969808</v>
      </c>
      <c r="F113" s="32">
        <v>962172</v>
      </c>
      <c r="G113" s="32">
        <v>992259</v>
      </c>
      <c r="H113" s="32">
        <v>1106854</v>
      </c>
      <c r="I113" s="32">
        <v>1109513</v>
      </c>
      <c r="J113" s="100">
        <f t="shared" si="5"/>
        <v>5.98695188937516</v>
      </c>
      <c r="K113" s="100">
        <f t="shared" si="6"/>
        <v>0.2402304188266926</v>
      </c>
    </row>
    <row r="114" spans="1:11" ht="12" customHeight="1">
      <c r="A114" s="111" t="s">
        <v>312</v>
      </c>
      <c r="B114" s="258" t="s">
        <v>313</v>
      </c>
      <c r="D114" s="63"/>
      <c r="E114" s="32">
        <v>2722712</v>
      </c>
      <c r="F114" s="32">
        <v>2754545</v>
      </c>
      <c r="G114" s="32">
        <v>2797286</v>
      </c>
      <c r="H114" s="32">
        <v>2824669</v>
      </c>
      <c r="I114" s="32">
        <v>2862376</v>
      </c>
      <c r="J114" s="100">
        <f t="shared" si="5"/>
        <v>15.445431825766903</v>
      </c>
      <c r="K114" s="100">
        <f t="shared" si="6"/>
        <v>1.334917471746247</v>
      </c>
    </row>
    <row r="115" spans="1:11" ht="12" customHeight="1">
      <c r="A115" s="111" t="s">
        <v>314</v>
      </c>
      <c r="B115" s="258" t="s">
        <v>315</v>
      </c>
      <c r="D115" s="63"/>
      <c r="E115" s="32">
        <v>1498062</v>
      </c>
      <c r="F115" s="32">
        <v>1382666</v>
      </c>
      <c r="G115" s="32">
        <v>1368592</v>
      </c>
      <c r="H115" s="32">
        <v>1327524</v>
      </c>
      <c r="I115" s="32">
        <v>1289296</v>
      </c>
      <c r="J115" s="100">
        <f t="shared" si="5"/>
        <v>6.957064156223349</v>
      </c>
      <c r="K115" s="100">
        <f t="shared" si="6"/>
        <v>-2.8796466203247553</v>
      </c>
    </row>
    <row r="116" spans="1:11" ht="12" customHeight="1">
      <c r="A116" s="111" t="s">
        <v>316</v>
      </c>
      <c r="B116" s="258" t="s">
        <v>317</v>
      </c>
      <c r="D116" s="63"/>
      <c r="E116" s="32">
        <v>3472546</v>
      </c>
      <c r="F116" s="32">
        <v>3579800</v>
      </c>
      <c r="G116" s="32">
        <v>3662087</v>
      </c>
      <c r="H116" s="32">
        <v>3591430</v>
      </c>
      <c r="I116" s="32">
        <v>3620103</v>
      </c>
      <c r="J116" s="100">
        <f t="shared" si="5"/>
        <v>19.534140199873896</v>
      </c>
      <c r="K116" s="100">
        <f t="shared" si="6"/>
        <v>0.7983727930100267</v>
      </c>
    </row>
    <row r="117" spans="1:11" ht="12" customHeight="1">
      <c r="A117" s="114" t="s">
        <v>318</v>
      </c>
      <c r="B117" s="270"/>
      <c r="D117" s="269"/>
      <c r="E117" s="32">
        <v>1703285</v>
      </c>
      <c r="F117" s="32">
        <v>1749851</v>
      </c>
      <c r="G117" s="32">
        <v>1753112</v>
      </c>
      <c r="H117" s="32">
        <v>1755032</v>
      </c>
      <c r="I117" s="32">
        <v>1746405</v>
      </c>
      <c r="J117" s="100">
        <f t="shared" si="5"/>
        <v>9.423632453485652</v>
      </c>
      <c r="K117" s="100">
        <f t="shared" si="6"/>
        <v>-0.4915579886862462</v>
      </c>
    </row>
    <row r="118" spans="1:11" ht="12" customHeight="1">
      <c r="A118" s="111" t="s">
        <v>319</v>
      </c>
      <c r="B118" s="258" t="s">
        <v>307</v>
      </c>
      <c r="D118" s="63"/>
      <c r="E118" s="32">
        <v>252352</v>
      </c>
      <c r="F118" s="32">
        <v>264495</v>
      </c>
      <c r="G118" s="32">
        <v>274729</v>
      </c>
      <c r="H118" s="32">
        <v>277486</v>
      </c>
      <c r="I118" s="32">
        <v>289189</v>
      </c>
      <c r="J118" s="100">
        <f t="shared" si="5"/>
        <v>1.560468989490446</v>
      </c>
      <c r="K118" s="100">
        <f t="shared" si="6"/>
        <v>4.217510072580239</v>
      </c>
    </row>
    <row r="119" spans="1:11" ht="12" customHeight="1">
      <c r="A119" s="111" t="s">
        <v>320</v>
      </c>
      <c r="B119" s="258" t="s">
        <v>317</v>
      </c>
      <c r="D119" s="63"/>
      <c r="E119" s="32">
        <v>549961</v>
      </c>
      <c r="F119" s="32">
        <v>546479</v>
      </c>
      <c r="G119" s="32">
        <v>536880</v>
      </c>
      <c r="H119" s="32">
        <v>534035</v>
      </c>
      <c r="I119" s="32">
        <v>523755</v>
      </c>
      <c r="J119" s="100">
        <f t="shared" si="5"/>
        <v>2.8261912990831894</v>
      </c>
      <c r="K119" s="100">
        <f t="shared" si="6"/>
        <v>-1.9249674646792811</v>
      </c>
    </row>
    <row r="120" spans="1:11" ht="12" customHeight="1">
      <c r="A120" s="111" t="s">
        <v>321</v>
      </c>
      <c r="B120" s="258" t="s">
        <v>322</v>
      </c>
      <c r="D120" s="63"/>
      <c r="E120" s="32">
        <v>900972</v>
      </c>
      <c r="F120" s="32">
        <v>938877</v>
      </c>
      <c r="G120" s="32">
        <v>941503</v>
      </c>
      <c r="H120" s="32">
        <v>943511</v>
      </c>
      <c r="I120" s="32">
        <v>933461</v>
      </c>
      <c r="J120" s="100">
        <f t="shared" si="5"/>
        <v>5.036972164912017</v>
      </c>
      <c r="K120" s="100">
        <f t="shared" si="6"/>
        <v>-1.0651704113677531</v>
      </c>
    </row>
    <row r="121" spans="1:11" ht="12" customHeight="1">
      <c r="A121" s="258" t="s">
        <v>323</v>
      </c>
      <c r="B121" s="258"/>
      <c r="D121" s="175"/>
      <c r="E121" s="32">
        <v>401607</v>
      </c>
      <c r="F121" s="32">
        <v>387006</v>
      </c>
      <c r="G121" s="32">
        <v>350909</v>
      </c>
      <c r="H121" s="32">
        <v>359401</v>
      </c>
      <c r="I121" s="32">
        <v>375716</v>
      </c>
      <c r="J121" s="100">
        <f t="shared" si="5"/>
        <v>2.027370221050567</v>
      </c>
      <c r="K121" s="100">
        <f t="shared" si="6"/>
        <v>4.539497664168992</v>
      </c>
    </row>
    <row r="122" spans="1:11" ht="12" customHeight="1">
      <c r="A122" s="111" t="s">
        <v>324</v>
      </c>
      <c r="B122" s="258" t="s">
        <v>317</v>
      </c>
      <c r="D122" s="63"/>
      <c r="E122" s="32">
        <v>401607</v>
      </c>
      <c r="F122" s="32">
        <v>387006</v>
      </c>
      <c r="G122" s="32">
        <v>350909</v>
      </c>
      <c r="H122" s="32">
        <v>359401</v>
      </c>
      <c r="I122" s="32">
        <v>375716</v>
      </c>
      <c r="J122" s="100">
        <f t="shared" si="5"/>
        <v>2.027370221050567</v>
      </c>
      <c r="K122" s="100">
        <f t="shared" si="6"/>
        <v>4.539497664168992</v>
      </c>
    </row>
    <row r="123" spans="1:11" ht="12" customHeight="1">
      <c r="A123" s="271" t="s">
        <v>428</v>
      </c>
      <c r="B123" s="272"/>
      <c r="C123" s="106"/>
      <c r="D123" s="273"/>
      <c r="E123" s="106">
        <v>20847415</v>
      </c>
      <c r="F123" s="106">
        <v>20255921</v>
      </c>
      <c r="G123" s="106">
        <v>20346339</v>
      </c>
      <c r="H123" s="106">
        <v>19452357</v>
      </c>
      <c r="I123" s="106">
        <v>19420742</v>
      </c>
      <c r="J123" s="109">
        <f t="shared" si="5"/>
        <v>104.79466938194281</v>
      </c>
      <c r="K123" s="109">
        <f t="shared" si="6"/>
        <v>-0.16252529192220766</v>
      </c>
    </row>
    <row r="124" spans="1:11" ht="12" customHeight="1">
      <c r="A124" s="114" t="s">
        <v>429</v>
      </c>
      <c r="B124" s="11"/>
      <c r="D124" s="63"/>
      <c r="E124" s="32">
        <v>108757</v>
      </c>
      <c r="F124" s="32">
        <v>107667</v>
      </c>
      <c r="G124" s="32">
        <v>116159</v>
      </c>
      <c r="H124" s="32">
        <v>114297</v>
      </c>
      <c r="I124" s="32">
        <v>111918</v>
      </c>
      <c r="J124" s="100">
        <f t="shared" si="5"/>
        <v>0.6039115193378438</v>
      </c>
      <c r="K124" s="100">
        <f t="shared" si="6"/>
        <v>-2.081419459828342</v>
      </c>
    </row>
    <row r="125" spans="1:11" ht="12" customHeight="1">
      <c r="A125" s="92" t="s">
        <v>430</v>
      </c>
      <c r="D125" s="63"/>
      <c r="E125" s="32">
        <v>145222</v>
      </c>
      <c r="F125" s="32">
        <v>139034</v>
      </c>
      <c r="G125" s="32">
        <v>115909</v>
      </c>
      <c r="H125" s="32">
        <v>118236</v>
      </c>
      <c r="I125" s="32">
        <v>98411</v>
      </c>
      <c r="J125" s="100">
        <f t="shared" si="5"/>
        <v>0.5310275070101016</v>
      </c>
      <c r="K125" s="100">
        <f t="shared" si="6"/>
        <v>-16.767312831963192</v>
      </c>
    </row>
    <row r="126" spans="1:11" ht="12" customHeight="1">
      <c r="A126" s="92" t="s">
        <v>431</v>
      </c>
      <c r="D126" s="63"/>
      <c r="E126" s="32">
        <v>814556</v>
      </c>
      <c r="F126" s="32">
        <v>773245</v>
      </c>
      <c r="G126" s="32">
        <v>757378</v>
      </c>
      <c r="H126" s="32">
        <v>893507</v>
      </c>
      <c r="I126" s="32">
        <v>902064</v>
      </c>
      <c r="J126" s="100">
        <f t="shared" si="5"/>
        <v>4.867553394270562</v>
      </c>
      <c r="K126" s="100">
        <f t="shared" si="6"/>
        <v>0.957686957125126</v>
      </c>
    </row>
    <row r="127" spans="1:11" ht="12" customHeight="1">
      <c r="A127" s="274" t="s">
        <v>432</v>
      </c>
      <c r="B127" s="275"/>
      <c r="C127" s="106"/>
      <c r="D127" s="276"/>
      <c r="E127" s="106">
        <v>19996394</v>
      </c>
      <c r="F127" s="106">
        <v>19451309</v>
      </c>
      <c r="G127" s="106">
        <v>19589211</v>
      </c>
      <c r="H127" s="106">
        <v>18554911</v>
      </c>
      <c r="I127" s="106">
        <v>18532185</v>
      </c>
      <c r="J127" s="109">
        <f t="shared" si="5"/>
        <v>100</v>
      </c>
      <c r="K127" s="109">
        <f t="shared" si="6"/>
        <v>-0.12247970362132159</v>
      </c>
    </row>
    <row r="128" spans="1:11" ht="12" customHeight="1">
      <c r="A128" s="92" t="s">
        <v>433</v>
      </c>
      <c r="D128" s="63"/>
      <c r="E128" s="32">
        <v>1807445</v>
      </c>
      <c r="F128" s="32">
        <v>1540198</v>
      </c>
      <c r="G128" s="32">
        <v>1843297</v>
      </c>
      <c r="H128" s="32">
        <v>1659020</v>
      </c>
      <c r="I128" s="32">
        <v>1638078</v>
      </c>
      <c r="J128" s="88" t="s">
        <v>434</v>
      </c>
      <c r="K128" s="100">
        <f t="shared" si="6"/>
        <v>-1.2623114850936095</v>
      </c>
    </row>
    <row r="129" spans="1:11" ht="12" customHeight="1">
      <c r="A129" s="92" t="s">
        <v>435</v>
      </c>
      <c r="D129" s="63"/>
      <c r="E129" s="32">
        <v>21803839</v>
      </c>
      <c r="F129" s="32">
        <v>20991507</v>
      </c>
      <c r="G129" s="32">
        <v>21432508</v>
      </c>
      <c r="H129" s="32">
        <v>20213931</v>
      </c>
      <c r="I129" s="32">
        <v>20170263</v>
      </c>
      <c r="J129" s="88" t="s">
        <v>436</v>
      </c>
      <c r="K129" s="100">
        <f t="shared" si="6"/>
        <v>-0.21602923251296344</v>
      </c>
    </row>
    <row r="130" spans="1:11" ht="10.5" customHeight="1">
      <c r="A130" s="46"/>
      <c r="B130" s="278"/>
      <c r="C130" s="31"/>
      <c r="D130" s="71"/>
      <c r="E130" s="46"/>
      <c r="F130" s="46"/>
      <c r="G130" s="46"/>
      <c r="H130" s="46"/>
      <c r="I130" s="158"/>
      <c r="J130" s="158"/>
      <c r="K130" s="158"/>
    </row>
    <row r="131" spans="1:11" ht="11.25" customHeight="1">
      <c r="A131" s="32" t="s">
        <v>437</v>
      </c>
      <c r="B131" s="11"/>
      <c r="C131" s="11"/>
      <c r="D131" s="11"/>
      <c r="I131" s="100"/>
      <c r="J131" s="100"/>
      <c r="K131" s="88" t="s">
        <v>570</v>
      </c>
    </row>
    <row r="132" spans="1:11" ht="14.25">
      <c r="A132" s="257" t="s">
        <v>536</v>
      </c>
      <c r="C132" s="11"/>
      <c r="D132" s="92"/>
      <c r="I132" s="100"/>
      <c r="J132" s="100"/>
      <c r="K132" s="279"/>
    </row>
    <row r="133" spans="1:11" ht="22.5">
      <c r="A133" s="365" t="s">
        <v>46</v>
      </c>
      <c r="B133" s="365"/>
      <c r="C133" s="365"/>
      <c r="D133" s="317"/>
      <c r="E133" s="196" t="s">
        <v>284</v>
      </c>
      <c r="F133" s="254" t="s">
        <v>285</v>
      </c>
      <c r="G133" s="196" t="s">
        <v>286</v>
      </c>
      <c r="H133" s="196" t="s">
        <v>540</v>
      </c>
      <c r="I133" s="196" t="s">
        <v>568</v>
      </c>
      <c r="J133" s="254" t="s">
        <v>291</v>
      </c>
      <c r="K133" s="268" t="s">
        <v>292</v>
      </c>
    </row>
    <row r="134" spans="2:11" ht="13.5">
      <c r="B134" s="11"/>
      <c r="C134" s="11"/>
      <c r="D134" s="63"/>
      <c r="E134" s="27" t="s">
        <v>19</v>
      </c>
      <c r="F134" s="27" t="s">
        <v>19</v>
      </c>
      <c r="G134" s="27" t="s">
        <v>19</v>
      </c>
      <c r="H134" s="27" t="s">
        <v>19</v>
      </c>
      <c r="I134" s="27" t="s">
        <v>19</v>
      </c>
      <c r="J134" s="88" t="s">
        <v>283</v>
      </c>
      <c r="K134" s="88" t="s">
        <v>283</v>
      </c>
    </row>
    <row r="135" spans="1:11" ht="11.25" customHeight="1">
      <c r="A135" s="92" t="s">
        <v>438</v>
      </c>
      <c r="B135" s="11"/>
      <c r="D135" s="63"/>
      <c r="E135" s="32">
        <v>11197355</v>
      </c>
      <c r="F135" s="32">
        <v>10798669</v>
      </c>
      <c r="G135" s="32">
        <v>11247784</v>
      </c>
      <c r="H135" s="32">
        <v>11058967</v>
      </c>
      <c r="I135" s="32">
        <v>11137514</v>
      </c>
      <c r="J135" s="100">
        <f aca="true" t="shared" si="7" ref="J135:J157">I135/$I$158*100</f>
        <v>75.43736173644363</v>
      </c>
      <c r="K135" s="100">
        <f>+(I135-H135)/ABS(H135)*100</f>
        <v>0.7102562110909636</v>
      </c>
    </row>
    <row r="136" spans="1:11" ht="11.25" customHeight="1">
      <c r="A136" s="111" t="s">
        <v>325</v>
      </c>
      <c r="B136" s="92" t="s">
        <v>439</v>
      </c>
      <c r="D136" s="63"/>
      <c r="E136" s="32">
        <v>9497005</v>
      </c>
      <c r="F136" s="32">
        <v>9149159</v>
      </c>
      <c r="G136" s="32">
        <v>9578452</v>
      </c>
      <c r="H136" s="32">
        <v>9434724</v>
      </c>
      <c r="I136" s="32">
        <v>9445038</v>
      </c>
      <c r="J136" s="100">
        <f t="shared" si="7"/>
        <v>63.97376903144239</v>
      </c>
      <c r="K136" s="100">
        <f aca="true" t="shared" si="8" ref="K136:K163">+(I136-H136)/ABS(H136)*100</f>
        <v>0.10931957310038957</v>
      </c>
    </row>
    <row r="137" spans="1:11" ht="11.25" customHeight="1">
      <c r="A137" s="111" t="s">
        <v>326</v>
      </c>
      <c r="B137" s="11" t="s">
        <v>440</v>
      </c>
      <c r="D137" s="63"/>
      <c r="E137" s="32">
        <v>1700350</v>
      </c>
      <c r="F137" s="32">
        <v>1649510</v>
      </c>
      <c r="G137" s="32">
        <v>1669332</v>
      </c>
      <c r="H137" s="32">
        <v>1624243</v>
      </c>
      <c r="I137" s="32">
        <v>1692476</v>
      </c>
      <c r="J137" s="100">
        <f t="shared" si="7"/>
        <v>11.463592705001238</v>
      </c>
      <c r="K137" s="100">
        <f t="shared" si="8"/>
        <v>4.200910824303999</v>
      </c>
    </row>
    <row r="138" spans="1:11" ht="11.25" customHeight="1">
      <c r="A138" s="92" t="s">
        <v>327</v>
      </c>
      <c r="B138" s="258"/>
      <c r="D138" s="63"/>
      <c r="E138" s="32">
        <v>1029678</v>
      </c>
      <c r="F138" s="32">
        <v>900388</v>
      </c>
      <c r="G138" s="32">
        <v>866078</v>
      </c>
      <c r="H138" s="32">
        <v>569388</v>
      </c>
      <c r="I138" s="32">
        <v>458537</v>
      </c>
      <c r="J138" s="100">
        <f t="shared" si="7"/>
        <v>3.1057937649769647</v>
      </c>
      <c r="K138" s="100">
        <f t="shared" si="8"/>
        <v>-19.468446823607103</v>
      </c>
    </row>
    <row r="139" spans="1:11" ht="11.25" customHeight="1">
      <c r="A139" s="11"/>
      <c r="B139" s="92" t="s">
        <v>328</v>
      </c>
      <c r="D139" s="63"/>
      <c r="E139" s="32">
        <v>1933237</v>
      </c>
      <c r="F139" s="32">
        <v>1779135</v>
      </c>
      <c r="G139" s="32">
        <v>1711077</v>
      </c>
      <c r="H139" s="32">
        <v>1377610</v>
      </c>
      <c r="I139" s="32">
        <v>1234778</v>
      </c>
      <c r="J139" s="100">
        <f t="shared" si="7"/>
        <v>8.363481711466525</v>
      </c>
      <c r="K139" s="100">
        <f t="shared" si="8"/>
        <v>-10.368101276849035</v>
      </c>
    </row>
    <row r="140" spans="1:11" ht="11.25" customHeight="1">
      <c r="A140" s="11"/>
      <c r="B140" s="92" t="s">
        <v>329</v>
      </c>
      <c r="D140" s="63"/>
      <c r="E140" s="32">
        <v>903559</v>
      </c>
      <c r="F140" s="32">
        <v>878747</v>
      </c>
      <c r="G140" s="32">
        <v>844999</v>
      </c>
      <c r="H140" s="32">
        <v>808222</v>
      </c>
      <c r="I140" s="32">
        <v>776241</v>
      </c>
      <c r="J140" s="100">
        <f t="shared" si="7"/>
        <v>5.257687946489561</v>
      </c>
      <c r="K140" s="100">
        <f t="shared" si="8"/>
        <v>-3.956957370623418</v>
      </c>
    </row>
    <row r="141" spans="1:11" ht="11.25" customHeight="1">
      <c r="A141" s="111" t="s">
        <v>294</v>
      </c>
      <c r="B141" s="92" t="s">
        <v>330</v>
      </c>
      <c r="D141" s="67"/>
      <c r="E141" s="32">
        <v>-332665</v>
      </c>
      <c r="F141" s="32">
        <v>-342474</v>
      </c>
      <c r="G141" s="32">
        <v>-345932</v>
      </c>
      <c r="H141" s="32">
        <v>-338711</v>
      </c>
      <c r="I141" s="32">
        <v>-346959</v>
      </c>
      <c r="J141" s="100">
        <f t="shared" si="7"/>
        <v>-2.35004612256512</v>
      </c>
      <c r="K141" s="100">
        <f t="shared" si="8"/>
        <v>-2.4351143009822533</v>
      </c>
    </row>
    <row r="142" spans="1:11" ht="11.25" customHeight="1">
      <c r="A142" s="27"/>
      <c r="B142" s="92" t="s">
        <v>328</v>
      </c>
      <c r="D142" s="63"/>
      <c r="E142" s="32">
        <v>399299</v>
      </c>
      <c r="F142" s="32">
        <v>367558</v>
      </c>
      <c r="G142" s="32">
        <v>337346</v>
      </c>
      <c r="H142" s="32">
        <v>313063</v>
      </c>
      <c r="I142" s="32">
        <v>275959</v>
      </c>
      <c r="J142" s="100">
        <f t="shared" si="7"/>
        <v>1.8691441292399045</v>
      </c>
      <c r="K142" s="100">
        <f t="shared" si="8"/>
        <v>-11.851927567294762</v>
      </c>
    </row>
    <row r="143" spans="1:11" ht="11.25" customHeight="1">
      <c r="A143" s="27"/>
      <c r="B143" s="92" t="s">
        <v>329</v>
      </c>
      <c r="D143" s="63"/>
      <c r="E143" s="32">
        <v>731894</v>
      </c>
      <c r="F143" s="32">
        <v>710032</v>
      </c>
      <c r="G143" s="32">
        <v>683278</v>
      </c>
      <c r="H143" s="32">
        <v>651774</v>
      </c>
      <c r="I143" s="32">
        <v>622918</v>
      </c>
      <c r="J143" s="100">
        <f t="shared" si="7"/>
        <v>4.219190251805025</v>
      </c>
      <c r="K143" s="100">
        <f t="shared" si="8"/>
        <v>-4.427301487939071</v>
      </c>
    </row>
    <row r="144" spans="1:11" ht="11.25" customHeight="1">
      <c r="A144" s="111" t="s">
        <v>296</v>
      </c>
      <c r="B144" s="11" t="s">
        <v>331</v>
      </c>
      <c r="D144" s="63"/>
      <c r="E144" s="32">
        <v>10224</v>
      </c>
      <c r="F144" s="32">
        <v>7750</v>
      </c>
      <c r="G144" s="32">
        <v>6825</v>
      </c>
      <c r="H144" s="32">
        <v>2253</v>
      </c>
      <c r="I144" s="32">
        <v>4604</v>
      </c>
      <c r="J144" s="100">
        <v>0</v>
      </c>
      <c r="K144" s="100">
        <f t="shared" si="8"/>
        <v>104.34975588104749</v>
      </c>
    </row>
    <row r="145" spans="1:11" ht="11.25" customHeight="1">
      <c r="A145" s="27"/>
      <c r="B145" s="92" t="s">
        <v>328</v>
      </c>
      <c r="D145" s="63"/>
      <c r="E145" s="32">
        <v>37872</v>
      </c>
      <c r="F145" s="32">
        <v>31857</v>
      </c>
      <c r="G145" s="32">
        <v>29282</v>
      </c>
      <c r="H145" s="32">
        <v>23560</v>
      </c>
      <c r="I145" s="32">
        <v>22617</v>
      </c>
      <c r="J145" s="100">
        <f t="shared" si="7"/>
        <v>0.1531909913103719</v>
      </c>
      <c r="K145" s="100">
        <f t="shared" si="8"/>
        <v>-4.002546689303905</v>
      </c>
    </row>
    <row r="146" spans="1:11" ht="11.25" customHeight="1">
      <c r="A146" s="27"/>
      <c r="B146" s="92" t="s">
        <v>329</v>
      </c>
      <c r="D146" s="63"/>
      <c r="E146" s="32">
        <v>27648</v>
      </c>
      <c r="F146" s="32">
        <v>24107</v>
      </c>
      <c r="G146" s="32">
        <v>22457</v>
      </c>
      <c r="H146" s="32">
        <v>21307</v>
      </c>
      <c r="I146" s="32">
        <v>18013</v>
      </c>
      <c r="J146" s="100">
        <f t="shared" si="7"/>
        <v>0.12200686768686073</v>
      </c>
      <c r="K146" s="100">
        <f t="shared" si="8"/>
        <v>-15.45970807715774</v>
      </c>
    </row>
    <row r="147" spans="1:11" ht="11.25" customHeight="1">
      <c r="A147" s="111" t="s">
        <v>298</v>
      </c>
      <c r="B147" s="92" t="s">
        <v>332</v>
      </c>
      <c r="D147" s="67"/>
      <c r="E147" s="32">
        <v>1352119</v>
      </c>
      <c r="F147" s="32">
        <v>1235112</v>
      </c>
      <c r="G147" s="32">
        <v>1205185</v>
      </c>
      <c r="H147" s="32">
        <v>905846</v>
      </c>
      <c r="I147" s="32">
        <v>800892</v>
      </c>
      <c r="J147" s="100">
        <f t="shared" si="7"/>
        <v>5.424655763918574</v>
      </c>
      <c r="K147" s="100">
        <f t="shared" si="8"/>
        <v>-11.586296125389966</v>
      </c>
    </row>
    <row r="148" spans="1:11" ht="11.25" customHeight="1">
      <c r="A148" s="27" t="s">
        <v>333</v>
      </c>
      <c r="B148" s="92" t="s">
        <v>334</v>
      </c>
      <c r="D148" s="67"/>
      <c r="E148" s="32">
        <v>574134</v>
      </c>
      <c r="F148" s="32">
        <v>520577</v>
      </c>
      <c r="G148" s="32">
        <v>478529</v>
      </c>
      <c r="H148" s="32">
        <v>208068</v>
      </c>
      <c r="I148" s="32">
        <v>60810</v>
      </c>
      <c r="J148" s="100">
        <f t="shared" si="7"/>
        <v>0.4118823973817799</v>
      </c>
      <c r="K148" s="100">
        <f t="shared" si="8"/>
        <v>-70.77397773804718</v>
      </c>
    </row>
    <row r="149" spans="1:11" ht="11.25" customHeight="1">
      <c r="A149" s="11" t="s">
        <v>335</v>
      </c>
      <c r="B149" s="92" t="s">
        <v>328</v>
      </c>
      <c r="D149" s="63"/>
      <c r="E149" s="32">
        <v>718151</v>
      </c>
      <c r="F149" s="32">
        <v>665185</v>
      </c>
      <c r="G149" s="32">
        <v>617793</v>
      </c>
      <c r="H149" s="32">
        <v>343209</v>
      </c>
      <c r="I149" s="32">
        <v>196120</v>
      </c>
      <c r="J149" s="100">
        <f t="shared" si="7"/>
        <v>1.3283732243794553</v>
      </c>
      <c r="K149" s="100">
        <f t="shared" si="8"/>
        <v>-42.85697636134251</v>
      </c>
    </row>
    <row r="150" spans="1:11" ht="11.25" customHeight="1">
      <c r="A150" s="11" t="s">
        <v>335</v>
      </c>
      <c r="B150" s="92" t="s">
        <v>329</v>
      </c>
      <c r="D150" s="63"/>
      <c r="E150" s="32">
        <v>144017</v>
      </c>
      <c r="F150" s="32">
        <v>144608</v>
      </c>
      <c r="G150" s="32">
        <v>139264</v>
      </c>
      <c r="H150" s="32">
        <v>135141</v>
      </c>
      <c r="I150" s="32">
        <v>135310</v>
      </c>
      <c r="J150" s="100">
        <f t="shared" si="7"/>
        <v>0.9164908269976754</v>
      </c>
      <c r="K150" s="100">
        <f t="shared" si="8"/>
        <v>0.1250545726315478</v>
      </c>
    </row>
    <row r="151" spans="1:11" ht="11.25" customHeight="1">
      <c r="A151" s="27" t="s">
        <v>336</v>
      </c>
      <c r="B151" s="92" t="s">
        <v>337</v>
      </c>
      <c r="D151" s="67"/>
      <c r="E151" s="32">
        <v>118847</v>
      </c>
      <c r="F151" s="32">
        <v>122252</v>
      </c>
      <c r="G151" s="32">
        <v>158311</v>
      </c>
      <c r="H151" s="32">
        <v>124354</v>
      </c>
      <c r="I151" s="32">
        <v>168671</v>
      </c>
      <c r="J151" s="100">
        <f t="shared" si="7"/>
        <v>1.1424538044529222</v>
      </c>
      <c r="K151" s="100">
        <f t="shared" si="8"/>
        <v>35.63777602650498</v>
      </c>
    </row>
    <row r="152" spans="1:11" ht="11.25" customHeight="1">
      <c r="A152" s="27" t="s">
        <v>441</v>
      </c>
      <c r="B152" s="92" t="s">
        <v>442</v>
      </c>
      <c r="D152" s="67"/>
      <c r="E152" s="32">
        <v>470913</v>
      </c>
      <c r="F152" s="32">
        <v>441854</v>
      </c>
      <c r="G152" s="32">
        <v>397693</v>
      </c>
      <c r="H152" s="32">
        <v>360031</v>
      </c>
      <c r="I152" s="32">
        <v>361528</v>
      </c>
      <c r="J152" s="100">
        <f t="shared" si="7"/>
        <v>2.4487258569419526</v>
      </c>
      <c r="K152" s="100">
        <f t="shared" si="8"/>
        <v>0.415797528546153</v>
      </c>
    </row>
    <row r="153" spans="1:11" ht="11.25" customHeight="1">
      <c r="A153" s="27" t="s">
        <v>443</v>
      </c>
      <c r="B153" s="92" t="s">
        <v>338</v>
      </c>
      <c r="D153" s="67"/>
      <c r="E153" s="32">
        <v>188225</v>
      </c>
      <c r="F153" s="32">
        <v>150429</v>
      </c>
      <c r="G153" s="32">
        <v>170652</v>
      </c>
      <c r="H153" s="32">
        <v>213393</v>
      </c>
      <c r="I153" s="32">
        <v>209883</v>
      </c>
      <c r="J153" s="100">
        <f t="shared" si="7"/>
        <v>1.4215937051419194</v>
      </c>
      <c r="K153" s="100">
        <f t="shared" si="8"/>
        <v>-1.6448524553289001</v>
      </c>
    </row>
    <row r="154" spans="1:11" ht="11.25" customHeight="1">
      <c r="A154" s="11" t="s">
        <v>444</v>
      </c>
      <c r="B154" s="11"/>
      <c r="D154" s="63"/>
      <c r="E154" s="32">
        <v>4079330</v>
      </c>
      <c r="F154" s="32">
        <v>3694725</v>
      </c>
      <c r="G154" s="32">
        <v>3763396</v>
      </c>
      <c r="H154" s="32">
        <v>3048317</v>
      </c>
      <c r="I154" s="32">
        <v>3167872</v>
      </c>
      <c r="J154" s="100">
        <f t="shared" si="7"/>
        <v>21.456844498579407</v>
      </c>
      <c r="K154" s="100">
        <f t="shared" si="8"/>
        <v>3.9220002381642067</v>
      </c>
    </row>
    <row r="155" spans="1:11" ht="11.25" customHeight="1">
      <c r="A155" s="111" t="s">
        <v>294</v>
      </c>
      <c r="B155" s="92" t="s">
        <v>445</v>
      </c>
      <c r="D155" s="63"/>
      <c r="E155" s="32">
        <v>1419523</v>
      </c>
      <c r="F155" s="32">
        <v>1247415</v>
      </c>
      <c r="G155" s="32">
        <v>797478</v>
      </c>
      <c r="H155" s="32">
        <v>1035962</v>
      </c>
      <c r="I155" s="32">
        <v>951416</v>
      </c>
      <c r="J155" s="100">
        <f t="shared" si="7"/>
        <v>6.444195082838078</v>
      </c>
      <c r="K155" s="100">
        <f t="shared" si="8"/>
        <v>-8.161110156550144</v>
      </c>
    </row>
    <row r="156" spans="1:11" ht="11.25" customHeight="1">
      <c r="A156" s="111" t="s">
        <v>296</v>
      </c>
      <c r="B156" s="92" t="s">
        <v>339</v>
      </c>
      <c r="D156" s="63"/>
      <c r="E156" s="32">
        <v>-98957</v>
      </c>
      <c r="F156" s="32">
        <v>-87648</v>
      </c>
      <c r="G156" s="32">
        <v>-76141</v>
      </c>
      <c r="H156" s="32">
        <v>-80874</v>
      </c>
      <c r="I156" s="32">
        <v>-84088</v>
      </c>
      <c r="J156" s="100">
        <f t="shared" si="7"/>
        <v>-0.5695505185173344</v>
      </c>
      <c r="K156" s="100">
        <f t="shared" si="8"/>
        <v>-3.974083141677177</v>
      </c>
    </row>
    <row r="157" spans="1:11" ht="11.25" customHeight="1">
      <c r="A157" s="111" t="s">
        <v>298</v>
      </c>
      <c r="B157" s="92" t="s">
        <v>340</v>
      </c>
      <c r="D157" s="63"/>
      <c r="E157" s="32">
        <v>2758764</v>
      </c>
      <c r="F157" s="32">
        <v>2534958</v>
      </c>
      <c r="G157" s="32">
        <v>3042059</v>
      </c>
      <c r="H157" s="32">
        <v>2093229</v>
      </c>
      <c r="I157" s="32">
        <v>2300544</v>
      </c>
      <c r="J157" s="100">
        <f t="shared" si="7"/>
        <v>15.582199934258664</v>
      </c>
      <c r="K157" s="100">
        <f t="shared" si="8"/>
        <v>9.904076429287</v>
      </c>
    </row>
    <row r="158" spans="1:11" ht="11.25" customHeight="1">
      <c r="A158" s="274" t="s">
        <v>541</v>
      </c>
      <c r="B158" s="106"/>
      <c r="C158" s="274"/>
      <c r="D158" s="280"/>
      <c r="E158" s="106">
        <v>16306363</v>
      </c>
      <c r="F158" s="106">
        <v>15393782</v>
      </c>
      <c r="G158" s="106">
        <v>15877258</v>
      </c>
      <c r="H158" s="106">
        <v>14676672</v>
      </c>
      <c r="I158" s="106">
        <v>14763923</v>
      </c>
      <c r="J158" s="109">
        <v>100</v>
      </c>
      <c r="K158" s="109">
        <v>-5.215973914912024</v>
      </c>
    </row>
    <row r="159" spans="1:11" ht="11.25" customHeight="1">
      <c r="A159" s="92" t="s">
        <v>446</v>
      </c>
      <c r="C159" s="92"/>
      <c r="D159" s="281"/>
      <c r="E159" s="32">
        <v>1213572</v>
      </c>
      <c r="F159" s="32">
        <v>1347977</v>
      </c>
      <c r="G159" s="32">
        <v>1353772</v>
      </c>
      <c r="H159" s="32">
        <v>1274284</v>
      </c>
      <c r="I159" s="32">
        <v>1205920</v>
      </c>
      <c r="J159" s="88" t="s">
        <v>447</v>
      </c>
      <c r="K159" s="100">
        <v>-26.54927848731133</v>
      </c>
    </row>
    <row r="160" spans="1:11" ht="11.25" customHeight="1">
      <c r="A160" s="282" t="s">
        <v>448</v>
      </c>
      <c r="B160" s="108"/>
      <c r="C160" s="282"/>
      <c r="D160" s="283"/>
      <c r="E160" s="108">
        <v>17519935</v>
      </c>
      <c r="F160" s="108">
        <v>16741759</v>
      </c>
      <c r="G160" s="108">
        <v>17231030</v>
      </c>
      <c r="H160" s="108">
        <v>15950956</v>
      </c>
      <c r="I160" s="108">
        <v>15969843</v>
      </c>
      <c r="J160" s="284" t="s">
        <v>449</v>
      </c>
      <c r="K160" s="285">
        <v>-7.093609354523797</v>
      </c>
    </row>
    <row r="161" spans="1:11" ht="11.25" customHeight="1">
      <c r="A161" s="92" t="s">
        <v>450</v>
      </c>
      <c r="C161" s="92"/>
      <c r="D161" s="281"/>
      <c r="E161" s="32">
        <v>156053</v>
      </c>
      <c r="F161" s="32">
        <v>784734</v>
      </c>
      <c r="G161" s="32">
        <v>813899</v>
      </c>
      <c r="H161" s="32">
        <v>1040078</v>
      </c>
      <c r="I161" s="32">
        <v>1633894</v>
      </c>
      <c r="J161" s="88" t="s">
        <v>451</v>
      </c>
      <c r="K161" s="100">
        <v>3.674839751338647</v>
      </c>
    </row>
    <row r="162" spans="1:11" ht="11.25" customHeight="1">
      <c r="A162" s="92" t="s">
        <v>452</v>
      </c>
      <c r="C162" s="92"/>
      <c r="D162" s="281"/>
      <c r="E162" s="32">
        <v>17675988</v>
      </c>
      <c r="F162" s="32">
        <v>17526493</v>
      </c>
      <c r="G162" s="32">
        <v>18044929</v>
      </c>
      <c r="H162" s="32">
        <v>16991034</v>
      </c>
      <c r="I162" s="32">
        <v>17603737</v>
      </c>
      <c r="J162" s="88" t="s">
        <v>451</v>
      </c>
      <c r="K162" s="100">
        <v>-7.644984544706089</v>
      </c>
    </row>
    <row r="163" spans="1:11" ht="11.25" customHeight="1">
      <c r="A163" s="286" t="s">
        <v>453</v>
      </c>
      <c r="B163" s="107"/>
      <c r="C163" s="287"/>
      <c r="D163" s="288"/>
      <c r="E163" s="107">
        <v>527723</v>
      </c>
      <c r="F163" s="107">
        <v>708584</v>
      </c>
      <c r="G163" s="107">
        <v>667355</v>
      </c>
      <c r="H163" s="107">
        <v>746479</v>
      </c>
      <c r="I163" s="107">
        <v>484312</v>
      </c>
      <c r="J163" s="289" t="s">
        <v>436</v>
      </c>
      <c r="K163" s="290">
        <f t="shared" si="8"/>
        <v>-35.12047894180546</v>
      </c>
    </row>
    <row r="164" spans="1:11" ht="10.5" customHeight="1">
      <c r="A164" s="46"/>
      <c r="B164" s="31"/>
      <c r="C164" s="31"/>
      <c r="D164" s="291"/>
      <c r="E164" s="46"/>
      <c r="F164" s="46"/>
      <c r="G164" s="46"/>
      <c r="H164" s="46"/>
      <c r="I164" s="46"/>
      <c r="J164" s="46"/>
      <c r="K164" s="46"/>
    </row>
    <row r="165" spans="1:11" ht="11.25" customHeight="1">
      <c r="A165" s="32" t="s">
        <v>454</v>
      </c>
      <c r="B165" s="11"/>
      <c r="C165" s="11"/>
      <c r="D165" s="258"/>
      <c r="K165" s="27" t="s">
        <v>570</v>
      </c>
    </row>
    <row r="166" spans="2:11" ht="11.25" customHeight="1">
      <c r="B166" s="11"/>
      <c r="C166" s="11"/>
      <c r="D166" s="258"/>
      <c r="K166" s="27"/>
    </row>
    <row r="167" spans="1:11" ht="14.25">
      <c r="A167" s="257" t="s">
        <v>537</v>
      </c>
      <c r="C167" s="11"/>
      <c r="D167" s="11"/>
      <c r="I167" s="263"/>
      <c r="K167" s="258"/>
    </row>
    <row r="168" spans="1:11" ht="24" customHeight="1">
      <c r="A168" s="365" t="s">
        <v>46</v>
      </c>
      <c r="B168" s="365"/>
      <c r="C168" s="365"/>
      <c r="D168" s="317"/>
      <c r="E168" s="196" t="s">
        <v>284</v>
      </c>
      <c r="F168" s="254" t="s">
        <v>285</v>
      </c>
      <c r="G168" s="196" t="s">
        <v>286</v>
      </c>
      <c r="H168" s="196" t="s">
        <v>540</v>
      </c>
      <c r="I168" s="196" t="s">
        <v>568</v>
      </c>
      <c r="J168" s="254" t="s">
        <v>455</v>
      </c>
      <c r="K168" s="268" t="s">
        <v>456</v>
      </c>
    </row>
    <row r="169" spans="2:11" ht="13.5">
      <c r="B169" s="11"/>
      <c r="C169" s="11"/>
      <c r="D169" s="63"/>
      <c r="E169" s="27" t="s">
        <v>19</v>
      </c>
      <c r="F169" s="27" t="s">
        <v>19</v>
      </c>
      <c r="G169" s="27" t="s">
        <v>19</v>
      </c>
      <c r="H169" s="27" t="s">
        <v>19</v>
      </c>
      <c r="I169" s="27" t="s">
        <v>19</v>
      </c>
      <c r="J169" s="27" t="s">
        <v>283</v>
      </c>
      <c r="K169" s="27" t="s">
        <v>283</v>
      </c>
    </row>
    <row r="170" spans="1:11" ht="11.25" customHeight="1">
      <c r="A170" s="258" t="s">
        <v>341</v>
      </c>
      <c r="B170" s="11"/>
      <c r="D170" s="63"/>
      <c r="E170" s="32">
        <v>10673534</v>
      </c>
      <c r="F170" s="32">
        <v>10724120</v>
      </c>
      <c r="G170" s="32">
        <v>10700241</v>
      </c>
      <c r="H170" s="32">
        <v>10731985</v>
      </c>
      <c r="I170" s="32">
        <v>10517037</v>
      </c>
      <c r="J170" s="100">
        <f aca="true" t="shared" si="9" ref="J170:J178">+I170/$I$178*100</f>
        <v>56.750118779841664</v>
      </c>
      <c r="K170" s="100">
        <f>+(I170-H170)/ABS(H170)*100</f>
        <v>-2.0028727211228863</v>
      </c>
    </row>
    <row r="171" spans="1:11" ht="11.25" customHeight="1">
      <c r="A171" s="11" t="s">
        <v>342</v>
      </c>
      <c r="B171" s="11"/>
      <c r="D171" s="63"/>
      <c r="E171" s="101">
        <v>10404854</v>
      </c>
      <c r="F171" s="101">
        <v>10448786</v>
      </c>
      <c r="G171" s="101">
        <v>10453440</v>
      </c>
      <c r="H171" s="101">
        <v>10470797</v>
      </c>
      <c r="I171" s="101">
        <v>10256035</v>
      </c>
      <c r="J171" s="100">
        <f t="shared" si="9"/>
        <v>55.34174734387769</v>
      </c>
      <c r="K171" s="100">
        <f aca="true" t="shared" si="10" ref="K171:K180">+(I171-H171)/ABS(H171)*100</f>
        <v>-2.051056858422525</v>
      </c>
    </row>
    <row r="172" spans="1:11" ht="11.25" customHeight="1">
      <c r="A172" s="258" t="s">
        <v>457</v>
      </c>
      <c r="B172" s="11"/>
      <c r="D172" s="63"/>
      <c r="E172" s="101">
        <v>268680</v>
      </c>
      <c r="F172" s="101">
        <v>275334</v>
      </c>
      <c r="G172" s="101">
        <v>246801</v>
      </c>
      <c r="H172" s="101">
        <v>261188</v>
      </c>
      <c r="I172" s="101">
        <v>261002</v>
      </c>
      <c r="J172" s="100">
        <f t="shared" si="9"/>
        <v>1.408371435963973</v>
      </c>
      <c r="K172" s="100">
        <f t="shared" si="10"/>
        <v>-0.07121307257607547</v>
      </c>
    </row>
    <row r="173" spans="1:11" ht="11.25" customHeight="1">
      <c r="A173" s="258" t="s">
        <v>458</v>
      </c>
      <c r="B173" s="11"/>
      <c r="D173" s="63"/>
      <c r="E173" s="101">
        <v>2986558</v>
      </c>
      <c r="F173" s="101">
        <v>3165622</v>
      </c>
      <c r="G173" s="101">
        <v>3259023</v>
      </c>
      <c r="H173" s="101">
        <v>3346293</v>
      </c>
      <c r="I173" s="101">
        <v>3356203</v>
      </c>
      <c r="J173" s="100">
        <f t="shared" si="9"/>
        <v>18.1101311043463</v>
      </c>
      <c r="K173" s="100">
        <f t="shared" si="10"/>
        <v>0.2961486038431183</v>
      </c>
    </row>
    <row r="174" spans="1:11" ht="11.25" customHeight="1">
      <c r="A174" s="258" t="s">
        <v>343</v>
      </c>
      <c r="B174" s="11"/>
      <c r="D174" s="63"/>
      <c r="E174" s="32">
        <v>5901654</v>
      </c>
      <c r="F174" s="32">
        <v>5605453</v>
      </c>
      <c r="G174" s="32">
        <v>4821063</v>
      </c>
      <c r="H174" s="32">
        <v>4472005</v>
      </c>
      <c r="I174" s="32">
        <v>3938716</v>
      </c>
      <c r="J174" s="100">
        <f t="shared" si="9"/>
        <v>21.253381616900544</v>
      </c>
      <c r="K174" s="100">
        <f t="shared" si="10"/>
        <v>-11.925053751057971</v>
      </c>
    </row>
    <row r="175" spans="1:11" ht="11.25" customHeight="1">
      <c r="A175" s="11" t="s">
        <v>344</v>
      </c>
      <c r="B175" s="11"/>
      <c r="D175" s="63"/>
      <c r="E175" s="101">
        <v>5914900</v>
      </c>
      <c r="F175" s="101">
        <v>5642009</v>
      </c>
      <c r="G175" s="101">
        <v>4973047</v>
      </c>
      <c r="H175" s="101">
        <v>4502708</v>
      </c>
      <c r="I175" s="101">
        <v>4154041</v>
      </c>
      <c r="J175" s="100">
        <f t="shared" si="9"/>
        <v>22.41527914814146</v>
      </c>
      <c r="K175" s="100">
        <f t="shared" si="10"/>
        <v>-7.743495691925836</v>
      </c>
    </row>
    <row r="176" spans="1:11" ht="11.25" customHeight="1">
      <c r="A176" s="11" t="s">
        <v>345</v>
      </c>
      <c r="B176" s="11"/>
      <c r="D176" s="63"/>
      <c r="E176" s="101">
        <v>-13246</v>
      </c>
      <c r="F176" s="101">
        <v>-36556</v>
      </c>
      <c r="G176" s="101">
        <v>-151984</v>
      </c>
      <c r="H176" s="101">
        <v>-30703</v>
      </c>
      <c r="I176" s="101">
        <v>-215325</v>
      </c>
      <c r="J176" s="100">
        <f t="shared" si="9"/>
        <v>-1.1618975312409197</v>
      </c>
      <c r="K176" s="100">
        <f t="shared" si="10"/>
        <v>-601.3158323290884</v>
      </c>
    </row>
    <row r="177" spans="1:11" ht="11.25" customHeight="1">
      <c r="A177" s="258" t="s">
        <v>459</v>
      </c>
      <c r="B177" s="11"/>
      <c r="D177" s="63"/>
      <c r="E177" s="32">
        <v>434648</v>
      </c>
      <c r="F177" s="32">
        <v>-43886</v>
      </c>
      <c r="G177" s="32">
        <v>808884</v>
      </c>
      <c r="H177" s="32">
        <v>4628</v>
      </c>
      <c r="I177" s="32">
        <v>720229</v>
      </c>
      <c r="J177" s="100">
        <f t="shared" si="9"/>
        <v>3.886368498911488</v>
      </c>
      <c r="K177" s="100">
        <f t="shared" si="10"/>
        <v>15462.424373379428</v>
      </c>
    </row>
    <row r="178" spans="1:11" ht="11.25" customHeight="1">
      <c r="A178" s="274" t="s">
        <v>460</v>
      </c>
      <c r="B178" s="292"/>
      <c r="C178" s="106"/>
      <c r="D178" s="273"/>
      <c r="E178" s="106">
        <v>19996394</v>
      </c>
      <c r="F178" s="106">
        <v>19451309</v>
      </c>
      <c r="G178" s="106">
        <v>19589211</v>
      </c>
      <c r="H178" s="106">
        <v>18554911</v>
      </c>
      <c r="I178" s="106">
        <v>18532185</v>
      </c>
      <c r="J178" s="109">
        <f t="shared" si="9"/>
        <v>100</v>
      </c>
      <c r="K178" s="109">
        <f t="shared" si="10"/>
        <v>-0.12247970362132159</v>
      </c>
    </row>
    <row r="179" spans="1:11" ht="11.25" customHeight="1">
      <c r="A179" s="92" t="s">
        <v>461</v>
      </c>
      <c r="D179" s="63"/>
      <c r="E179" s="32">
        <v>1807445</v>
      </c>
      <c r="F179" s="32">
        <v>1540198</v>
      </c>
      <c r="G179" s="32">
        <v>1843297</v>
      </c>
      <c r="H179" s="32">
        <v>1659020</v>
      </c>
      <c r="I179" s="32">
        <v>1638078</v>
      </c>
      <c r="J179" s="88" t="s">
        <v>462</v>
      </c>
      <c r="K179" s="100">
        <f t="shared" si="10"/>
        <v>-1.2623114850936095</v>
      </c>
    </row>
    <row r="180" spans="1:11" ht="11.25" customHeight="1">
      <c r="A180" s="92" t="s">
        <v>463</v>
      </c>
      <c r="D180" s="63"/>
      <c r="E180" s="32">
        <v>21803839</v>
      </c>
      <c r="F180" s="32">
        <v>20991507</v>
      </c>
      <c r="G180" s="32">
        <v>21432508</v>
      </c>
      <c r="H180" s="32">
        <v>20213931</v>
      </c>
      <c r="I180" s="32">
        <v>20170263</v>
      </c>
      <c r="J180" s="88" t="s">
        <v>436</v>
      </c>
      <c r="K180" s="100">
        <f t="shared" si="10"/>
        <v>-0.21602923251296344</v>
      </c>
    </row>
    <row r="181" spans="1:11" ht="11.25" customHeight="1">
      <c r="A181" s="46"/>
      <c r="B181" s="31"/>
      <c r="C181" s="31"/>
      <c r="D181" s="71"/>
      <c r="E181" s="46"/>
      <c r="F181" s="46"/>
      <c r="G181" s="46"/>
      <c r="H181" s="46"/>
      <c r="I181" s="278"/>
      <c r="J181" s="46"/>
      <c r="K181" s="46"/>
    </row>
    <row r="182" spans="1:11" ht="11.25" customHeight="1">
      <c r="A182" s="32" t="s">
        <v>464</v>
      </c>
      <c r="B182" s="11"/>
      <c r="C182" s="11"/>
      <c r="D182" s="11"/>
      <c r="K182" s="27" t="s">
        <v>570</v>
      </c>
    </row>
    <row r="183" spans="2:11" ht="11.25" customHeight="1">
      <c r="B183" s="11"/>
      <c r="C183" s="11"/>
      <c r="D183" s="11"/>
      <c r="K183" s="27"/>
    </row>
    <row r="184" spans="1:11" ht="14.25">
      <c r="A184" s="257" t="s">
        <v>538</v>
      </c>
      <c r="C184" s="11"/>
      <c r="D184" s="11"/>
      <c r="K184" s="258"/>
    </row>
    <row r="185" spans="1:11" ht="24" customHeight="1">
      <c r="A185" s="365" t="s">
        <v>46</v>
      </c>
      <c r="B185" s="365"/>
      <c r="C185" s="365"/>
      <c r="D185" s="317"/>
      <c r="E185" s="196" t="s">
        <v>284</v>
      </c>
      <c r="F185" s="254" t="s">
        <v>285</v>
      </c>
      <c r="G185" s="196" t="s">
        <v>286</v>
      </c>
      <c r="H185" s="196" t="s">
        <v>540</v>
      </c>
      <c r="I185" s="196" t="s">
        <v>568</v>
      </c>
      <c r="J185" s="254" t="s">
        <v>465</v>
      </c>
      <c r="K185" s="268" t="s">
        <v>466</v>
      </c>
    </row>
    <row r="186" spans="2:11" ht="13.5">
      <c r="B186" s="11"/>
      <c r="C186" s="11"/>
      <c r="D186" s="63"/>
      <c r="E186" s="27" t="s">
        <v>19</v>
      </c>
      <c r="F186" s="27" t="s">
        <v>19</v>
      </c>
      <c r="G186" s="27" t="s">
        <v>19</v>
      </c>
      <c r="H186" s="27" t="s">
        <v>19</v>
      </c>
      <c r="I186" s="27" t="s">
        <v>19</v>
      </c>
      <c r="J186" s="27" t="s">
        <v>283</v>
      </c>
      <c r="K186" s="27" t="s">
        <v>283</v>
      </c>
    </row>
    <row r="187" spans="1:11" ht="11.25" customHeight="1">
      <c r="A187" s="258" t="s">
        <v>341</v>
      </c>
      <c r="B187" s="11"/>
      <c r="D187" s="63"/>
      <c r="E187" s="32">
        <v>10228921</v>
      </c>
      <c r="F187" s="32">
        <v>10343092</v>
      </c>
      <c r="G187" s="32">
        <v>10371366</v>
      </c>
      <c r="H187" s="32">
        <v>10573078</v>
      </c>
      <c r="I187" s="32">
        <v>10487065</v>
      </c>
      <c r="J187" s="102">
        <f aca="true" t="shared" si="11" ref="J187:J195">+I187/$I$195*100</f>
        <v>53.68163267729737</v>
      </c>
      <c r="K187" s="102">
        <f>(I187-H187)/ABS(H187)*100</f>
        <v>-0.8135095570088483</v>
      </c>
    </row>
    <row r="188" spans="1:11" ht="11.25" customHeight="1">
      <c r="A188" s="11" t="s">
        <v>342</v>
      </c>
      <c r="B188" s="11"/>
      <c r="D188" s="63"/>
      <c r="E188" s="101">
        <v>9968824</v>
      </c>
      <c r="F188" s="101">
        <v>10074211</v>
      </c>
      <c r="G188" s="101">
        <v>10130819</v>
      </c>
      <c r="H188" s="101">
        <v>10316003</v>
      </c>
      <c r="I188" s="101">
        <v>10224223</v>
      </c>
      <c r="J188" s="102">
        <f t="shared" si="11"/>
        <v>52.336185910621836</v>
      </c>
      <c r="K188" s="102">
        <f aca="true" t="shared" si="12" ref="K188:K197">(I188-H188)/ABS(H188)*100</f>
        <v>-0.8896856660472084</v>
      </c>
    </row>
    <row r="189" spans="1:11" ht="11.25" customHeight="1">
      <c r="A189" s="293" t="s">
        <v>346</v>
      </c>
      <c r="B189" s="11"/>
      <c r="D189" s="63"/>
      <c r="E189" s="101">
        <v>260097</v>
      </c>
      <c r="F189" s="101">
        <v>268881</v>
      </c>
      <c r="G189" s="101">
        <v>240547</v>
      </c>
      <c r="H189" s="101">
        <v>257075</v>
      </c>
      <c r="I189" s="101">
        <v>262842</v>
      </c>
      <c r="J189" s="102">
        <f t="shared" si="11"/>
        <v>1.3454467666755376</v>
      </c>
      <c r="K189" s="102">
        <f t="shared" si="12"/>
        <v>2.243314207915978</v>
      </c>
    </row>
    <row r="190" spans="1:11" ht="11.25" customHeight="1">
      <c r="A190" s="258" t="s">
        <v>458</v>
      </c>
      <c r="B190" s="11"/>
      <c r="D190" s="63"/>
      <c r="E190" s="101">
        <v>2939525</v>
      </c>
      <c r="F190" s="101">
        <v>3171966</v>
      </c>
      <c r="G190" s="101">
        <v>3278695</v>
      </c>
      <c r="H190" s="101">
        <v>3376684</v>
      </c>
      <c r="I190" s="101">
        <v>3438732</v>
      </c>
      <c r="J190" s="102">
        <f t="shared" si="11"/>
        <v>17.602327066692936</v>
      </c>
      <c r="K190" s="102">
        <f t="shared" si="12"/>
        <v>1.8375423936619475</v>
      </c>
    </row>
    <row r="191" spans="1:11" ht="11.25" customHeight="1">
      <c r="A191" s="258" t="s">
        <v>343</v>
      </c>
      <c r="B191" s="11"/>
      <c r="D191" s="63"/>
      <c r="E191" s="32">
        <v>6115997</v>
      </c>
      <c r="F191" s="32">
        <v>5940434</v>
      </c>
      <c r="G191" s="32">
        <v>5202710</v>
      </c>
      <c r="H191" s="32">
        <v>4930876</v>
      </c>
      <c r="I191" s="32">
        <v>4443510</v>
      </c>
      <c r="J191" s="102">
        <f t="shared" si="11"/>
        <v>22.74562726729525</v>
      </c>
      <c r="K191" s="102">
        <f t="shared" si="12"/>
        <v>-9.883963823061054</v>
      </c>
    </row>
    <row r="192" spans="1:11" ht="11.25" customHeight="1">
      <c r="A192" s="11" t="s">
        <v>344</v>
      </c>
      <c r="B192" s="11"/>
      <c r="D192" s="63"/>
      <c r="E192" s="101">
        <v>6130009</v>
      </c>
      <c r="F192" s="101">
        <v>5979521</v>
      </c>
      <c r="G192" s="101">
        <v>5365326</v>
      </c>
      <c r="H192" s="101">
        <v>4964281</v>
      </c>
      <c r="I192" s="101">
        <v>4679629</v>
      </c>
      <c r="J192" s="102">
        <f t="shared" si="11"/>
        <v>23.95428320927051</v>
      </c>
      <c r="K192" s="102">
        <f t="shared" si="12"/>
        <v>-5.7340025675420065</v>
      </c>
    </row>
    <row r="193" spans="1:11" ht="11.25" customHeight="1">
      <c r="A193" s="11" t="s">
        <v>345</v>
      </c>
      <c r="B193" s="11"/>
      <c r="D193" s="63"/>
      <c r="E193" s="101">
        <v>-14012</v>
      </c>
      <c r="F193" s="101">
        <v>-39087</v>
      </c>
      <c r="G193" s="101">
        <v>-162616</v>
      </c>
      <c r="H193" s="101">
        <v>-33405</v>
      </c>
      <c r="I193" s="101">
        <v>-236119</v>
      </c>
      <c r="J193" s="102">
        <f t="shared" si="11"/>
        <v>-1.2086559419752598</v>
      </c>
      <c r="K193" s="102">
        <f t="shared" si="12"/>
        <v>-606.8372998054183</v>
      </c>
    </row>
    <row r="194" spans="1:11" ht="11.25" customHeight="1">
      <c r="A194" s="258" t="s">
        <v>459</v>
      </c>
      <c r="B194" s="11"/>
      <c r="D194" s="63"/>
      <c r="E194" s="32">
        <v>552724</v>
      </c>
      <c r="F194" s="32">
        <v>141121</v>
      </c>
      <c r="G194" s="32">
        <v>1216469</v>
      </c>
      <c r="H194" s="32">
        <v>332258</v>
      </c>
      <c r="I194" s="32">
        <v>1166360</v>
      </c>
      <c r="J194" s="102">
        <f t="shared" si="11"/>
        <v>5.970412988714437</v>
      </c>
      <c r="K194" s="102">
        <f t="shared" si="12"/>
        <v>251.04045651271002</v>
      </c>
    </row>
    <row r="195" spans="1:11" ht="11.25" customHeight="1">
      <c r="A195" s="274" t="s">
        <v>460</v>
      </c>
      <c r="B195" s="292"/>
      <c r="C195" s="106"/>
      <c r="D195" s="273"/>
      <c r="E195" s="106">
        <v>19837167</v>
      </c>
      <c r="F195" s="106">
        <v>19596613</v>
      </c>
      <c r="G195" s="106">
        <v>20069240</v>
      </c>
      <c r="H195" s="106">
        <v>19212896</v>
      </c>
      <c r="I195" s="106">
        <v>19535667</v>
      </c>
      <c r="J195" s="110">
        <f t="shared" si="11"/>
        <v>100</v>
      </c>
      <c r="K195" s="110">
        <f t="shared" si="12"/>
        <v>1.6799705780950462</v>
      </c>
    </row>
    <row r="196" spans="1:11" ht="11.25" customHeight="1">
      <c r="A196" s="92" t="s">
        <v>461</v>
      </c>
      <c r="D196" s="63"/>
      <c r="E196" s="32">
        <v>1793100</v>
      </c>
      <c r="F196" s="32">
        <v>1551055</v>
      </c>
      <c r="G196" s="32">
        <v>1888624</v>
      </c>
      <c r="H196" s="32">
        <v>1717412</v>
      </c>
      <c r="I196" s="32">
        <v>1726110</v>
      </c>
      <c r="J196" s="78" t="s">
        <v>462</v>
      </c>
      <c r="K196" s="102">
        <f t="shared" si="12"/>
        <v>0.5064597196246445</v>
      </c>
    </row>
    <row r="197" spans="1:11" ht="11.25" customHeight="1">
      <c r="A197" s="92" t="s">
        <v>463</v>
      </c>
      <c r="D197" s="63"/>
      <c r="E197" s="32">
        <v>21630267</v>
      </c>
      <c r="F197" s="32">
        <v>21147668</v>
      </c>
      <c r="G197" s="32">
        <v>21957864</v>
      </c>
      <c r="H197" s="32">
        <v>20930308</v>
      </c>
      <c r="I197" s="32">
        <v>21261777</v>
      </c>
      <c r="J197" s="78" t="s">
        <v>436</v>
      </c>
      <c r="K197" s="102">
        <f t="shared" si="12"/>
        <v>1.5836795139373965</v>
      </c>
    </row>
    <row r="198" spans="1:11" ht="11.25" customHeight="1">
      <c r="A198" s="46"/>
      <c r="B198" s="31"/>
      <c r="C198" s="31"/>
      <c r="D198" s="71"/>
      <c r="E198" s="46"/>
      <c r="F198" s="46"/>
      <c r="G198" s="46"/>
      <c r="H198" s="46"/>
      <c r="I198" s="278"/>
      <c r="J198" s="46"/>
      <c r="K198" s="46"/>
    </row>
    <row r="199" spans="1:11" ht="11.25" customHeight="1">
      <c r="A199" s="32" t="s">
        <v>464</v>
      </c>
      <c r="B199" s="11"/>
      <c r="C199" s="11"/>
      <c r="D199" s="11"/>
      <c r="K199" s="27" t="s">
        <v>570</v>
      </c>
    </row>
  </sheetData>
  <mergeCells count="15">
    <mergeCell ref="A2:C2"/>
    <mergeCell ref="A20:D20"/>
    <mergeCell ref="A47:D48"/>
    <mergeCell ref="E47:F47"/>
    <mergeCell ref="G47:H47"/>
    <mergeCell ref="I47:J47"/>
    <mergeCell ref="A67:C68"/>
    <mergeCell ref="D67:E67"/>
    <mergeCell ref="F67:H67"/>
    <mergeCell ref="I67:J67"/>
    <mergeCell ref="A185:D185"/>
    <mergeCell ref="A79:D79"/>
    <mergeCell ref="A99:D99"/>
    <mergeCell ref="A133:D133"/>
    <mergeCell ref="A168:D16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Ｐゴシック,太字"&amp;14&amp;A</oddHeader>
  </headerFooter>
  <rowBreaks count="2" manualBreakCount="2">
    <brk id="64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m093269</cp:lastModifiedBy>
  <cp:lastPrinted>2005-03-11T10:17:46Z</cp:lastPrinted>
  <dcterms:created xsi:type="dcterms:W3CDTF">2002-12-12T00:48:01Z</dcterms:created>
  <dcterms:modified xsi:type="dcterms:W3CDTF">2005-04-01T07:04:06Z</dcterms:modified>
  <cp:category/>
  <cp:version/>
  <cp:contentType/>
  <cp:contentStatus/>
</cp:coreProperties>
</file>