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88" activeTab="0"/>
  </bookViews>
  <sheets>
    <sheet name="もくじ" sheetId="1" r:id="rId1"/>
    <sheet name="21.1" sheetId="2" r:id="rId2"/>
    <sheet name="21.2" sheetId="3" r:id="rId3"/>
    <sheet name="21.3.1" sheetId="4" r:id="rId4"/>
    <sheet name="21.3.2" sheetId="5" r:id="rId5"/>
    <sheet name="21.4" sheetId="6" r:id="rId6"/>
    <sheet name="21.5" sheetId="7" r:id="rId7"/>
    <sheet name="21.6" sheetId="8" r:id="rId8"/>
    <sheet name="21.7" sheetId="9" r:id="rId9"/>
    <sheet name="21.8-21.9" sheetId="10" r:id="rId10"/>
    <sheet name="21.10" sheetId="11" r:id="rId11"/>
    <sheet name="21.11" sheetId="12" r:id="rId12"/>
  </sheets>
  <definedNames>
    <definedName name="_xlnm.Print_Area" localSheetId="10">'21.10'!$A$1:$F$52</definedName>
    <definedName name="_xlnm.Print_Area" localSheetId="3">'21.3.1'!$A$1:$AB$67</definedName>
    <definedName name="_xlnm.Print_Area" localSheetId="5">'21.4'!$A$1:$R$109</definedName>
    <definedName name="_xlnm.Print_Area" localSheetId="6">'21.5'!$A$1:$J$188</definedName>
    <definedName name="_xlnm.Print_Area" localSheetId="7">'21.6'!$A$1:$I$165</definedName>
    <definedName name="_xlnm.Print_Titles" localSheetId="11">'21.11'!$B:$C</definedName>
    <definedName name="_xlnm.Print_Titles" localSheetId="3">'21.3.1'!$B:$C</definedName>
    <definedName name="_xlnm.Print_Titles" localSheetId="4">'21.3.2'!$B:$C</definedName>
    <definedName name="_xlnm.Print_Titles" localSheetId="5">'21.4'!$A:$A</definedName>
    <definedName name="_xlnm.Print_Titles" localSheetId="6">'21.5'!$A:$A</definedName>
    <definedName name="_xlnm.Print_Titles" localSheetId="7">'21.6'!$A:$A</definedName>
    <definedName name="_xlnm.Print_Titles" localSheetId="8">'21.7'!$B:$C</definedName>
  </definedNames>
  <calcPr fullCalcOnLoad="1"/>
</workbook>
</file>

<file path=xl/sharedStrings.xml><?xml version="1.0" encoding="utf-8"?>
<sst xmlns="http://schemas.openxmlformats.org/spreadsheetml/2006/main" count="1464" uniqueCount="552">
  <si>
    <t>(単位：千円)　県会計課　調</t>
  </si>
  <si>
    <t>当初予算額</t>
  </si>
  <si>
    <t>決算額</t>
  </si>
  <si>
    <t>県税</t>
  </si>
  <si>
    <t>議会費</t>
  </si>
  <si>
    <t>地方消費税清算金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</si>
  <si>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</si>
  <si>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</si>
  <si>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</si>
  <si>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</si>
  <si>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</si>
  <si>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</si>
  <si>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</si>
  <si>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</si>
  <si>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</si>
  <si>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</si>
  <si>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</si>
  <si>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</si>
  <si>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</si>
  <si>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</si>
  <si>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</si>
  <si>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</si>
  <si>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</si>
  <si>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</si>
  <si>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</si>
  <si>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</si>
  <si>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</si>
  <si>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</si>
  <si>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</si>
  <si>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</si>
  <si>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</si>
  <si>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年次・会計別</t>
  </si>
  <si>
    <t>県行造林事業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</si>
  <si>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</si>
  <si>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</si>
  <si>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</si>
  <si>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</si>
  <si>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</si>
  <si>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庁用自動車管理</t>
  </si>
  <si>
    <t>自治振興助成事業</t>
  </si>
  <si>
    <t>母子寡婦福祉資金</t>
  </si>
  <si>
    <t>農業改良資金</t>
  </si>
  <si>
    <t>産業開発資金</t>
  </si>
  <si>
    <t>沿岸漁業改善資金</t>
  </si>
  <si>
    <t>区分</t>
  </si>
  <si>
    <t>予算額</t>
  </si>
  <si>
    <t>翌年度</t>
  </si>
  <si>
    <t>繰越額</t>
  </si>
  <si>
    <t>増</t>
  </si>
  <si>
    <t>減</t>
  </si>
  <si>
    <t>(収益的)</t>
  </si>
  <si>
    <t>　収入</t>
  </si>
  <si>
    <t>　支出</t>
  </si>
  <si>
    <t>(資本的)</t>
  </si>
  <si>
    <t>(合計)</t>
  </si>
  <si>
    <t>工業用水道事業</t>
  </si>
  <si>
    <t>電気事業</t>
  </si>
  <si>
    <t>地域整備事業</t>
  </si>
  <si>
    <t>水道用水供給事業</t>
  </si>
  <si>
    <t>水源開発事業</t>
  </si>
  <si>
    <t>企業資産運用事業</t>
  </si>
  <si>
    <t>一般会計</t>
  </si>
  <si>
    <t>(単位：千円)県市町振興課  調</t>
  </si>
  <si>
    <t>ゴルフ場</t>
  </si>
  <si>
    <t>地方消費税</t>
  </si>
  <si>
    <t>特別地方</t>
  </si>
  <si>
    <t>軽油・自</t>
  </si>
  <si>
    <t>利子割</t>
  </si>
  <si>
    <t>国有提供</t>
  </si>
  <si>
    <t>交通安全</t>
  </si>
  <si>
    <t>分担金及び</t>
  </si>
  <si>
    <t>総額</t>
  </si>
  <si>
    <t>地方税</t>
  </si>
  <si>
    <t>利 用 税</t>
  </si>
  <si>
    <t>消費税</t>
  </si>
  <si>
    <t>動車取得</t>
  </si>
  <si>
    <t>施設等</t>
  </si>
  <si>
    <t>県支出金</t>
  </si>
  <si>
    <t>対策特別</t>
  </si>
  <si>
    <t>使用料</t>
  </si>
  <si>
    <t>手数料</t>
  </si>
  <si>
    <t>寄付金</t>
  </si>
  <si>
    <t>地方債</t>
  </si>
  <si>
    <t>交 付 金</t>
  </si>
  <si>
    <t>交付金</t>
  </si>
  <si>
    <t>税交付金</t>
  </si>
  <si>
    <t>負担金</t>
  </si>
  <si>
    <t>…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</si>
  <si>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</si>
  <si>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</si>
  <si>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</si>
  <si>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</si>
  <si>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</si>
  <si>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</si>
  <si>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</si>
  <si>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</si>
  <si>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</si>
  <si>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</si>
  <si>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</si>
  <si>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調定額</t>
  </si>
  <si>
    <t>収入額</t>
  </si>
  <si>
    <t>件数</t>
  </si>
  <si>
    <t>金額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</si>
  <si>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</si>
  <si>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</si>
  <si>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</si>
  <si>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</si>
  <si>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</si>
  <si>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</si>
  <si>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</si>
  <si>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特別地方消費税</t>
  </si>
  <si>
    <t>自動車税</t>
  </si>
  <si>
    <t>鉱区税</t>
  </si>
  <si>
    <t>自動車取得税</t>
  </si>
  <si>
    <t>県民税(計)</t>
  </si>
  <si>
    <t>県民税(個人)</t>
  </si>
  <si>
    <t>県民税(法人)</t>
  </si>
  <si>
    <t>事業税(計)</t>
  </si>
  <si>
    <t>事業税(個人)</t>
  </si>
  <si>
    <t>事業税(法人)</t>
  </si>
  <si>
    <t>収入歩合</t>
  </si>
  <si>
    <t>神戸</t>
  </si>
  <si>
    <t>灘</t>
  </si>
  <si>
    <t>兵庫</t>
  </si>
  <si>
    <t>西神戸</t>
  </si>
  <si>
    <t>尼崎</t>
  </si>
  <si>
    <t>西宮</t>
  </si>
  <si>
    <t>明石</t>
  </si>
  <si>
    <t>伊丹</t>
  </si>
  <si>
    <t>社</t>
  </si>
  <si>
    <t>加古川</t>
  </si>
  <si>
    <t>姫路</t>
  </si>
  <si>
    <t>上郡</t>
  </si>
  <si>
    <t>豊岡</t>
  </si>
  <si>
    <t>和田山</t>
  </si>
  <si>
    <t>柏原</t>
  </si>
  <si>
    <t>洲本</t>
  </si>
  <si>
    <t>　</t>
  </si>
  <si>
    <t>徴収決定済額</t>
  </si>
  <si>
    <t>収納済額</t>
  </si>
  <si>
    <t>　神　戸</t>
  </si>
  <si>
    <t>　　灘</t>
  </si>
  <si>
    <t>　須　磨</t>
  </si>
  <si>
    <t>　兵　庫</t>
  </si>
  <si>
    <t>　長　田</t>
  </si>
  <si>
    <t>　西　宮</t>
  </si>
  <si>
    <t>　芦　屋</t>
  </si>
  <si>
    <t>　伊　丹</t>
  </si>
  <si>
    <t>　尼　崎</t>
  </si>
  <si>
    <t>　明　石</t>
  </si>
  <si>
    <t>　三　木</t>
  </si>
  <si>
    <t>　　社</t>
  </si>
  <si>
    <t>　西　脇</t>
  </si>
  <si>
    <t>　加古川</t>
  </si>
  <si>
    <t>　姫　路</t>
  </si>
  <si>
    <t>　龍　野</t>
  </si>
  <si>
    <t>　相　生</t>
  </si>
  <si>
    <t>　豊　岡</t>
  </si>
  <si>
    <t>　和田山</t>
  </si>
  <si>
    <t>　柏　原</t>
  </si>
  <si>
    <t>　洲　本</t>
  </si>
  <si>
    <t>Ｘ</t>
  </si>
  <si>
    <t>現在高</t>
  </si>
  <si>
    <t>発行高</t>
  </si>
  <si>
    <t>元金償還額</t>
  </si>
  <si>
    <t>特別会計</t>
  </si>
  <si>
    <t>　港湾整備</t>
  </si>
  <si>
    <t>　公共用地</t>
  </si>
  <si>
    <t>　県営住宅</t>
  </si>
  <si>
    <t>　母子寡婦福祉</t>
  </si>
  <si>
    <t>　産業開発</t>
  </si>
  <si>
    <t>　北摂開発</t>
  </si>
  <si>
    <t>　農業改良</t>
  </si>
  <si>
    <t>公営企業会計</t>
  </si>
  <si>
    <t>　病院</t>
  </si>
  <si>
    <t>　工業用水</t>
  </si>
  <si>
    <t>　電気</t>
  </si>
  <si>
    <t>　地域整備</t>
  </si>
  <si>
    <t>　水道</t>
  </si>
  <si>
    <t>　水源開発</t>
  </si>
  <si>
    <t>普通会計(再掲)</t>
  </si>
  <si>
    <t>開催日数(日)</t>
  </si>
  <si>
    <t>入場人員(人)</t>
  </si>
  <si>
    <t>発売金(千円)</t>
  </si>
  <si>
    <t>払戻金(千円)</t>
  </si>
  <si>
    <t>１人当たり</t>
  </si>
  <si>
    <t>純収入(配分金)</t>
  </si>
  <si>
    <t>開催場所</t>
  </si>
  <si>
    <t>平均購買額(円)</t>
  </si>
  <si>
    <t>(千円)</t>
  </si>
  <si>
    <t>園田・姫路</t>
  </si>
  <si>
    <t>兵庫県競馬組合  調</t>
  </si>
  <si>
    <t>営業所得者</t>
  </si>
  <si>
    <t>農業所得者</t>
  </si>
  <si>
    <t>その他事業所得者</t>
  </si>
  <si>
    <t>その他所得者</t>
  </si>
  <si>
    <t>計</t>
  </si>
  <si>
    <t xml:space="preserve">    100万円以下</t>
  </si>
  <si>
    <t xml:space="preserve">    150万円以下</t>
  </si>
  <si>
    <t xml:space="preserve">    250万円以下</t>
  </si>
  <si>
    <t xml:space="preserve">    300万円以下</t>
  </si>
  <si>
    <t xml:space="preserve">    400万円以下</t>
  </si>
  <si>
    <t xml:space="preserve">    600万円以下</t>
  </si>
  <si>
    <t xml:space="preserve">    700万円以下</t>
  </si>
  <si>
    <t xml:space="preserve">    800万円以下</t>
  </si>
  <si>
    <t xml:space="preserve">  　　所得金額の階級別に示したものである。</t>
  </si>
  <si>
    <t>一般公共</t>
  </si>
  <si>
    <t>一般単独</t>
  </si>
  <si>
    <t>公営住宅</t>
  </si>
  <si>
    <t>義務教育</t>
  </si>
  <si>
    <t>辺地対策</t>
  </si>
  <si>
    <t>一般廃棄物</t>
  </si>
  <si>
    <t>地域財政</t>
  </si>
  <si>
    <t>公共事業等</t>
  </si>
  <si>
    <t>施設設備</t>
  </si>
  <si>
    <t>退職手当債</t>
  </si>
  <si>
    <t>転貸債</t>
  </si>
  <si>
    <t>調整債</t>
  </si>
  <si>
    <t>その他</t>
  </si>
  <si>
    <t>事業債</t>
  </si>
  <si>
    <t>建設事業債</t>
  </si>
  <si>
    <t>処理事業債</t>
  </si>
  <si>
    <t>特例対策債</t>
  </si>
  <si>
    <t>臨時特例債</t>
  </si>
  <si>
    <t>但馬地域　</t>
  </si>
  <si>
    <t>丹波地域　</t>
  </si>
  <si>
    <t>淡路地域　</t>
  </si>
  <si>
    <t>年度末現在高</t>
  </si>
  <si>
    <t>区　　　分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</si>
  <si>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</si>
  <si>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</si>
  <si>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</si>
  <si>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</si>
  <si>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</si>
  <si>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</si>
  <si>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</si>
  <si>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</si>
  <si>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</si>
  <si>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</si>
  <si>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</si>
  <si>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</si>
  <si>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</si>
  <si>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</si>
  <si>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</si>
  <si>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</si>
  <si>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</si>
  <si>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</si>
  <si>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</si>
  <si>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</si>
  <si>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</si>
  <si>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</si>
  <si>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</si>
  <si>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</si>
  <si>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</si>
  <si>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</si>
  <si>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</si>
  <si>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</si>
  <si>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(注)旧法による税は、市町たばこ・消費税、電気・ガス税、木材取引税をいう。</t>
  </si>
  <si>
    <t xml:space="preserve">                   歳入</t>
  </si>
  <si>
    <t xml:space="preserve">                   歳出</t>
  </si>
  <si>
    <t xml:space="preserve">                   歳入  </t>
  </si>
  <si>
    <t xml:space="preserve">                   歳出  </t>
  </si>
  <si>
    <t>地域順</t>
  </si>
  <si>
    <t>災害復旧費</t>
  </si>
  <si>
    <t>区分</t>
  </si>
  <si>
    <t>　　　　　　　消費税</t>
  </si>
  <si>
    <t>地域順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</si>
  <si>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</si>
  <si>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</si>
  <si>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</si>
  <si>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</si>
  <si>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</si>
  <si>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</si>
  <si>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先行取得等</t>
  </si>
  <si>
    <t>公共用地</t>
  </si>
  <si>
    <t>事業債</t>
  </si>
  <si>
    <t>事業債</t>
  </si>
  <si>
    <t>係貸付債</t>
  </si>
  <si>
    <t>国の予算</t>
  </si>
  <si>
    <t>貸付政府関</t>
  </si>
  <si>
    <t>対策特定</t>
  </si>
  <si>
    <t>地域改善</t>
  </si>
  <si>
    <t>特例債</t>
  </si>
  <si>
    <t>補填債</t>
  </si>
  <si>
    <t>減収補填債</t>
  </si>
  <si>
    <t>交付金</t>
  </si>
  <si>
    <t>(単位：人）　国税庁　調</t>
  </si>
  <si>
    <t>資料：「国税庁統計年報書」</t>
  </si>
  <si>
    <t xml:space="preserve">             年次・科目別</t>
  </si>
  <si>
    <t xml:space="preserve">                  年次・科目別</t>
  </si>
  <si>
    <t xml:space="preserve">  1,000万円以下</t>
  </si>
  <si>
    <t xml:space="preserve">  1,200万円以下</t>
  </si>
  <si>
    <t xml:space="preserve">  1,500万円以下</t>
  </si>
  <si>
    <t xml:space="preserve">  2,000万円以下</t>
  </si>
  <si>
    <t xml:space="preserve">  3,000万円以下</t>
  </si>
  <si>
    <t xml:space="preserve">  5,000万円以下</t>
  </si>
  <si>
    <t xml:space="preserve">    200万円以下</t>
  </si>
  <si>
    <t xml:space="preserve">    500万円以下</t>
  </si>
  <si>
    <t>災害復旧</t>
  </si>
  <si>
    <t>過疎対策</t>
  </si>
  <si>
    <t>臨時財政</t>
  </si>
  <si>
    <t>減税補填債</t>
  </si>
  <si>
    <t>臨時税収</t>
  </si>
  <si>
    <t>県貸付金</t>
  </si>
  <si>
    <t>　　区　分</t>
  </si>
  <si>
    <t>地方特例</t>
  </si>
  <si>
    <t xml:space="preserve">            区     分</t>
  </si>
  <si>
    <t>区  分</t>
  </si>
  <si>
    <t>　　　　   県民税(県民税利子割)</t>
  </si>
  <si>
    <t>　　　　　　調定額</t>
  </si>
  <si>
    <t xml:space="preserve">             収入額</t>
  </si>
  <si>
    <t>　　　　　不納欠損額</t>
  </si>
  <si>
    <t>　　　　収入未済額</t>
  </si>
  <si>
    <t>　　　　翌年度繰越額</t>
  </si>
  <si>
    <t>　区　　　分</t>
  </si>
  <si>
    <t>％</t>
  </si>
  <si>
    <t>現年課税分</t>
  </si>
  <si>
    <t>滞納繰越分</t>
  </si>
  <si>
    <t>県民税</t>
  </si>
  <si>
    <t>個人</t>
  </si>
  <si>
    <t>法人</t>
  </si>
  <si>
    <t>事業税</t>
  </si>
  <si>
    <t>譲渡割</t>
  </si>
  <si>
    <t>貨物割</t>
  </si>
  <si>
    <t>不動産取得税　</t>
  </si>
  <si>
    <t>固定資産税</t>
  </si>
  <si>
    <t>自動車取得税　</t>
  </si>
  <si>
    <t>軽油引取税</t>
  </si>
  <si>
    <t>料理飲食等消費税</t>
  </si>
  <si>
    <t>地方道路譲与税</t>
  </si>
  <si>
    <t>石油ガス譲与税</t>
  </si>
  <si>
    <t>航空機燃料譲与税</t>
  </si>
  <si>
    <t xml:space="preserve">  調定外誤納分(還付未済額)</t>
  </si>
  <si>
    <t>軽油引取税</t>
  </si>
  <si>
    <t>料理飲食等消費税</t>
  </si>
  <si>
    <t>(注）県たばこ税については神戸県税事務所が一括して扱っている。</t>
  </si>
  <si>
    <t>　　　　　　　  総計</t>
  </si>
  <si>
    <t>　　　　　　　 法人税</t>
  </si>
  <si>
    <t>　　　　　　　　酒税</t>
  </si>
  <si>
    <t>(単位：件、千円)  県税務課  調</t>
  </si>
  <si>
    <t>(単位：千円)  大阪国税局　調　　資料：「大阪国税局統計書」</t>
  </si>
  <si>
    <t>(単位：千円)  県財政課  調</t>
  </si>
  <si>
    <t>(注) 1  入場人員には場外発売利用者を含まない。</t>
  </si>
  <si>
    <t>　　  2  発売金には返還金は含まない。</t>
  </si>
  <si>
    <t xml:space="preserve"> </t>
  </si>
  <si>
    <t xml:space="preserve">  5,000万円超</t>
  </si>
  <si>
    <t>　</t>
  </si>
  <si>
    <t>　　13年度</t>
  </si>
  <si>
    <t>　　14年度</t>
  </si>
  <si>
    <t xml:space="preserve"> </t>
  </si>
  <si>
    <t>目的税</t>
  </si>
  <si>
    <t>龍野</t>
  </si>
  <si>
    <t>平成13年度末</t>
  </si>
  <si>
    <t>対策債</t>
  </si>
  <si>
    <t>21　財　政</t>
  </si>
  <si>
    <t>21.1   兵庫県歳入歳出決算額</t>
  </si>
  <si>
    <t>21.1.1 一般会計</t>
  </si>
  <si>
    <t>21.1.2 特別会計</t>
  </si>
  <si>
    <t>21.2   兵庫県公営企業会計決算額</t>
  </si>
  <si>
    <t>21.1.1　一般会計</t>
  </si>
  <si>
    <t>21.2　兵庫県公営企業会計決算額</t>
  </si>
  <si>
    <t>減収補填債</t>
  </si>
  <si>
    <t>H14年度</t>
  </si>
  <si>
    <t>　　  3  １人当たり平均購買額は本場発売金を入場人員で除したもの。</t>
  </si>
  <si>
    <t>　　15年度</t>
  </si>
  <si>
    <t>平成14年度末</t>
  </si>
  <si>
    <t>　</t>
  </si>
  <si>
    <t>病院事業</t>
  </si>
  <si>
    <t>S57･61･H5～7</t>
  </si>
  <si>
    <t>特定資金</t>
  </si>
  <si>
    <t>公共投資</t>
  </si>
  <si>
    <t>事業債</t>
  </si>
  <si>
    <t>　　16年度</t>
  </si>
  <si>
    <t>平成12年度</t>
  </si>
  <si>
    <t xml:space="preserve">               平成16年度</t>
  </si>
  <si>
    <t>南あわじ市</t>
  </si>
  <si>
    <t>　　14年度</t>
  </si>
  <si>
    <t>平成15年度末</t>
  </si>
  <si>
    <t>平成16年度</t>
  </si>
  <si>
    <t xml:space="preserve">    200万円以下</t>
  </si>
  <si>
    <t xml:space="preserve">    500万円以下</t>
  </si>
  <si>
    <t xml:space="preserve">  1,000万円以下</t>
  </si>
  <si>
    <t xml:space="preserve">  1,200万円以下</t>
  </si>
  <si>
    <t xml:space="preserve">  1,500万円以下</t>
  </si>
  <si>
    <t xml:space="preserve">  2,000万円以下</t>
  </si>
  <si>
    <t xml:space="preserve">  3,000万円以下</t>
  </si>
  <si>
    <t xml:space="preserve">  5,000万円以下</t>
  </si>
  <si>
    <t>　　15年度</t>
  </si>
  <si>
    <t>　※流域下水道</t>
  </si>
  <si>
    <t>※公債費</t>
  </si>
  <si>
    <t>配当割</t>
  </si>
  <si>
    <t>株式等譲渡</t>
  </si>
  <si>
    <t>所得割</t>
  </si>
  <si>
    <t>（注）　配当割交付金及び株式等譲渡所得割交付金はＨ16年度から開始</t>
  </si>
  <si>
    <t>注 1 流域下水道会計の14年度末現在高には債務承継分を含む。</t>
  </si>
  <si>
    <t>21.3  市町別普通会計決算状況</t>
  </si>
  <si>
    <t>21.3.1　歳入の部</t>
  </si>
  <si>
    <t>21.3.2　歳出の部</t>
  </si>
  <si>
    <t>21.5  県税事務所別税目別県税徴収状況</t>
  </si>
  <si>
    <t>21.6  税務署別税目別国税徴収状況</t>
  </si>
  <si>
    <t>21.7  市町別税目別市町税徴収実績</t>
  </si>
  <si>
    <t>21.8  県債会計別現在高</t>
  </si>
  <si>
    <t>21.9  競馬事業成績</t>
  </si>
  <si>
    <t>21.10 申告所得税・所得階級別人員</t>
  </si>
  <si>
    <t>21.11  市町別地方債現在高</t>
  </si>
  <si>
    <t>21.3   市町別普通会計決算状況</t>
  </si>
  <si>
    <t>21.3.1 歳入の部</t>
  </si>
  <si>
    <t>21.3.2 歳出の部</t>
  </si>
  <si>
    <t>21.4   県税収入決算額</t>
  </si>
  <si>
    <t>21.5   県税事務所別税目別県税徴収状況</t>
  </si>
  <si>
    <t>21.6   税務署別税目別国税徴収状況</t>
  </si>
  <si>
    <t>21.7   市町別税目別市町税徴収実績</t>
  </si>
  <si>
    <t>21.8   県債会計別現在高</t>
  </si>
  <si>
    <t>21.10 申告所得税・所得階級別人員</t>
  </si>
  <si>
    <t>21.11 市町別地方債現在高</t>
  </si>
  <si>
    <t>狩猟税</t>
  </si>
  <si>
    <t>所得譲与税</t>
  </si>
  <si>
    <t>(注) 1 地方譲与税は総額に含まない。　　</t>
  </si>
  <si>
    <t xml:space="preserve">      2 収入歩合＝収入額／調定額</t>
  </si>
  <si>
    <t>21.1　兵庫県歳入歳出決算額</t>
  </si>
  <si>
    <t>21.1.2　特別会計</t>
  </si>
  <si>
    <t>　　15年度</t>
  </si>
  <si>
    <t>　　16年度</t>
  </si>
  <si>
    <t>林業・木材産業改善資金</t>
  </si>
  <si>
    <t>21.9   競馬事業成績</t>
  </si>
  <si>
    <t>丹波市　</t>
  </si>
  <si>
    <t>厚生福祉</t>
  </si>
  <si>
    <t>施設整備</t>
  </si>
  <si>
    <t>社会福祉</t>
  </si>
  <si>
    <t>財源</t>
  </si>
  <si>
    <t>対策債</t>
  </si>
  <si>
    <t>平成13年度</t>
  </si>
  <si>
    <t>　　17年度</t>
  </si>
  <si>
    <t xml:space="preserve">               平成17年度</t>
  </si>
  <si>
    <t>平成13年度</t>
  </si>
  <si>
    <t>　　17年度</t>
  </si>
  <si>
    <t>21.4  県税収入決算額&lt;平成17年度&gt;</t>
  </si>
  <si>
    <t>平成15年度</t>
  </si>
  <si>
    <t>平成16年度</t>
  </si>
  <si>
    <t>　　17年度</t>
  </si>
  <si>
    <t>平成16年度末</t>
  </si>
  <si>
    <t>平成17年度</t>
  </si>
  <si>
    <t>　 14年度</t>
  </si>
  <si>
    <t>　 15年度</t>
  </si>
  <si>
    <t>　 16年度</t>
  </si>
  <si>
    <t>　 17年度</t>
  </si>
  <si>
    <t>姫路市　</t>
  </si>
  <si>
    <t>養父市　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</si>
  <si>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</si>
  <si>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</si>
  <si>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</si>
  <si>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</si>
  <si>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</si>
  <si>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</si>
  <si>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</si>
  <si>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</si>
  <si>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</si>
  <si>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>総　額</t>
  </si>
  <si>
    <t>目的税</t>
  </si>
  <si>
    <t>普通税
（計）</t>
  </si>
  <si>
    <t>普通税
（固定資産税）</t>
  </si>
  <si>
    <t>普通税
（市町民税）</t>
  </si>
  <si>
    <t>普通税
（軽自動車税）</t>
  </si>
  <si>
    <t>普通税
（市町たばこ税）</t>
  </si>
  <si>
    <t>普通税
（鉱産税）</t>
  </si>
  <si>
    <t>普通税
（特別土地保有税）</t>
  </si>
  <si>
    <t>普通税
（法定外普通税）</t>
  </si>
  <si>
    <t>　　14年度</t>
  </si>
  <si>
    <t>　　15年度</t>
  </si>
  <si>
    <t>　　16年度</t>
  </si>
  <si>
    <t>(単位：千円)  県市町振興課  調</t>
  </si>
  <si>
    <t>神戸市　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</si>
  <si>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</si>
  <si>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</si>
  <si>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</si>
  <si>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</si>
  <si>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</si>
  <si>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</si>
  <si>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</si>
  <si>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</si>
  <si>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</si>
  <si>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</si>
  <si>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</si>
  <si>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</si>
  <si>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</si>
  <si>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</si>
  <si>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</si>
  <si>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</si>
  <si>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</si>
  <si>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</si>
  <si>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</si>
  <si>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</si>
  <si>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</si>
  <si>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</si>
  <si>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</si>
  <si>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</si>
  <si>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</si>
  <si>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</si>
  <si>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</si>
  <si>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</si>
  <si>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</si>
  <si>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</si>
  <si>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</si>
  <si>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</si>
  <si>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</si>
  <si>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</si>
  <si>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</si>
  <si>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</si>
  <si>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</si>
  <si>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</si>
  <si>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</si>
  <si>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</si>
  <si>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H9～13･15～17年度</t>
  </si>
  <si>
    <t>(単位：千円）　県市町振興課　調</t>
  </si>
  <si>
    <t>　　17年度</t>
  </si>
  <si>
    <t>前年度
繰上充用金</t>
  </si>
  <si>
    <t>農林水産業
費</t>
  </si>
  <si>
    <t>注 2 阪神・淡路大震災復興基金貸付金債（586,670,000千円）は精算のため平成17年3月31日付けで公債費特別会計へ移管された。</t>
  </si>
  <si>
    <t>(注) 1 この表は平成16年及び平成17年3月31日現在において、平成15年及び平成16年分所得税の申告納税額のある者を</t>
  </si>
  <si>
    <t xml:space="preserve">      2 平成13年度以降のその他事業所得者は、その他所得者に含む。</t>
  </si>
  <si>
    <t xml:space="preserve">     70万円以下</t>
  </si>
  <si>
    <t>収入額</t>
  </si>
  <si>
    <t>調停額</t>
  </si>
  <si>
    <t>不能欠損額</t>
  </si>
  <si>
    <t>収入未済額</t>
  </si>
  <si>
    <t>金額（円単位表記）</t>
  </si>
  <si>
    <t>収入
歩合</t>
  </si>
  <si>
    <t>(単位：円、％）　県税務課　調</t>
  </si>
  <si>
    <t>　　　　　 源泉所得税</t>
  </si>
  <si>
    <t>　　　　　 申告所得税</t>
  </si>
  <si>
    <t>　　　　　　　印紙収入</t>
  </si>
  <si>
    <t>　　　　その他の間接税</t>
  </si>
  <si>
    <t>…</t>
  </si>
  <si>
    <t>注  1 ラウンドの関係で県計と内訳は合致しない。</t>
  </si>
  <si>
    <t>　   2 印紙収入の額は平成15年度から税務署別に表章されていない（その他間接税の額に含まれる）。</t>
  </si>
  <si>
    <t>－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</si>
  <si>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</si>
  <si>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</si>
  <si>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</si>
  <si>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</si>
  <si>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</si>
  <si>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</si>
  <si>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</si>
  <si>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</si>
  <si>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</si>
  <si>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猪名川町</t>
  </si>
  <si>
    <t xml:space="preserve">      予算額に比し</t>
  </si>
  <si>
    <t>　消費税及び地方消費税</t>
  </si>
  <si>
    <t xml:space="preserve"> たばこ税及びたばこ特別税</t>
  </si>
  <si>
    <t>　　　　　相続・贈与税</t>
  </si>
  <si>
    <t>　　　　その他の直接税</t>
  </si>
  <si>
    <t>(単位：千円)  県病院局・県企業庁  調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</si>
</sst>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"/>
    <numFmt numFmtId="178" formatCode="###\ ###\ ##0"/>
    <numFmt numFmtId="179" formatCode="#\ ###\ ##0;\-#\ ###\ ##0;&quot;－&quot;"/>
    <numFmt numFmtId="180" formatCode="#\ ###\ ###\ ##0;\-#\ ###\ ###\ ##0;&quot;－&quot;"/>
    <numFmt numFmtId="181" formatCode="\ ###\ ##0;\-\ ###\ ##0;&quot;－&quot;"/>
    <numFmt numFmtId="182" formatCode="#\ ###\ ###,"/>
    <numFmt numFmtId="183" formatCode="##.0"/>
    <numFmt numFmtId="184" formatCode="#\ ###\ ###\ ###,"/>
    <numFmt numFmtId="185" formatCode="#\ ###\ ###\ ##0,;\-#\ ###\ ###\ ##0,;&quot;－&quot;"/>
    <numFmt numFmtId="186" formatCode="0.0_);[Red]\(0.0\)"/>
    <numFmt numFmtId="187" formatCode="#0.0"/>
    <numFmt numFmtId="188" formatCode="##\ ###\ ###\ ###"/>
    <numFmt numFmtId="189" formatCode="##\ ###\ ###\ ##0"/>
    <numFmt numFmtId="190" formatCode="###\ ###"/>
    <numFmt numFmtId="191" formatCode="#,##0_);[Red]\(#,##0\)"/>
    <numFmt numFmtId="192" formatCode="#,###,##0;#,###,##0;\-"/>
    <numFmt numFmtId="193" formatCode="#,###,###,"/>
    <numFmt numFmtId="194" formatCode="#,###,###,##0;\-#,###,###,##0;&quot;－&quot;"/>
    <numFmt numFmtId="195" formatCode="#,###,###,;\-#,###,##0;&quot;－&quot;"/>
    <numFmt numFmtId="196" formatCode="#,###,###,###,"/>
    <numFmt numFmtId="197" formatCode="#,###,###,###"/>
    <numFmt numFmtId="198" formatCode="##,###,###,##0"/>
    <numFmt numFmtId="199" formatCode="#,###,##0;\-#,###,##0;&quot;－&quot;"/>
    <numFmt numFmtId="200" formatCode="###,###,###"/>
    <numFmt numFmtId="201" formatCode="###,###,##0"/>
    <numFmt numFmtId="202" formatCode="0_ "/>
    <numFmt numFmtId="203" formatCode="0.0;[Red]0.0"/>
    <numFmt numFmtId="204" formatCode="0.0%"/>
    <numFmt numFmtId="205" formatCode="0.0_ "/>
    <numFmt numFmtId="206" formatCode="#\ ###\ ###\ ##0.0;\-#\ ###\ ###\ ##0.0;&quot;－&quot;"/>
    <numFmt numFmtId="207" formatCode="#,###,###,###;\-#,###,###,###;&quot;－&quot;"/>
    <numFmt numFmtId="208" formatCode="#,##0;&quot;△ &quot;#,##0"/>
    <numFmt numFmtId="209" formatCode="#,###,###,##0.0;\-#,###,###,##0.0;&quot;－&quot;"/>
    <numFmt numFmtId="210" formatCode="#,###,###;\-#,###,###;&quot;－&quot;"/>
    <numFmt numFmtId="211" formatCode="##.0\-##.0,&quot;-&quot;"/>
    <numFmt numFmtId="212" formatCode="#,###,###,###,###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10"/>
      <name val="明朝"/>
      <family val="1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明朝"/>
      <family val="1"/>
    </font>
    <font>
      <sz val="15"/>
      <name val="ＭＳ Ｐゴシック"/>
      <family val="3"/>
    </font>
    <font>
      <sz val="17"/>
      <name val="ＭＳ Ｐゴシック"/>
      <family val="3"/>
    </font>
    <font>
      <sz val="18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8.5"/>
      <color indexed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sz val="7.5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374">
    <xf numFmtId="0" fontId="0" fillId="0" borderId="0" xfId="0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/>
    </xf>
    <xf numFmtId="176" fontId="6" fillId="0" borderId="1" xfId="0" applyNumberFormat="1" applyFont="1" applyBorder="1" applyAlignment="1">
      <alignment/>
    </xf>
    <xf numFmtId="0" fontId="6" fillId="0" borderId="2" xfId="0" applyFont="1" applyBorder="1" applyAlignment="1" quotePrefix="1">
      <alignment horizontal="left"/>
    </xf>
    <xf numFmtId="180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176" fontId="7" fillId="0" borderId="0" xfId="0" applyNumberFormat="1" applyFont="1" applyAlignment="1" quotePrefix="1">
      <alignment horizontal="left"/>
    </xf>
    <xf numFmtId="0" fontId="6" fillId="0" borderId="2" xfId="0" applyFont="1" applyFill="1" applyBorder="1" applyAlignment="1">
      <alignment/>
    </xf>
    <xf numFmtId="177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 quotePrefix="1">
      <alignment horizontal="left"/>
    </xf>
    <xf numFmtId="0" fontId="6" fillId="0" borderId="3" xfId="0" applyFont="1" applyBorder="1" applyAlignment="1">
      <alignment/>
    </xf>
    <xf numFmtId="179" fontId="6" fillId="0" borderId="0" xfId="0" applyNumberFormat="1" applyFont="1" applyBorder="1" applyAlignment="1" quotePrefix="1">
      <alignment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179" fontId="6" fillId="0" borderId="0" xfId="0" applyNumberFormat="1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7" xfId="0" applyFont="1" applyFill="1" applyBorder="1" applyAlignment="1" quotePrefix="1">
      <alignment horizontal="left"/>
    </xf>
    <xf numFmtId="0" fontId="6" fillId="0" borderId="6" xfId="0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18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Alignment="1">
      <alignment/>
    </xf>
    <xf numFmtId="189" fontId="6" fillId="0" borderId="2" xfId="0" applyNumberFormat="1" applyFont="1" applyBorder="1" applyAlignment="1" quotePrefix="1">
      <alignment horizontal="left"/>
    </xf>
    <xf numFmtId="189" fontId="6" fillId="0" borderId="0" xfId="0" applyNumberFormat="1" applyFont="1" applyAlignment="1">
      <alignment/>
    </xf>
    <xf numFmtId="189" fontId="6" fillId="0" borderId="2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6" fontId="7" fillId="0" borderId="0" xfId="18" applyFont="1" applyAlignment="1">
      <alignment horizontal="left"/>
    </xf>
    <xf numFmtId="179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quotePrefix="1">
      <alignment horizontal="left"/>
    </xf>
    <xf numFmtId="190" fontId="6" fillId="0" borderId="0" xfId="0" applyNumberFormat="1" applyFont="1" applyBorder="1" applyAlignment="1">
      <alignment/>
    </xf>
    <xf numFmtId="190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76" fontId="6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0" fontId="6" fillId="0" borderId="8" xfId="0" applyFont="1" applyBorder="1" applyAlignment="1">
      <alignment/>
    </xf>
    <xf numFmtId="176" fontId="11" fillId="0" borderId="0" xfId="0" applyNumberFormat="1" applyFont="1" applyBorder="1" applyAlignment="1" quotePrefix="1">
      <alignment horizontal="left"/>
    </xf>
    <xf numFmtId="176" fontId="6" fillId="0" borderId="0" xfId="0" applyNumberFormat="1" applyFont="1" applyBorder="1" applyAlignment="1" quotePrefix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quotePrefix="1">
      <alignment horizontal="right"/>
    </xf>
    <xf numFmtId="176" fontId="6" fillId="0" borderId="8" xfId="0" applyNumberFormat="1" applyFont="1" applyBorder="1" applyAlignment="1">
      <alignment/>
    </xf>
    <xf numFmtId="176" fontId="6" fillId="0" borderId="4" xfId="0" applyNumberFormat="1" applyFont="1" applyBorder="1" applyAlignment="1" quotePrefix="1">
      <alignment/>
    </xf>
    <xf numFmtId="177" fontId="11" fillId="0" borderId="0" xfId="0" applyNumberFormat="1" applyFont="1" applyBorder="1" applyAlignment="1" quotePrefix="1">
      <alignment horizontal="left"/>
    </xf>
    <xf numFmtId="177" fontId="6" fillId="0" borderId="0" xfId="0" applyNumberFormat="1" applyFont="1" applyBorder="1" applyAlignment="1" quotePrefix="1">
      <alignment/>
    </xf>
    <xf numFmtId="177" fontId="6" fillId="0" borderId="0" xfId="0" applyNumberFormat="1" applyFont="1" applyBorder="1" applyAlignment="1" quotePrefix="1">
      <alignment horizontal="right"/>
    </xf>
    <xf numFmtId="0" fontId="6" fillId="0" borderId="5" xfId="0" applyFont="1" applyBorder="1" applyAlignment="1" quotePrefix="1">
      <alignment horizontal="left"/>
    </xf>
    <xf numFmtId="177" fontId="6" fillId="0" borderId="6" xfId="0" applyNumberFormat="1" applyFont="1" applyBorder="1" applyAlignment="1" quotePrefix="1">
      <alignment horizontal="left"/>
    </xf>
    <xf numFmtId="177" fontId="6" fillId="0" borderId="8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0" fontId="6" fillId="0" borderId="2" xfId="0" applyFont="1" applyBorder="1" applyAlignment="1" quotePrefix="1">
      <alignment horizontal="center"/>
    </xf>
    <xf numFmtId="176" fontId="6" fillId="0" borderId="7" xfId="0" applyNumberFormat="1" applyFont="1" applyBorder="1" applyAlignment="1">
      <alignment/>
    </xf>
    <xf numFmtId="176" fontId="6" fillId="0" borderId="9" xfId="0" applyNumberFormat="1" applyFont="1" applyBorder="1" applyAlignment="1" quotePrefix="1">
      <alignment horizontal="left"/>
    </xf>
    <xf numFmtId="177" fontId="6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 quotePrefix="1">
      <alignment horizontal="center"/>
    </xf>
    <xf numFmtId="177" fontId="6" fillId="0" borderId="3" xfId="0" applyNumberFormat="1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 quotePrefix="1">
      <alignment horizontal="center"/>
    </xf>
    <xf numFmtId="176" fontId="6" fillId="0" borderId="3" xfId="0" applyNumberFormat="1" applyFont="1" applyBorder="1" applyAlignment="1" quotePrefix="1">
      <alignment horizontal="center"/>
    </xf>
    <xf numFmtId="176" fontId="6" fillId="0" borderId="10" xfId="0" applyNumberFormat="1" applyFont="1" applyBorder="1" applyAlignment="1" quotePrefix="1">
      <alignment horizontal="left"/>
    </xf>
    <xf numFmtId="176" fontId="6" fillId="0" borderId="5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 quotePrefix="1">
      <alignment horizontal="right"/>
    </xf>
    <xf numFmtId="0" fontId="12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0" fontId="13" fillId="0" borderId="2" xfId="0" applyFont="1" applyBorder="1" applyAlignment="1" quotePrefix="1">
      <alignment horizontal="left"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 quotePrefix="1">
      <alignment horizontal="left"/>
    </xf>
    <xf numFmtId="0" fontId="13" fillId="0" borderId="2" xfId="0" applyFont="1" applyBorder="1" applyAlignment="1" quotePrefix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 quotePrefix="1">
      <alignment horizontal="center"/>
    </xf>
    <xf numFmtId="0" fontId="13" fillId="0" borderId="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 quotePrefix="1">
      <alignment horizontal="center"/>
    </xf>
    <xf numFmtId="0" fontId="13" fillId="0" borderId="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/>
    </xf>
    <xf numFmtId="183" fontId="6" fillId="0" borderId="0" xfId="0" applyNumberFormat="1" applyFont="1" applyBorder="1" applyAlignment="1" quotePrefix="1">
      <alignment horizontal="right"/>
    </xf>
    <xf numFmtId="180" fontId="13" fillId="0" borderId="7" xfId="0" applyNumberFormat="1" applyFont="1" applyBorder="1" applyAlignment="1" quotePrefix="1">
      <alignment horizontal="left"/>
    </xf>
    <xf numFmtId="182" fontId="13" fillId="0" borderId="8" xfId="0" applyNumberFormat="1" applyFont="1" applyBorder="1" applyAlignment="1">
      <alignment/>
    </xf>
    <xf numFmtId="179" fontId="13" fillId="0" borderId="7" xfId="0" applyNumberFormat="1" applyFont="1" applyBorder="1" applyAlignment="1" quotePrefix="1">
      <alignment horizontal="left"/>
    </xf>
    <xf numFmtId="0" fontId="13" fillId="0" borderId="15" xfId="0" applyFont="1" applyBorder="1" applyAlignment="1">
      <alignment/>
    </xf>
    <xf numFmtId="0" fontId="13" fillId="0" borderId="7" xfId="0" applyFont="1" applyBorder="1" applyAlignment="1" quotePrefix="1">
      <alignment horizontal="left"/>
    </xf>
    <xf numFmtId="180" fontId="13" fillId="0" borderId="0" xfId="0" applyNumberFormat="1" applyFont="1" applyAlignment="1">
      <alignment/>
    </xf>
    <xf numFmtId="183" fontId="13" fillId="0" borderId="0" xfId="0" applyNumberFormat="1" applyFont="1" applyAlignment="1">
      <alignment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quotePrefix="1">
      <alignment horizontal="left"/>
    </xf>
    <xf numFmtId="0" fontId="13" fillId="0" borderId="0" xfId="0" applyFont="1" applyBorder="1" applyAlignment="1">
      <alignment/>
    </xf>
    <xf numFmtId="183" fontId="13" fillId="0" borderId="0" xfId="0" applyNumberFormat="1" applyFont="1" applyBorder="1" applyAlignment="1" quotePrefix="1">
      <alignment/>
    </xf>
    <xf numFmtId="179" fontId="13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179" fontId="13" fillId="0" borderId="15" xfId="0" applyNumberFormat="1" applyFont="1" applyBorder="1" applyAlignment="1" quotePrefix="1">
      <alignment horizontal="center"/>
    </xf>
    <xf numFmtId="180" fontId="13" fillId="0" borderId="15" xfId="0" applyNumberFormat="1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183" fontId="13" fillId="0" borderId="3" xfId="0" applyNumberFormat="1" applyFont="1" applyBorder="1" applyAlignment="1">
      <alignment horizontal="center"/>
    </xf>
    <xf numFmtId="179" fontId="13" fillId="0" borderId="5" xfId="0" applyNumberFormat="1" applyFont="1" applyBorder="1" applyAlignment="1" quotePrefix="1">
      <alignment horizontal="center"/>
    </xf>
    <xf numFmtId="183" fontId="13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183" fontId="6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6" fillId="0" borderId="6" xfId="0" applyFont="1" applyBorder="1" applyAlignment="1" quotePrefix="1">
      <alignment horizontal="left"/>
    </xf>
    <xf numFmtId="188" fontId="6" fillId="0" borderId="0" xfId="0" applyNumberFormat="1" applyFont="1" applyBorder="1" applyAlignment="1" quotePrefix="1">
      <alignment/>
    </xf>
    <xf numFmtId="189" fontId="6" fillId="0" borderId="0" xfId="0" applyNumberFormat="1" applyFont="1" applyFill="1" applyBorder="1" applyAlignment="1">
      <alignment/>
    </xf>
    <xf numFmtId="189" fontId="6" fillId="0" borderId="2" xfId="0" applyNumberFormat="1" applyFont="1" applyBorder="1" applyAlignment="1" quotePrefix="1">
      <alignment horizontal="right"/>
    </xf>
    <xf numFmtId="0" fontId="6" fillId="0" borderId="5" xfId="0" applyFont="1" applyBorder="1" applyAlignment="1" quotePrefix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79" fontId="6" fillId="0" borderId="0" xfId="0" applyNumberFormat="1" applyFont="1" applyBorder="1" applyAlignment="1" quotePrefix="1">
      <alignment horizontal="right"/>
    </xf>
    <xf numFmtId="178" fontId="13" fillId="0" borderId="0" xfId="0" applyNumberFormat="1" applyFont="1" applyAlignment="1">
      <alignment/>
    </xf>
    <xf numFmtId="0" fontId="6" fillId="0" borderId="0" xfId="0" applyFont="1" applyFill="1" applyBorder="1" applyAlignment="1" quotePrefix="1">
      <alignment horizontal="right"/>
    </xf>
    <xf numFmtId="177" fontId="6" fillId="0" borderId="2" xfId="0" applyNumberFormat="1" applyFont="1" applyBorder="1" applyAlignment="1" quotePrefix="1">
      <alignment horizontal="right"/>
    </xf>
    <xf numFmtId="177" fontId="6" fillId="0" borderId="1" xfId="0" applyNumberFormat="1" applyFont="1" applyBorder="1" applyAlignment="1" quotePrefix="1">
      <alignment horizontal="right"/>
    </xf>
    <xf numFmtId="0" fontId="6" fillId="0" borderId="5" xfId="0" applyFont="1" applyFill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3" xfId="0" applyNumberFormat="1" applyFont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8" xfId="0" applyFont="1" applyBorder="1" applyAlignment="1" quotePrefix="1">
      <alignment horizontal="center"/>
    </xf>
    <xf numFmtId="0" fontId="6" fillId="0" borderId="8" xfId="0" applyFont="1" applyFill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0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5" xfId="0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38" fontId="6" fillId="0" borderId="0" xfId="16" applyFont="1" applyAlignment="1">
      <alignment/>
    </xf>
    <xf numFmtId="38" fontId="6" fillId="0" borderId="3" xfId="16" applyFont="1" applyBorder="1" applyAlignment="1">
      <alignment/>
    </xf>
    <xf numFmtId="38" fontId="6" fillId="0" borderId="0" xfId="16" applyFont="1" applyBorder="1" applyAlignment="1">
      <alignment/>
    </xf>
    <xf numFmtId="192" fontId="6" fillId="0" borderId="0" xfId="0" applyNumberFormat="1" applyFont="1" applyFill="1" applyAlignment="1">
      <alignment horizontal="right"/>
    </xf>
    <xf numFmtId="192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Fill="1" applyAlignment="1">
      <alignment horizontal="right"/>
    </xf>
    <xf numFmtId="0" fontId="13" fillId="0" borderId="0" xfId="0" applyFont="1" applyBorder="1" applyAlignment="1" quotePrefix="1">
      <alignment horizontal="right"/>
    </xf>
    <xf numFmtId="194" fontId="13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4" fontId="13" fillId="0" borderId="3" xfId="0" applyNumberFormat="1" applyFont="1" applyBorder="1" applyAlignment="1">
      <alignment/>
    </xf>
    <xf numFmtId="195" fontId="13" fillId="0" borderId="3" xfId="0" applyNumberFormat="1" applyFont="1" applyBorder="1" applyAlignment="1">
      <alignment/>
    </xf>
    <xf numFmtId="197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197" fontId="6" fillId="0" borderId="0" xfId="0" applyNumberFormat="1" applyFont="1" applyBorder="1" applyAlignment="1">
      <alignment/>
    </xf>
    <xf numFmtId="199" fontId="6" fillId="0" borderId="0" xfId="0" applyNumberFormat="1" applyFont="1" applyFill="1" applyAlignment="1">
      <alignment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9" fontId="6" fillId="0" borderId="0" xfId="0" applyNumberFormat="1" applyFont="1" applyAlignment="1">
      <alignment horizontal="right"/>
    </xf>
    <xf numFmtId="200" fontId="13" fillId="0" borderId="0" xfId="20" applyNumberFormat="1" applyFont="1" applyBorder="1">
      <alignment/>
      <protection/>
    </xf>
    <xf numFmtId="199" fontId="13" fillId="0" borderId="0" xfId="20" applyNumberFormat="1" applyFont="1" applyBorder="1">
      <alignment/>
      <protection/>
    </xf>
    <xf numFmtId="201" fontId="13" fillId="0" borderId="0" xfId="0" applyNumberFormat="1" applyFont="1" applyAlignment="1">
      <alignment/>
    </xf>
    <xf numFmtId="199" fontId="13" fillId="0" borderId="0" xfId="0" applyNumberFormat="1" applyFont="1" applyAlignment="1">
      <alignment/>
    </xf>
    <xf numFmtId="194" fontId="6" fillId="0" borderId="0" xfId="0" applyNumberFormat="1" applyFont="1" applyFill="1" applyAlignment="1">
      <alignment/>
    </xf>
    <xf numFmtId="194" fontId="6" fillId="0" borderId="3" xfId="0" applyNumberFormat="1" applyFont="1" applyFill="1" applyBorder="1" applyAlignment="1">
      <alignment/>
    </xf>
    <xf numFmtId="38" fontId="6" fillId="0" borderId="9" xfId="16" applyFont="1" applyBorder="1" applyAlignment="1">
      <alignment/>
    </xf>
    <xf numFmtId="0" fontId="6" fillId="0" borderId="2" xfId="0" applyFont="1" applyFill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15" fillId="0" borderId="0" xfId="0" applyFont="1" applyBorder="1" applyAlignment="1">
      <alignment/>
    </xf>
    <xf numFmtId="0" fontId="17" fillId="0" borderId="0" xfId="0" applyFont="1" applyAlignment="1" quotePrefix="1">
      <alignment horizontal="left"/>
    </xf>
    <xf numFmtId="179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 quotePrefix="1">
      <alignment horizontal="left"/>
    </xf>
    <xf numFmtId="0" fontId="13" fillId="0" borderId="3" xfId="0" applyFont="1" applyBorder="1" applyAlignment="1" quotePrefix="1">
      <alignment horizontal="left"/>
    </xf>
    <xf numFmtId="0" fontId="13" fillId="0" borderId="4" xfId="0" applyFont="1" applyBorder="1" applyAlignment="1" quotePrefix="1">
      <alignment horizontal="center"/>
    </xf>
    <xf numFmtId="0" fontId="13" fillId="0" borderId="3" xfId="0" applyFont="1" applyBorder="1" applyAlignment="1">
      <alignment horizontal="left"/>
    </xf>
    <xf numFmtId="180" fontId="13" fillId="0" borderId="7" xfId="0" applyNumberFormat="1" applyFont="1" applyBorder="1" applyAlignment="1" quotePrefix="1">
      <alignment/>
    </xf>
    <xf numFmtId="0" fontId="13" fillId="0" borderId="2" xfId="0" applyFont="1" applyBorder="1" applyAlignment="1">
      <alignment horizontal="right"/>
    </xf>
    <xf numFmtId="0" fontId="6" fillId="0" borderId="2" xfId="0" applyFont="1" applyFill="1" applyBorder="1" applyAlignment="1" quotePrefix="1">
      <alignment horizontal="right"/>
    </xf>
    <xf numFmtId="0" fontId="6" fillId="0" borderId="2" xfId="0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189" fontId="6" fillId="0" borderId="2" xfId="0" applyNumberFormat="1" applyFont="1" applyBorder="1" applyAlignment="1">
      <alignment horizontal="right"/>
    </xf>
    <xf numFmtId="197" fontId="6" fillId="0" borderId="0" xfId="0" applyNumberFormat="1" applyFont="1" applyAlignment="1">
      <alignment/>
    </xf>
    <xf numFmtId="189" fontId="6" fillId="0" borderId="1" xfId="0" applyNumberFormat="1" applyFont="1" applyBorder="1" applyAlignment="1" quotePrefix="1">
      <alignment horizontal="right"/>
    </xf>
    <xf numFmtId="185" fontId="13" fillId="0" borderId="0" xfId="0" applyNumberFormat="1" applyFont="1" applyAlignment="1">
      <alignment horizontal="right"/>
    </xf>
    <xf numFmtId="183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  <xf numFmtId="0" fontId="18" fillId="0" borderId="15" xfId="0" applyFont="1" applyBorder="1" applyAlignment="1">
      <alignment/>
    </xf>
    <xf numFmtId="200" fontId="6" fillId="0" borderId="3" xfId="20" applyNumberFormat="1" applyFont="1" applyBorder="1">
      <alignment/>
      <protection/>
    </xf>
    <xf numFmtId="200" fontId="6" fillId="0" borderId="3" xfId="0" applyNumberFormat="1" applyFont="1" applyBorder="1" applyAlignment="1">
      <alignment/>
    </xf>
    <xf numFmtId="199" fontId="6" fillId="0" borderId="3" xfId="20" applyNumberFormat="1" applyFont="1" applyBorder="1">
      <alignment/>
      <protection/>
    </xf>
    <xf numFmtId="201" fontId="6" fillId="0" borderId="3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3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4" xfId="0" applyFont="1" applyBorder="1" applyAlignment="1">
      <alignment/>
    </xf>
    <xf numFmtId="192" fontId="19" fillId="0" borderId="0" xfId="0" applyNumberFormat="1" applyFont="1" applyFill="1" applyAlignment="1">
      <alignment horizontal="right"/>
    </xf>
    <xf numFmtId="192" fontId="19" fillId="0" borderId="3" xfId="0" applyNumberFormat="1" applyFont="1" applyFill="1" applyBorder="1" applyAlignment="1">
      <alignment horizontal="right"/>
    </xf>
    <xf numFmtId="194" fontId="19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76" fontId="21" fillId="0" borderId="0" xfId="0" applyNumberFormat="1" applyFont="1" applyAlignment="1">
      <alignment vertical="top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99" fontId="6" fillId="0" borderId="3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94" fontId="13" fillId="0" borderId="0" xfId="0" applyNumberFormat="1" applyFont="1" applyFill="1" applyAlignment="1">
      <alignment/>
    </xf>
    <xf numFmtId="195" fontId="13" fillId="0" borderId="0" xfId="0" applyNumberFormat="1" applyFont="1" applyFill="1" applyAlignment="1">
      <alignment/>
    </xf>
    <xf numFmtId="180" fontId="13" fillId="0" borderId="0" xfId="0" applyNumberFormat="1" applyFont="1" applyFill="1" applyAlignment="1">
      <alignment/>
    </xf>
    <xf numFmtId="194" fontId="19" fillId="0" borderId="0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/>
    </xf>
    <xf numFmtId="191" fontId="6" fillId="0" borderId="0" xfId="0" applyNumberFormat="1" applyFont="1" applyAlignment="1">
      <alignment/>
    </xf>
    <xf numFmtId="189" fontId="6" fillId="0" borderId="2" xfId="0" applyNumberFormat="1" applyFont="1" applyFill="1" applyBorder="1" applyAlignment="1" quotePrefix="1">
      <alignment horizontal="right"/>
    </xf>
    <xf numFmtId="199" fontId="6" fillId="0" borderId="0" xfId="0" applyNumberFormat="1" applyFont="1" applyBorder="1" applyAlignment="1">
      <alignment horizontal="right"/>
    </xf>
    <xf numFmtId="180" fontId="13" fillId="0" borderId="0" xfId="0" applyNumberFormat="1" applyFont="1" applyFill="1" applyBorder="1" applyAlignment="1">
      <alignment/>
    </xf>
    <xf numFmtId="180" fontId="13" fillId="0" borderId="3" xfId="0" applyNumberFormat="1" applyFont="1" applyFill="1" applyBorder="1" applyAlignment="1">
      <alignment/>
    </xf>
    <xf numFmtId="191" fontId="19" fillId="0" borderId="0" xfId="0" applyNumberFormat="1" applyFont="1" applyAlignment="1">
      <alignment/>
    </xf>
    <xf numFmtId="191" fontId="19" fillId="0" borderId="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right" vertical="center"/>
    </xf>
    <xf numFmtId="208" fontId="6" fillId="0" borderId="17" xfId="16" applyNumberFormat="1" applyFont="1" applyBorder="1" applyAlignment="1">
      <alignment vertical="center"/>
    </xf>
    <xf numFmtId="208" fontId="6" fillId="0" borderId="16" xfId="16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208" fontId="6" fillId="0" borderId="19" xfId="16" applyNumberFormat="1" applyFont="1" applyBorder="1" applyAlignment="1">
      <alignment vertical="center"/>
    </xf>
    <xf numFmtId="208" fontId="6" fillId="0" borderId="18" xfId="16" applyNumberFormat="1" applyFont="1" applyBorder="1" applyAlignment="1">
      <alignment vertical="center"/>
    </xf>
    <xf numFmtId="208" fontId="6" fillId="0" borderId="19" xfId="0" applyNumberFormat="1" applyFont="1" applyBorder="1" applyAlignment="1">
      <alignment vertical="center"/>
    </xf>
    <xf numFmtId="208" fontId="6" fillId="0" borderId="18" xfId="0" applyNumberFormat="1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208" fontId="6" fillId="0" borderId="19" xfId="0" applyNumberFormat="1" applyFont="1" applyBorder="1" applyAlignment="1" applyProtection="1">
      <alignment vertical="center"/>
      <protection locked="0"/>
    </xf>
    <xf numFmtId="208" fontId="6" fillId="0" borderId="18" xfId="0" applyNumberFormat="1" applyFont="1" applyBorder="1" applyAlignment="1" applyProtection="1">
      <alignment vertical="center"/>
      <protection locked="0"/>
    </xf>
    <xf numFmtId="208" fontId="6" fillId="0" borderId="20" xfId="0" applyNumberFormat="1" applyFont="1" applyBorder="1" applyAlignment="1">
      <alignment vertical="center"/>
    </xf>
    <xf numFmtId="208" fontId="6" fillId="0" borderId="21" xfId="0" applyNumberFormat="1" applyFont="1" applyBorder="1" applyAlignment="1">
      <alignment vertical="center"/>
    </xf>
    <xf numFmtId="208" fontId="6" fillId="0" borderId="22" xfId="16" applyNumberFormat="1" applyFont="1" applyBorder="1" applyAlignment="1">
      <alignment vertical="center"/>
    </xf>
    <xf numFmtId="208" fontId="6" fillId="0" borderId="23" xfId="16" applyNumberFormat="1" applyFont="1" applyBorder="1" applyAlignment="1">
      <alignment vertical="center"/>
    </xf>
    <xf numFmtId="208" fontId="6" fillId="0" borderId="23" xfId="0" applyNumberFormat="1" applyFont="1" applyBorder="1" applyAlignment="1">
      <alignment vertical="center"/>
    </xf>
    <xf numFmtId="208" fontId="6" fillId="0" borderId="19" xfId="0" applyNumberFormat="1" applyFont="1" applyBorder="1" applyAlignment="1">
      <alignment horizontal="right" vertical="center"/>
    </xf>
    <xf numFmtId="208" fontId="6" fillId="0" borderId="24" xfId="0" applyNumberFormat="1" applyFont="1" applyBorder="1" applyAlignment="1">
      <alignment vertical="center"/>
    </xf>
    <xf numFmtId="208" fontId="6" fillId="0" borderId="2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208" fontId="6" fillId="0" borderId="25" xfId="16" applyNumberFormat="1" applyFont="1" applyBorder="1" applyAlignment="1">
      <alignment vertical="center"/>
    </xf>
    <xf numFmtId="208" fontId="6" fillId="0" borderId="0" xfId="16" applyNumberFormat="1" applyFont="1" applyBorder="1" applyAlignment="1">
      <alignment vertical="center"/>
    </xf>
    <xf numFmtId="208" fontId="6" fillId="0" borderId="0" xfId="0" applyNumberFormat="1" applyFont="1" applyBorder="1" applyAlignment="1">
      <alignment vertical="center"/>
    </xf>
    <xf numFmtId="208" fontId="6" fillId="0" borderId="13" xfId="0" applyNumberFormat="1" applyFont="1" applyBorder="1" applyAlignment="1">
      <alignment vertical="center"/>
    </xf>
    <xf numFmtId="208" fontId="6" fillId="0" borderId="26" xfId="0" applyNumberFormat="1" applyFont="1" applyBorder="1" applyAlignment="1">
      <alignment vertical="center"/>
    </xf>
    <xf numFmtId="208" fontId="6" fillId="0" borderId="27" xfId="0" applyNumberFormat="1" applyFont="1" applyBorder="1" applyAlignment="1">
      <alignment vertical="center"/>
    </xf>
    <xf numFmtId="208" fontId="6" fillId="0" borderId="3" xfId="0" applyNumberFormat="1" applyFont="1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6" fillId="0" borderId="13" xfId="16" applyFont="1" applyBorder="1" applyAlignment="1">
      <alignment/>
    </xf>
    <xf numFmtId="0" fontId="26" fillId="0" borderId="0" xfId="0" applyFont="1" applyFill="1" applyBorder="1" applyAlignment="1">
      <alignment/>
    </xf>
    <xf numFmtId="199" fontId="8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right"/>
    </xf>
    <xf numFmtId="199" fontId="8" fillId="0" borderId="0" xfId="0" applyNumberFormat="1" applyFont="1" applyAlignment="1">
      <alignment/>
    </xf>
    <xf numFmtId="0" fontId="13" fillId="0" borderId="1" xfId="0" applyFont="1" applyBorder="1" applyAlignment="1" quotePrefix="1">
      <alignment horizontal="center" vertical="center"/>
    </xf>
    <xf numFmtId="0" fontId="13" fillId="0" borderId="3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179" fontId="13" fillId="0" borderId="1" xfId="0" applyNumberFormat="1" applyFont="1" applyBorder="1" applyAlignment="1" quotePrefix="1">
      <alignment horizontal="center" vertical="center"/>
    </xf>
    <xf numFmtId="179" fontId="13" fillId="0" borderId="3" xfId="0" applyNumberFormat="1" applyFont="1" applyBorder="1" applyAlignment="1" quotePrefix="1">
      <alignment horizontal="center" vertical="center"/>
    </xf>
    <xf numFmtId="0" fontId="13" fillId="0" borderId="12" xfId="0" applyFont="1" applyFill="1" applyBorder="1" applyAlignment="1">
      <alignment horizontal="center" shrinkToFit="1"/>
    </xf>
    <xf numFmtId="0" fontId="13" fillId="0" borderId="8" xfId="0" applyFont="1" applyBorder="1" applyAlignment="1" quotePrefix="1">
      <alignment horizontal="left" vertical="center"/>
    </xf>
    <xf numFmtId="0" fontId="13" fillId="0" borderId="8" xfId="0" applyFont="1" applyBorder="1" applyAlignment="1" quotePrefix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180" fontId="6" fillId="0" borderId="4" xfId="0" applyNumberFormat="1" applyFont="1" applyFill="1" applyBorder="1" applyAlignment="1">
      <alignment/>
    </xf>
    <xf numFmtId="209" fontId="13" fillId="0" borderId="0" xfId="0" applyNumberFormat="1" applyFont="1" applyAlignment="1">
      <alignment/>
    </xf>
    <xf numFmtId="209" fontId="13" fillId="0" borderId="3" xfId="0" applyNumberFormat="1" applyFont="1" applyBorder="1" applyAlignment="1">
      <alignment/>
    </xf>
    <xf numFmtId="210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83" fontId="13" fillId="0" borderId="0" xfId="0" applyNumberFormat="1" applyFont="1" applyBorder="1" applyAlignment="1" quotePrefix="1">
      <alignment horizontal="center"/>
    </xf>
    <xf numFmtId="183" fontId="13" fillId="0" borderId="0" xfId="0" applyNumberFormat="1" applyFont="1" applyBorder="1" applyAlignment="1">
      <alignment horizontal="center"/>
    </xf>
    <xf numFmtId="209" fontId="13" fillId="0" borderId="0" xfId="0" applyNumberFormat="1" applyFont="1" applyBorder="1" applyAlignment="1">
      <alignment/>
    </xf>
    <xf numFmtId="194" fontId="6" fillId="0" borderId="0" xfId="0" applyNumberFormat="1" applyFont="1" applyAlignment="1">
      <alignment/>
    </xf>
    <xf numFmtId="194" fontId="6" fillId="0" borderId="9" xfId="0" applyNumberFormat="1" applyFont="1" applyBorder="1" applyAlignment="1">
      <alignment/>
    </xf>
    <xf numFmtId="194" fontId="6" fillId="0" borderId="3" xfId="0" applyNumberFormat="1" applyFont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quotePrefix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 quotePrefix="1">
      <alignment horizontal="left" vertical="center"/>
    </xf>
    <xf numFmtId="0" fontId="6" fillId="0" borderId="6" xfId="0" applyFont="1" applyFill="1" applyBorder="1" applyAlignment="1" quotePrefix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209" fontId="6" fillId="0" borderId="0" xfId="0" applyNumberFormat="1" applyFont="1" applyAlignment="1">
      <alignment/>
    </xf>
    <xf numFmtId="209" fontId="6" fillId="0" borderId="3" xfId="0" applyNumberFormat="1" applyFont="1" applyBorder="1" applyAlignment="1">
      <alignment/>
    </xf>
    <xf numFmtId="212" fontId="6" fillId="0" borderId="0" xfId="0" applyNumberFormat="1" applyFont="1" applyAlignment="1">
      <alignment/>
    </xf>
    <xf numFmtId="199" fontId="6" fillId="0" borderId="0" xfId="0" applyNumberFormat="1" applyFont="1" applyFill="1" applyAlignment="1">
      <alignment horizontal="right"/>
    </xf>
    <xf numFmtId="199" fontId="6" fillId="0" borderId="3" xfId="0" applyNumberFormat="1" applyFont="1" applyFill="1" applyBorder="1" applyAlignment="1">
      <alignment horizontal="right"/>
    </xf>
    <xf numFmtId="197" fontId="6" fillId="0" borderId="0" xfId="0" applyNumberFormat="1" applyFont="1" applyFill="1" applyAlignment="1">
      <alignment/>
    </xf>
    <xf numFmtId="197" fontId="6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 horizontal="right"/>
    </xf>
    <xf numFmtId="197" fontId="6" fillId="0" borderId="0" xfId="0" applyNumberFormat="1" applyFont="1" applyAlignment="1">
      <alignment horizontal="right"/>
    </xf>
    <xf numFmtId="0" fontId="27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23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76" fontId="6" fillId="0" borderId="19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179" fontId="6" fillId="0" borderId="7" xfId="0" applyNumberFormat="1" applyFont="1" applyBorder="1" applyAlignment="1" quotePrefix="1">
      <alignment horizontal="center" vertical="center" wrapText="1"/>
    </xf>
    <xf numFmtId="179" fontId="6" fillId="0" borderId="8" xfId="0" applyNumberFormat="1" applyFont="1" applyBorder="1" applyAlignment="1" quotePrefix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9" fontId="6" fillId="0" borderId="7" xfId="0" applyNumberFormat="1" applyFont="1" applyBorder="1" applyAlignment="1" quotePrefix="1">
      <alignment horizontal="center" vertical="center"/>
    </xf>
    <xf numFmtId="179" fontId="6" fillId="0" borderId="6" xfId="0" applyNumberFormat="1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 wrapText="1"/>
    </xf>
    <xf numFmtId="0" fontId="6" fillId="0" borderId="8" xfId="0" applyFont="1" applyBorder="1" applyAlignment="1" quotePrefix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C1">
      <selection activeCell="E2" sqref="E2"/>
    </sheetView>
  </sheetViews>
  <sheetFormatPr defaultColWidth="9.00390625" defaultRowHeight="12.75"/>
  <cols>
    <col min="1" max="1" width="7.125" style="5" customWidth="1"/>
    <col min="2" max="6" width="7.125" style="4" customWidth="1"/>
    <col min="7" max="16" width="7.125" style="5" customWidth="1"/>
    <col min="17" max="16384" width="10.25390625" style="5" customWidth="1"/>
  </cols>
  <sheetData>
    <row r="1" spans="1:13" ht="32.25">
      <c r="A1" s="358" t="s">
        <v>354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2" ht="24.75" customHeight="1">
      <c r="A2" s="252"/>
      <c r="B2" s="5"/>
    </row>
    <row r="3" spans="5:9" s="253" customFormat="1" ht="16.5" customHeight="1">
      <c r="E3" s="254" t="s">
        <v>355</v>
      </c>
      <c r="F3" s="254"/>
      <c r="G3" s="254"/>
      <c r="H3" s="254"/>
      <c r="I3" s="254"/>
    </row>
    <row r="4" spans="5:9" s="253" customFormat="1" ht="16.5" customHeight="1">
      <c r="E4" s="254"/>
      <c r="F4" s="254" t="s">
        <v>356</v>
      </c>
      <c r="G4" s="254"/>
      <c r="H4" s="254"/>
      <c r="I4" s="254"/>
    </row>
    <row r="5" spans="5:9" s="253" customFormat="1" ht="16.5" customHeight="1">
      <c r="E5" s="254"/>
      <c r="F5" s="254" t="s">
        <v>357</v>
      </c>
      <c r="G5" s="254"/>
      <c r="H5" s="254"/>
      <c r="I5" s="254"/>
    </row>
    <row r="6" spans="5:9" s="253" customFormat="1" ht="16.5" customHeight="1">
      <c r="E6" s="254" t="s">
        <v>358</v>
      </c>
      <c r="F6" s="254"/>
      <c r="G6" s="254"/>
      <c r="H6" s="254"/>
      <c r="I6" s="254"/>
    </row>
    <row r="7" spans="5:9" s="253" customFormat="1" ht="16.5" customHeight="1">
      <c r="E7" s="254" t="s">
        <v>405</v>
      </c>
      <c r="F7" s="254"/>
      <c r="G7" s="254"/>
      <c r="H7" s="254"/>
      <c r="I7" s="254"/>
    </row>
    <row r="8" spans="5:9" s="253" customFormat="1" ht="16.5" customHeight="1">
      <c r="E8" s="254"/>
      <c r="F8" s="254" t="s">
        <v>406</v>
      </c>
      <c r="G8" s="254"/>
      <c r="H8" s="254"/>
      <c r="I8" s="254"/>
    </row>
    <row r="9" spans="5:9" s="253" customFormat="1" ht="16.5" customHeight="1">
      <c r="E9" s="254"/>
      <c r="F9" s="254" t="s">
        <v>407</v>
      </c>
      <c r="G9" s="254"/>
      <c r="H9" s="254"/>
      <c r="I9" s="254"/>
    </row>
    <row r="10" spans="5:9" s="253" customFormat="1" ht="16.5" customHeight="1">
      <c r="E10" s="254" t="s">
        <v>408</v>
      </c>
      <c r="F10" s="254"/>
      <c r="G10" s="254"/>
      <c r="H10" s="254"/>
      <c r="I10" s="254"/>
    </row>
    <row r="11" spans="5:9" s="253" customFormat="1" ht="16.5" customHeight="1">
      <c r="E11" s="254" t="s">
        <v>409</v>
      </c>
      <c r="F11" s="254"/>
      <c r="G11" s="254"/>
      <c r="H11" s="254"/>
      <c r="I11" s="254"/>
    </row>
    <row r="12" spans="5:9" s="253" customFormat="1" ht="16.5" customHeight="1">
      <c r="E12" s="254" t="s">
        <v>410</v>
      </c>
      <c r="F12" s="254"/>
      <c r="G12" s="254"/>
      <c r="H12" s="254"/>
      <c r="I12" s="254"/>
    </row>
    <row r="13" spans="5:9" s="253" customFormat="1" ht="16.5" customHeight="1">
      <c r="E13" s="254" t="s">
        <v>411</v>
      </c>
      <c r="F13" s="254"/>
      <c r="G13" s="254"/>
      <c r="H13" s="254"/>
      <c r="I13" s="254"/>
    </row>
    <row r="14" spans="5:9" s="253" customFormat="1" ht="16.5" customHeight="1">
      <c r="E14" s="254" t="s">
        <v>412</v>
      </c>
      <c r="F14" s="254"/>
      <c r="G14" s="254"/>
      <c r="H14" s="254"/>
      <c r="I14" s="254"/>
    </row>
    <row r="15" spans="5:9" s="253" customFormat="1" ht="16.5" customHeight="1">
      <c r="E15" s="254" t="s">
        <v>424</v>
      </c>
      <c r="F15" s="254"/>
      <c r="G15" s="254"/>
      <c r="H15" s="254"/>
      <c r="I15" s="254"/>
    </row>
    <row r="16" spans="5:9" s="253" customFormat="1" ht="16.5" customHeight="1">
      <c r="E16" s="254" t="s">
        <v>413</v>
      </c>
      <c r="F16" s="254"/>
      <c r="G16" s="254"/>
      <c r="H16" s="254"/>
      <c r="I16" s="254"/>
    </row>
    <row r="17" spans="5:9" s="253" customFormat="1" ht="16.5" customHeight="1">
      <c r="E17" s="254" t="s">
        <v>414</v>
      </c>
      <c r="F17" s="254"/>
      <c r="G17" s="254"/>
      <c r="H17" s="254"/>
      <c r="I17" s="254"/>
    </row>
    <row r="18" spans="5:9" s="3" customFormat="1" ht="10.5" customHeight="1">
      <c r="E18" s="2"/>
      <c r="F18" s="2"/>
      <c r="G18" s="2"/>
      <c r="H18" s="2"/>
      <c r="I18" s="2"/>
    </row>
    <row r="19" spans="7:9" ht="11.25">
      <c r="G19" s="4"/>
      <c r="H19" s="4"/>
      <c r="I19" s="4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1" sqref="A11"/>
    </sheetView>
  </sheetViews>
  <sheetFormatPr defaultColWidth="9.00390625" defaultRowHeight="12.75"/>
  <cols>
    <col min="1" max="1" width="13.375" style="41" customWidth="1"/>
    <col min="2" max="5" width="13.75390625" style="41" customWidth="1"/>
    <col min="6" max="8" width="12.25390625" style="41" customWidth="1"/>
    <col min="9" max="16384" width="8.875" style="41" customWidth="1"/>
  </cols>
  <sheetData>
    <row r="1" ht="17.25">
      <c r="A1" s="51" t="s">
        <v>401</v>
      </c>
    </row>
    <row r="2" spans="1:8" ht="4.5" customHeight="1">
      <c r="A2" s="50"/>
      <c r="B2" s="50"/>
      <c r="C2" s="157"/>
      <c r="D2" s="50"/>
      <c r="E2" s="50"/>
      <c r="F2" s="50"/>
      <c r="G2" s="50"/>
      <c r="H2" s="157"/>
    </row>
    <row r="3" spans="1:8" ht="13.5" customHeight="1">
      <c r="A3" s="160"/>
      <c r="B3" s="160" t="s">
        <v>352</v>
      </c>
      <c r="C3" s="164" t="s">
        <v>365</v>
      </c>
      <c r="D3" s="164" t="s">
        <v>377</v>
      </c>
      <c r="E3" s="164" t="s">
        <v>440</v>
      </c>
      <c r="F3" s="35"/>
      <c r="G3" s="142" t="s">
        <v>441</v>
      </c>
      <c r="H3" s="36"/>
    </row>
    <row r="4" spans="1:8" ht="13.5" customHeight="1">
      <c r="A4" s="165" t="s">
        <v>44</v>
      </c>
      <c r="B4" s="166" t="s">
        <v>162</v>
      </c>
      <c r="C4" s="166" t="s">
        <v>162</v>
      </c>
      <c r="D4" s="166" t="s">
        <v>162</v>
      </c>
      <c r="E4" s="166" t="s">
        <v>162</v>
      </c>
      <c r="F4" s="166" t="s">
        <v>163</v>
      </c>
      <c r="G4" s="165" t="s">
        <v>164</v>
      </c>
      <c r="H4" s="167" t="s">
        <v>227</v>
      </c>
    </row>
    <row r="5" spans="1:8" ht="19.5" customHeight="1">
      <c r="A5" s="85" t="s">
        <v>71</v>
      </c>
      <c r="B5" s="210">
        <v>4009282499</v>
      </c>
      <c r="C5" s="210">
        <v>4207330755</v>
      </c>
      <c r="D5" s="210">
        <v>4409635578</v>
      </c>
      <c r="E5" s="210">
        <v>4545598705</v>
      </c>
      <c r="F5" s="210">
        <v>305483634</v>
      </c>
      <c r="G5" s="210">
        <v>816113911</v>
      </c>
      <c r="H5" s="210">
        <v>4034968428</v>
      </c>
    </row>
    <row r="6" spans="1:8" ht="12" customHeight="1">
      <c r="A6" s="85"/>
      <c r="B6" s="210"/>
      <c r="C6" s="210"/>
      <c r="D6" s="210"/>
      <c r="E6" s="210"/>
      <c r="F6" s="210"/>
      <c r="G6" s="210"/>
      <c r="H6" s="210"/>
    </row>
    <row r="7" spans="1:8" ht="19.5" customHeight="1">
      <c r="A7" s="85" t="s">
        <v>61</v>
      </c>
      <c r="B7" s="210">
        <v>3225793278</v>
      </c>
      <c r="C7" s="210">
        <v>3358308674</v>
      </c>
      <c r="D7" s="210">
        <v>3517000887</v>
      </c>
      <c r="E7" s="210">
        <v>3052046379</v>
      </c>
      <c r="F7" s="210">
        <v>285455560</v>
      </c>
      <c r="G7" s="210">
        <v>179133526</v>
      </c>
      <c r="H7" s="210">
        <v>3158368413</v>
      </c>
    </row>
    <row r="8" spans="1:8" ht="12" customHeight="1">
      <c r="A8" s="85"/>
      <c r="B8" s="210"/>
      <c r="C8" s="210"/>
      <c r="D8" s="210"/>
      <c r="E8" s="210"/>
      <c r="F8" s="210"/>
      <c r="G8" s="210"/>
      <c r="H8" s="210"/>
    </row>
    <row r="9" spans="1:8" ht="19.5" customHeight="1">
      <c r="A9" s="85" t="s">
        <v>165</v>
      </c>
      <c r="B9" s="210">
        <v>449499220</v>
      </c>
      <c r="C9" s="210">
        <v>508590297</v>
      </c>
      <c r="D9" s="210">
        <v>551375095</v>
      </c>
      <c r="E9" s="210">
        <v>1162082330</v>
      </c>
      <c r="F9" s="210">
        <v>13412074</v>
      </c>
      <c r="G9" s="210">
        <v>617825606</v>
      </c>
      <c r="H9" s="210">
        <v>557668798</v>
      </c>
    </row>
    <row r="10" spans="1:8" ht="12" customHeight="1">
      <c r="A10" s="14"/>
      <c r="B10" s="210"/>
      <c r="C10" s="210"/>
      <c r="D10" s="210"/>
      <c r="E10" s="210"/>
      <c r="F10" s="210"/>
      <c r="G10" s="210"/>
      <c r="H10" s="210"/>
    </row>
    <row r="11" spans="1:8" ht="19.5" customHeight="1">
      <c r="A11" s="227" t="s">
        <v>166</v>
      </c>
      <c r="B11" s="210">
        <v>20039549</v>
      </c>
      <c r="C11" s="210">
        <v>19151754</v>
      </c>
      <c r="D11" s="210">
        <v>18314368</v>
      </c>
      <c r="E11" s="210">
        <v>17832335</v>
      </c>
      <c r="F11" s="210">
        <v>645000</v>
      </c>
      <c r="G11" s="210">
        <v>1636820</v>
      </c>
      <c r="H11" s="210">
        <v>16840515</v>
      </c>
    </row>
    <row r="12" spans="1:8" ht="19.5" customHeight="1">
      <c r="A12" s="227" t="s">
        <v>167</v>
      </c>
      <c r="B12" s="210">
        <v>81418000</v>
      </c>
      <c r="C12" s="210">
        <v>80541000</v>
      </c>
      <c r="D12" s="210">
        <v>136884000</v>
      </c>
      <c r="E12" s="210">
        <v>174148000</v>
      </c>
      <c r="F12" s="210"/>
      <c r="G12" s="210">
        <v>3411000</v>
      </c>
      <c r="H12" s="210">
        <v>170737000</v>
      </c>
    </row>
    <row r="13" spans="1:8" ht="19.5" customHeight="1">
      <c r="A13" s="227" t="s">
        <v>168</v>
      </c>
      <c r="B13" s="210">
        <v>202341446</v>
      </c>
      <c r="C13" s="210">
        <v>199763223</v>
      </c>
      <c r="D13" s="210">
        <v>197216083</v>
      </c>
      <c r="E13" s="210">
        <v>194767289</v>
      </c>
      <c r="F13" s="210">
        <v>7931000</v>
      </c>
      <c r="G13" s="210">
        <v>10638313</v>
      </c>
      <c r="H13" s="210">
        <v>192059976</v>
      </c>
    </row>
    <row r="14" spans="1:8" ht="19.5" customHeight="1">
      <c r="A14" s="227" t="s">
        <v>388</v>
      </c>
      <c r="B14" s="210">
        <v>75496694</v>
      </c>
      <c r="C14" s="210">
        <v>139517217</v>
      </c>
      <c r="D14" s="210">
        <v>131759313</v>
      </c>
      <c r="E14" s="210">
        <v>124878449</v>
      </c>
      <c r="F14" s="210">
        <v>4541000</v>
      </c>
      <c r="G14" s="210">
        <v>8844831</v>
      </c>
      <c r="H14" s="210">
        <v>120574618</v>
      </c>
    </row>
    <row r="15" spans="1:8" ht="19.5" customHeight="1">
      <c r="A15" s="213" t="s">
        <v>389</v>
      </c>
      <c r="B15" s="210">
        <v>0</v>
      </c>
      <c r="C15" s="210">
        <v>0</v>
      </c>
      <c r="D15" s="210">
        <v>0</v>
      </c>
      <c r="E15" s="210">
        <v>586670000</v>
      </c>
      <c r="F15" s="210">
        <v>0</v>
      </c>
      <c r="G15" s="210">
        <v>586670000</v>
      </c>
      <c r="H15" s="210">
        <v>0</v>
      </c>
    </row>
    <row r="16" spans="1:8" ht="19.5" customHeight="1">
      <c r="A16" s="227" t="s">
        <v>169</v>
      </c>
      <c r="B16" s="210">
        <v>2246964</v>
      </c>
      <c r="C16" s="210">
        <v>2246964</v>
      </c>
      <c r="D16" s="210">
        <v>2246964</v>
      </c>
      <c r="E16" s="210">
        <v>2246964</v>
      </c>
      <c r="F16" s="210">
        <v>0</v>
      </c>
      <c r="G16" s="210">
        <v>0</v>
      </c>
      <c r="H16" s="210">
        <v>2246964</v>
      </c>
    </row>
    <row r="17" spans="1:8" ht="19.5" customHeight="1">
      <c r="A17" s="227" t="s">
        <v>172</v>
      </c>
      <c r="B17" s="210">
        <v>510888</v>
      </c>
      <c r="C17" s="210">
        <v>441499</v>
      </c>
      <c r="D17" s="210">
        <v>228889</v>
      </c>
      <c r="E17" s="210">
        <v>252197</v>
      </c>
      <c r="F17" s="210">
        <v>34931</v>
      </c>
      <c r="G17" s="210">
        <v>0</v>
      </c>
      <c r="H17" s="210">
        <v>287128</v>
      </c>
    </row>
    <row r="18" spans="1:8" ht="19.5" customHeight="1">
      <c r="A18" s="227" t="s">
        <v>170</v>
      </c>
      <c r="B18" s="210">
        <v>67445679</v>
      </c>
      <c r="C18" s="210">
        <v>66928640</v>
      </c>
      <c r="D18" s="210">
        <v>64725478</v>
      </c>
      <c r="E18" s="210">
        <v>61287096</v>
      </c>
      <c r="F18" s="210">
        <v>260143</v>
      </c>
      <c r="G18" s="210">
        <v>6624642</v>
      </c>
      <c r="H18" s="210">
        <v>54922597</v>
      </c>
    </row>
    <row r="19" spans="1:8" ht="19.5" customHeight="1">
      <c r="A19" s="227" t="s">
        <v>171</v>
      </c>
      <c r="B19" s="210">
        <v>0</v>
      </c>
      <c r="C19" s="210">
        <v>0</v>
      </c>
      <c r="D19" s="210">
        <v>0</v>
      </c>
      <c r="E19" s="210">
        <v>0</v>
      </c>
      <c r="F19" s="210">
        <v>0</v>
      </c>
      <c r="G19" s="210">
        <v>0</v>
      </c>
      <c r="H19" s="210">
        <v>0</v>
      </c>
    </row>
    <row r="20" spans="1:8" ht="12" customHeight="1">
      <c r="A20" s="34"/>
      <c r="B20" s="210"/>
      <c r="C20" s="210"/>
      <c r="D20" s="210"/>
      <c r="E20" s="210"/>
      <c r="F20" s="210"/>
      <c r="G20" s="210"/>
      <c r="H20" s="210"/>
    </row>
    <row r="21" spans="1:8" ht="19.5" customHeight="1">
      <c r="A21" s="228" t="s">
        <v>173</v>
      </c>
      <c r="B21" s="210">
        <v>333990001</v>
      </c>
      <c r="C21" s="210">
        <v>340431784</v>
      </c>
      <c r="D21" s="210">
        <v>341259596</v>
      </c>
      <c r="E21" s="210">
        <v>331469996</v>
      </c>
      <c r="F21" s="210">
        <v>6616000</v>
      </c>
      <c r="G21" s="210">
        <v>19154779</v>
      </c>
      <c r="H21" s="210">
        <v>318931217</v>
      </c>
    </row>
    <row r="22" spans="1:8" ht="12" customHeight="1">
      <c r="A22" s="34"/>
      <c r="B22" s="210"/>
      <c r="C22" s="210"/>
      <c r="D22" s="210"/>
      <c r="E22" s="210"/>
      <c r="F22" s="210"/>
      <c r="G22" s="210"/>
      <c r="H22" s="210"/>
    </row>
    <row r="23" spans="1:8" ht="19.5" customHeight="1">
      <c r="A23" s="227" t="s">
        <v>174</v>
      </c>
      <c r="B23" s="210">
        <v>72166435</v>
      </c>
      <c r="C23" s="210">
        <v>74414919</v>
      </c>
      <c r="D23" s="210">
        <v>73925311</v>
      </c>
      <c r="E23" s="210">
        <v>71450849</v>
      </c>
      <c r="F23" s="210">
        <v>2026000</v>
      </c>
      <c r="G23" s="210">
        <v>6253690</v>
      </c>
      <c r="H23" s="210">
        <v>67223159</v>
      </c>
    </row>
    <row r="24" spans="1:8" ht="19.5" customHeight="1">
      <c r="A24" s="227" t="s">
        <v>178</v>
      </c>
      <c r="B24" s="210">
        <v>134749578</v>
      </c>
      <c r="C24" s="210">
        <v>130228103</v>
      </c>
      <c r="D24" s="210">
        <v>125170162</v>
      </c>
      <c r="E24" s="210">
        <v>118866639</v>
      </c>
      <c r="F24" s="210">
        <v>1870000</v>
      </c>
      <c r="G24" s="210">
        <v>8526898</v>
      </c>
      <c r="H24" s="210">
        <v>112209741</v>
      </c>
    </row>
    <row r="25" spans="1:8" ht="19.5" customHeight="1">
      <c r="A25" s="227" t="s">
        <v>175</v>
      </c>
      <c r="B25" s="210">
        <v>20928318</v>
      </c>
      <c r="C25" s="210">
        <v>20522590</v>
      </c>
      <c r="D25" s="210">
        <v>19882763</v>
      </c>
      <c r="E25" s="210">
        <v>19207771</v>
      </c>
      <c r="F25" s="210">
        <v>220000</v>
      </c>
      <c r="G25" s="210">
        <v>1023587</v>
      </c>
      <c r="H25" s="210">
        <v>18404184</v>
      </c>
    </row>
    <row r="26" spans="1:8" ht="19.5" customHeight="1">
      <c r="A26" s="227" t="s">
        <v>176</v>
      </c>
      <c r="B26" s="210">
        <v>620114</v>
      </c>
      <c r="C26" s="210">
        <v>576919</v>
      </c>
      <c r="D26" s="210">
        <v>532506</v>
      </c>
      <c r="E26" s="210">
        <v>490361</v>
      </c>
      <c r="F26" s="210">
        <v>0</v>
      </c>
      <c r="G26" s="210">
        <v>42420</v>
      </c>
      <c r="H26" s="210">
        <v>447941</v>
      </c>
    </row>
    <row r="27" spans="1:8" ht="19.5" customHeight="1">
      <c r="A27" s="227" t="s">
        <v>179</v>
      </c>
      <c r="B27" s="210">
        <v>1121304</v>
      </c>
      <c r="C27" s="210">
        <v>1037149</v>
      </c>
      <c r="D27" s="210">
        <v>953392</v>
      </c>
      <c r="E27" s="210">
        <v>864783</v>
      </c>
      <c r="F27" s="210">
        <v>0</v>
      </c>
      <c r="G27" s="210">
        <v>93748</v>
      </c>
      <c r="H27" s="210">
        <v>771035</v>
      </c>
    </row>
    <row r="28" spans="1:8" ht="19.5" customHeight="1">
      <c r="A28" s="227" t="s">
        <v>177</v>
      </c>
      <c r="B28" s="210">
        <v>104404252</v>
      </c>
      <c r="C28" s="210">
        <v>113652104</v>
      </c>
      <c r="D28" s="210">
        <v>120795462</v>
      </c>
      <c r="E28" s="210">
        <v>120589593</v>
      </c>
      <c r="F28" s="210">
        <v>2500000</v>
      </c>
      <c r="G28" s="210">
        <v>3214436</v>
      </c>
      <c r="H28" s="210">
        <v>119875157</v>
      </c>
    </row>
    <row r="29" spans="1:8" ht="12" customHeight="1">
      <c r="A29" s="34"/>
      <c r="B29" s="210"/>
      <c r="C29" s="210"/>
      <c r="D29" s="210"/>
      <c r="E29" s="210"/>
      <c r="F29" s="210"/>
      <c r="G29" s="210"/>
      <c r="H29" s="210"/>
    </row>
    <row r="30" spans="1:8" ht="19.5" customHeight="1">
      <c r="A30" s="165" t="s">
        <v>180</v>
      </c>
      <c r="B30" s="211">
        <v>3568313420</v>
      </c>
      <c r="C30" s="211">
        <v>3696108023</v>
      </c>
      <c r="D30" s="211">
        <v>3905464806</v>
      </c>
      <c r="E30" s="211">
        <v>4059623507</v>
      </c>
      <c r="F30" s="211">
        <v>293700572</v>
      </c>
      <c r="G30" s="211">
        <v>781141724</v>
      </c>
      <c r="H30" s="211">
        <v>3572182355</v>
      </c>
    </row>
    <row r="31" ht="12" customHeight="1">
      <c r="A31" s="49" t="s">
        <v>341</v>
      </c>
    </row>
    <row r="32" spans="1:8" ht="12" customHeight="1">
      <c r="A32" s="29" t="s">
        <v>394</v>
      </c>
      <c r="B32" s="3"/>
      <c r="C32" s="3"/>
      <c r="D32" s="3"/>
      <c r="E32" s="3"/>
      <c r="F32" s="3"/>
      <c r="G32" s="3"/>
      <c r="H32" s="3"/>
    </row>
    <row r="33" ht="11.25">
      <c r="A33" s="29" t="s">
        <v>517</v>
      </c>
    </row>
    <row r="34" ht="11.25">
      <c r="A34" s="29"/>
    </row>
    <row r="35" spans="1:8" ht="17.25">
      <c r="A35" s="30" t="s">
        <v>402</v>
      </c>
      <c r="B35" s="1"/>
      <c r="C35" s="3"/>
      <c r="D35" s="3"/>
      <c r="E35" s="3"/>
      <c r="F35" s="3"/>
      <c r="G35" s="3"/>
      <c r="H35" s="3"/>
    </row>
    <row r="36" spans="1:8" ht="4.5" customHeight="1">
      <c r="A36" s="17"/>
      <c r="B36" s="17"/>
      <c r="C36" s="17"/>
      <c r="D36" s="17"/>
      <c r="E36" s="17"/>
      <c r="F36" s="17"/>
      <c r="G36" s="17"/>
      <c r="H36" s="18"/>
    </row>
    <row r="37" spans="1:8" ht="12" customHeight="1">
      <c r="A37" s="152"/>
      <c r="B37" s="152"/>
      <c r="C37" s="152"/>
      <c r="D37" s="152"/>
      <c r="E37" s="152"/>
      <c r="F37" s="141" t="s">
        <v>185</v>
      </c>
      <c r="G37" s="152" t="s">
        <v>186</v>
      </c>
      <c r="H37" s="161"/>
    </row>
    <row r="38" spans="1:8" ht="12" customHeight="1">
      <c r="A38" s="78" t="s">
        <v>44</v>
      </c>
      <c r="B38" s="78" t="s">
        <v>181</v>
      </c>
      <c r="C38" s="78" t="s">
        <v>182</v>
      </c>
      <c r="D38" s="78" t="s">
        <v>183</v>
      </c>
      <c r="E38" s="78" t="s">
        <v>184</v>
      </c>
      <c r="F38" s="144" t="s">
        <v>188</v>
      </c>
      <c r="G38" s="144" t="s">
        <v>189</v>
      </c>
      <c r="H38" s="89" t="s">
        <v>187</v>
      </c>
    </row>
    <row r="39" spans="1:8" ht="21" customHeight="1">
      <c r="A39" s="158" t="s">
        <v>434</v>
      </c>
      <c r="B39" s="37">
        <v>174</v>
      </c>
      <c r="C39" s="190">
        <v>907791</v>
      </c>
      <c r="D39" s="190">
        <v>54571868</v>
      </c>
      <c r="E39" s="190">
        <v>40559218</v>
      </c>
      <c r="F39" s="190">
        <v>36273</v>
      </c>
      <c r="G39" s="190">
        <v>700000</v>
      </c>
      <c r="H39" s="162" t="s">
        <v>190</v>
      </c>
    </row>
    <row r="40" spans="1:8" ht="21" customHeight="1">
      <c r="A40" s="158" t="s">
        <v>442</v>
      </c>
      <c r="B40" s="37">
        <v>172</v>
      </c>
      <c r="C40" s="190">
        <v>929809</v>
      </c>
      <c r="D40" s="190">
        <v>48689397</v>
      </c>
      <c r="E40" s="190">
        <v>36312579</v>
      </c>
      <c r="F40" s="190">
        <v>33007</v>
      </c>
      <c r="G40" s="190">
        <v>370000</v>
      </c>
      <c r="H40" s="162" t="s">
        <v>190</v>
      </c>
    </row>
    <row r="41" spans="1:8" ht="21" customHeight="1">
      <c r="A41" s="158" t="s">
        <v>443</v>
      </c>
      <c r="B41" s="37">
        <v>170</v>
      </c>
      <c r="C41" s="190">
        <v>827590</v>
      </c>
      <c r="D41" s="190">
        <v>41527083</v>
      </c>
      <c r="E41" s="190">
        <v>30864621</v>
      </c>
      <c r="F41" s="190">
        <v>30455</v>
      </c>
      <c r="G41" s="190">
        <v>370000</v>
      </c>
      <c r="H41" s="162" t="s">
        <v>190</v>
      </c>
    </row>
    <row r="42" spans="1:8" ht="21" customHeight="1">
      <c r="A42" s="158" t="s">
        <v>444</v>
      </c>
      <c r="B42" s="37">
        <v>165</v>
      </c>
      <c r="C42" s="190">
        <v>742657</v>
      </c>
      <c r="D42" s="190">
        <v>33748380</v>
      </c>
      <c r="E42" s="190">
        <v>25062508</v>
      </c>
      <c r="F42" s="190">
        <v>27896</v>
      </c>
      <c r="G42" s="190">
        <v>185000</v>
      </c>
      <c r="H42" s="162" t="s">
        <v>190</v>
      </c>
    </row>
    <row r="43" spans="1:8" ht="21" customHeight="1">
      <c r="A43" s="159" t="s">
        <v>445</v>
      </c>
      <c r="B43" s="16">
        <v>158</v>
      </c>
      <c r="C43" s="189">
        <v>652830</v>
      </c>
      <c r="D43" s="189">
        <v>29602094</v>
      </c>
      <c r="E43" s="189">
        <v>21999776</v>
      </c>
      <c r="F43" s="189">
        <v>26614</v>
      </c>
      <c r="G43" s="189">
        <v>0</v>
      </c>
      <c r="H43" s="163" t="s">
        <v>190</v>
      </c>
    </row>
    <row r="44" spans="1:8" ht="12" customHeight="1">
      <c r="A44" s="39" t="s">
        <v>191</v>
      </c>
      <c r="B44" s="3"/>
      <c r="C44" s="3"/>
      <c r="D44" s="3"/>
      <c r="E44" s="3"/>
      <c r="F44" s="3"/>
      <c r="G44" s="3"/>
      <c r="H44" s="3"/>
    </row>
    <row r="45" spans="1:8" ht="12" customHeight="1">
      <c r="A45" s="29" t="s">
        <v>342</v>
      </c>
      <c r="B45" s="3"/>
      <c r="C45" s="3"/>
      <c r="D45" s="3"/>
      <c r="E45" s="3"/>
      <c r="F45" s="3"/>
      <c r="G45" s="3"/>
      <c r="H45" s="3"/>
    </row>
    <row r="46" spans="1:8" ht="12" customHeight="1">
      <c r="A46" s="29" t="s">
        <v>343</v>
      </c>
      <c r="B46" s="3"/>
      <c r="C46" s="3"/>
      <c r="D46" s="3"/>
      <c r="E46" s="3"/>
      <c r="F46" s="3"/>
      <c r="G46" s="3"/>
      <c r="H46" s="3"/>
    </row>
    <row r="47" spans="1:8" ht="12" customHeight="1">
      <c r="A47" s="29" t="s">
        <v>363</v>
      </c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1.25">
      <c r="A49" s="3"/>
      <c r="B49" s="3"/>
      <c r="C49" s="3"/>
      <c r="D49" s="3"/>
      <c r="E49" s="3"/>
      <c r="F49" s="3"/>
      <c r="G49" s="3"/>
      <c r="H49" s="3"/>
    </row>
  </sheetData>
  <printOptions/>
  <pageMargins left="0.58" right="0.57" top="0.79" bottom="0.6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8" sqref="B8"/>
    </sheetView>
  </sheetViews>
  <sheetFormatPr defaultColWidth="9.00390625" defaultRowHeight="12.75"/>
  <cols>
    <col min="1" max="1" width="15.75390625" style="3" customWidth="1"/>
    <col min="2" max="3" width="16.25390625" style="3" customWidth="1"/>
    <col min="4" max="4" width="16.25390625" style="41" customWidth="1"/>
    <col min="5" max="6" width="16.25390625" style="3" customWidth="1"/>
    <col min="7" max="16384" width="8.875" style="3" customWidth="1"/>
  </cols>
  <sheetData>
    <row r="1" spans="1:2" ht="17.25">
      <c r="A1" s="54" t="s">
        <v>403</v>
      </c>
      <c r="B1" s="1"/>
    </row>
    <row r="2" spans="1:6" ht="4.5" customHeight="1">
      <c r="A2" s="17"/>
      <c r="B2" s="17"/>
      <c r="C2" s="17"/>
      <c r="D2" s="50"/>
      <c r="E2" s="31"/>
      <c r="F2" s="18"/>
    </row>
    <row r="3" spans="1:6" ht="15.75" customHeight="1">
      <c r="A3" s="169" t="s">
        <v>44</v>
      </c>
      <c r="B3" s="169" t="s">
        <v>192</v>
      </c>
      <c r="C3" s="169" t="s">
        <v>193</v>
      </c>
      <c r="D3" s="170" t="s">
        <v>194</v>
      </c>
      <c r="E3" s="169" t="s">
        <v>195</v>
      </c>
      <c r="F3" s="171" t="s">
        <v>196</v>
      </c>
    </row>
    <row r="4" spans="1:6" ht="15.75" customHeight="1">
      <c r="A4" s="90" t="s">
        <v>373</v>
      </c>
      <c r="B4" s="188">
        <v>62311</v>
      </c>
      <c r="C4" s="210">
        <v>1535</v>
      </c>
      <c r="D4" s="210">
        <v>23425</v>
      </c>
      <c r="E4" s="210">
        <v>199124</v>
      </c>
      <c r="F4" s="210">
        <v>286395</v>
      </c>
    </row>
    <row r="5" spans="1:6" ht="15.75" customHeight="1">
      <c r="A5" s="90" t="s">
        <v>347</v>
      </c>
      <c r="B5" s="188">
        <v>79204</v>
      </c>
      <c r="C5" s="210">
        <v>1754</v>
      </c>
      <c r="D5" s="205" t="s">
        <v>87</v>
      </c>
      <c r="E5" s="210">
        <v>194794</v>
      </c>
      <c r="F5" s="210">
        <v>275752</v>
      </c>
    </row>
    <row r="6" spans="1:6" ht="15.75" customHeight="1">
      <c r="A6" s="90" t="s">
        <v>376</v>
      </c>
      <c r="B6" s="188">
        <v>73479</v>
      </c>
      <c r="C6" s="210">
        <v>1724</v>
      </c>
      <c r="D6" s="205" t="s">
        <v>87</v>
      </c>
      <c r="E6" s="210">
        <v>189448</v>
      </c>
      <c r="F6" s="210">
        <v>264651</v>
      </c>
    </row>
    <row r="7" spans="1:6" ht="15.75" customHeight="1">
      <c r="A7" s="90" t="s">
        <v>387</v>
      </c>
      <c r="B7" s="188">
        <v>72358</v>
      </c>
      <c r="C7" s="210">
        <v>1978</v>
      </c>
      <c r="D7" s="205" t="s">
        <v>87</v>
      </c>
      <c r="E7" s="210">
        <v>195694</v>
      </c>
      <c r="F7" s="210">
        <v>270030</v>
      </c>
    </row>
    <row r="8" spans="1:6" ht="15.75" customHeight="1">
      <c r="A8" s="8"/>
      <c r="B8" s="188"/>
      <c r="C8" s="210"/>
      <c r="D8" s="210"/>
      <c r="E8" s="210"/>
      <c r="F8" s="210"/>
    </row>
    <row r="9" spans="1:6" ht="15.75" customHeight="1">
      <c r="A9" s="139" t="s">
        <v>520</v>
      </c>
      <c r="B9" s="188">
        <v>2734</v>
      </c>
      <c r="C9" s="210">
        <v>26</v>
      </c>
      <c r="D9" s="205" t="s">
        <v>87</v>
      </c>
      <c r="E9" s="210">
        <v>3398</v>
      </c>
      <c r="F9" s="210">
        <v>6158</v>
      </c>
    </row>
    <row r="10" spans="1:6" ht="15.75" customHeight="1">
      <c r="A10" s="139" t="s">
        <v>197</v>
      </c>
      <c r="B10" s="188">
        <v>4426</v>
      </c>
      <c r="C10" s="210">
        <v>61</v>
      </c>
      <c r="D10" s="205" t="s">
        <v>87</v>
      </c>
      <c r="E10" s="210">
        <v>4474</v>
      </c>
      <c r="F10" s="210">
        <v>8961</v>
      </c>
    </row>
    <row r="11" spans="1:6" ht="15.75" customHeight="1">
      <c r="A11" s="90" t="s">
        <v>198</v>
      </c>
      <c r="B11" s="188">
        <v>8682</v>
      </c>
      <c r="C11" s="210">
        <v>176</v>
      </c>
      <c r="D11" s="205" t="s">
        <v>87</v>
      </c>
      <c r="E11" s="210">
        <v>16586</v>
      </c>
      <c r="F11" s="210">
        <v>25444</v>
      </c>
    </row>
    <row r="12" spans="1:6" ht="15.75" customHeight="1">
      <c r="A12" s="90" t="s">
        <v>379</v>
      </c>
      <c r="B12" s="188">
        <v>9684</v>
      </c>
      <c r="C12" s="210">
        <v>215</v>
      </c>
      <c r="D12" s="205" t="s">
        <v>87</v>
      </c>
      <c r="E12" s="210">
        <v>20553</v>
      </c>
      <c r="F12" s="210">
        <v>30452</v>
      </c>
    </row>
    <row r="13" spans="1:6" ht="15.75" customHeight="1">
      <c r="A13" s="90" t="s">
        <v>199</v>
      </c>
      <c r="B13" s="188">
        <v>9690</v>
      </c>
      <c r="C13" s="210">
        <v>308</v>
      </c>
      <c r="D13" s="205" t="s">
        <v>87</v>
      </c>
      <c r="E13" s="210">
        <v>21321</v>
      </c>
      <c r="F13" s="210">
        <v>31319</v>
      </c>
    </row>
    <row r="14" spans="1:6" ht="15.75" customHeight="1">
      <c r="A14" s="90" t="s">
        <v>200</v>
      </c>
      <c r="B14" s="188">
        <v>8331</v>
      </c>
      <c r="C14" s="210">
        <v>279</v>
      </c>
      <c r="D14" s="205" t="s">
        <v>87</v>
      </c>
      <c r="E14" s="210">
        <v>16908</v>
      </c>
      <c r="F14" s="210">
        <v>25518</v>
      </c>
    </row>
    <row r="15" spans="1:6" ht="15.75" customHeight="1">
      <c r="A15" s="90" t="s">
        <v>201</v>
      </c>
      <c r="B15" s="188">
        <v>10907</v>
      </c>
      <c r="C15" s="210">
        <v>413</v>
      </c>
      <c r="D15" s="205" t="s">
        <v>87</v>
      </c>
      <c r="E15" s="210">
        <v>23167</v>
      </c>
      <c r="F15" s="210">
        <v>34487</v>
      </c>
    </row>
    <row r="16" spans="1:6" ht="15.75" customHeight="1">
      <c r="A16" s="90" t="s">
        <v>380</v>
      </c>
      <c r="B16" s="188">
        <v>5949</v>
      </c>
      <c r="C16" s="210">
        <v>250</v>
      </c>
      <c r="D16" s="205" t="s">
        <v>87</v>
      </c>
      <c r="E16" s="210">
        <v>16240</v>
      </c>
      <c r="F16" s="210">
        <v>22439</v>
      </c>
    </row>
    <row r="17" spans="1:6" ht="15.75" customHeight="1">
      <c r="A17" s="90" t="s">
        <v>202</v>
      </c>
      <c r="B17" s="188">
        <v>3194</v>
      </c>
      <c r="C17" s="210">
        <v>105</v>
      </c>
      <c r="D17" s="205" t="s">
        <v>87</v>
      </c>
      <c r="E17" s="210">
        <v>12555</v>
      </c>
      <c r="F17" s="210">
        <v>15854</v>
      </c>
    </row>
    <row r="18" spans="1:6" ht="15.75" customHeight="1">
      <c r="A18" s="90" t="s">
        <v>203</v>
      </c>
      <c r="B18" s="188">
        <v>1889</v>
      </c>
      <c r="C18" s="210">
        <v>63</v>
      </c>
      <c r="D18" s="205" t="s">
        <v>87</v>
      </c>
      <c r="E18" s="210">
        <v>10572</v>
      </c>
      <c r="F18" s="210">
        <v>12524</v>
      </c>
    </row>
    <row r="19" spans="1:6" ht="15.75" customHeight="1">
      <c r="A19" s="90" t="s">
        <v>204</v>
      </c>
      <c r="B19" s="188">
        <v>1191</v>
      </c>
      <c r="C19" s="210">
        <v>44</v>
      </c>
      <c r="D19" s="205" t="s">
        <v>87</v>
      </c>
      <c r="E19" s="210">
        <v>8696</v>
      </c>
      <c r="F19" s="210">
        <v>9931</v>
      </c>
    </row>
    <row r="20" spans="1:6" ht="15.75" customHeight="1">
      <c r="A20" s="90" t="s">
        <v>381</v>
      </c>
      <c r="B20" s="188">
        <v>1358</v>
      </c>
      <c r="C20" s="210">
        <v>28</v>
      </c>
      <c r="D20" s="205" t="s">
        <v>87</v>
      </c>
      <c r="E20" s="210">
        <v>11966</v>
      </c>
      <c r="F20" s="210">
        <v>13352</v>
      </c>
    </row>
    <row r="21" spans="1:6" ht="15.75" customHeight="1">
      <c r="A21" s="90" t="s">
        <v>382</v>
      </c>
      <c r="B21" s="188">
        <v>738</v>
      </c>
      <c r="C21" s="210">
        <v>3</v>
      </c>
      <c r="D21" s="205" t="s">
        <v>87</v>
      </c>
      <c r="E21" s="210">
        <v>7259</v>
      </c>
      <c r="F21" s="210">
        <v>8000</v>
      </c>
    </row>
    <row r="22" spans="1:6" ht="15.75" customHeight="1">
      <c r="A22" s="90" t="s">
        <v>383</v>
      </c>
      <c r="B22" s="188">
        <v>786</v>
      </c>
      <c r="C22" s="210">
        <v>4</v>
      </c>
      <c r="D22" s="205" t="s">
        <v>87</v>
      </c>
      <c r="E22" s="210">
        <v>7188</v>
      </c>
      <c r="F22" s="210">
        <v>7978</v>
      </c>
    </row>
    <row r="23" spans="1:6" ht="15.75" customHeight="1">
      <c r="A23" s="90" t="s">
        <v>384</v>
      </c>
      <c r="B23" s="188">
        <v>951</v>
      </c>
      <c r="C23" s="210">
        <v>3</v>
      </c>
      <c r="D23" s="205" t="s">
        <v>87</v>
      </c>
      <c r="E23" s="210">
        <v>6117</v>
      </c>
      <c r="F23" s="210">
        <v>7071</v>
      </c>
    </row>
    <row r="24" spans="1:6" ht="15.75" customHeight="1">
      <c r="A24" s="90" t="s">
        <v>385</v>
      </c>
      <c r="B24" s="188">
        <v>918</v>
      </c>
      <c r="C24" s="210">
        <v>0</v>
      </c>
      <c r="D24" s="205" t="s">
        <v>87</v>
      </c>
      <c r="E24" s="210">
        <v>4594</v>
      </c>
      <c r="F24" s="210">
        <v>5512</v>
      </c>
    </row>
    <row r="25" spans="1:6" ht="15.75" customHeight="1">
      <c r="A25" s="90" t="s">
        <v>386</v>
      </c>
      <c r="B25" s="188">
        <v>590</v>
      </c>
      <c r="C25" s="210">
        <v>0</v>
      </c>
      <c r="D25" s="205" t="s">
        <v>87</v>
      </c>
      <c r="E25" s="210">
        <v>2653</v>
      </c>
      <c r="F25" s="210">
        <v>3243</v>
      </c>
    </row>
    <row r="26" spans="1:6" s="17" customFormat="1" ht="15.75" customHeight="1">
      <c r="A26" s="139" t="s">
        <v>345</v>
      </c>
      <c r="B26" s="308">
        <v>340</v>
      </c>
      <c r="C26" s="266">
        <v>0</v>
      </c>
      <c r="D26" s="269" t="s">
        <v>87</v>
      </c>
      <c r="E26" s="266">
        <v>1447</v>
      </c>
      <c r="F26" s="266">
        <v>1787</v>
      </c>
    </row>
    <row r="27" spans="1:6" ht="15.75" customHeight="1">
      <c r="A27" s="10"/>
      <c r="B27" s="308"/>
      <c r="C27" s="266"/>
      <c r="D27" s="266"/>
      <c r="E27" s="266"/>
      <c r="F27" s="266"/>
    </row>
    <row r="28" spans="1:7" ht="16.5" customHeight="1">
      <c r="A28" s="90" t="s">
        <v>372</v>
      </c>
      <c r="B28" s="188">
        <v>75589</v>
      </c>
      <c r="C28" s="210">
        <v>1580</v>
      </c>
      <c r="D28" s="269" t="s">
        <v>87</v>
      </c>
      <c r="E28" s="210">
        <v>220627</v>
      </c>
      <c r="F28" s="210">
        <v>297796</v>
      </c>
      <c r="G28" s="255" t="s">
        <v>346</v>
      </c>
    </row>
    <row r="29" spans="1:6" ht="15.75" customHeight="1">
      <c r="A29" s="8"/>
      <c r="B29" s="188"/>
      <c r="C29" s="210"/>
      <c r="D29" s="210"/>
      <c r="E29" s="210"/>
      <c r="F29" s="210"/>
    </row>
    <row r="30" spans="1:6" ht="15.75" customHeight="1">
      <c r="A30" s="139" t="s">
        <v>520</v>
      </c>
      <c r="B30" s="188">
        <v>2708</v>
      </c>
      <c r="C30" s="210">
        <v>31</v>
      </c>
      <c r="D30" s="205" t="s">
        <v>87</v>
      </c>
      <c r="E30" s="210">
        <v>3236</v>
      </c>
      <c r="F30" s="210">
        <v>5975</v>
      </c>
    </row>
    <row r="31" spans="1:6" ht="15.75" customHeight="1">
      <c r="A31" s="139" t="s">
        <v>197</v>
      </c>
      <c r="B31" s="188">
        <v>4541</v>
      </c>
      <c r="C31" s="210">
        <v>58</v>
      </c>
      <c r="D31" s="205" t="s">
        <v>87</v>
      </c>
      <c r="E31" s="210">
        <v>4637</v>
      </c>
      <c r="F31" s="210">
        <v>9236</v>
      </c>
    </row>
    <row r="32" spans="1:6" ht="15.75" customHeight="1">
      <c r="A32" s="90" t="s">
        <v>198</v>
      </c>
      <c r="B32" s="188">
        <v>9748</v>
      </c>
      <c r="C32" s="210">
        <v>154</v>
      </c>
      <c r="D32" s="205" t="s">
        <v>87</v>
      </c>
      <c r="E32" s="210">
        <v>18839</v>
      </c>
      <c r="F32" s="210">
        <v>28741</v>
      </c>
    </row>
    <row r="33" spans="1:6" ht="15.75" customHeight="1">
      <c r="A33" s="90" t="s">
        <v>296</v>
      </c>
      <c r="B33" s="188">
        <v>10915</v>
      </c>
      <c r="C33" s="210">
        <v>219</v>
      </c>
      <c r="D33" s="205" t="s">
        <v>87</v>
      </c>
      <c r="E33" s="210">
        <v>38027</v>
      </c>
      <c r="F33" s="210">
        <v>49161</v>
      </c>
    </row>
    <row r="34" spans="1:6" ht="15.75" customHeight="1">
      <c r="A34" s="90" t="s">
        <v>199</v>
      </c>
      <c r="B34" s="188">
        <v>10366</v>
      </c>
      <c r="C34" s="210">
        <v>227</v>
      </c>
      <c r="D34" s="205" t="s">
        <v>87</v>
      </c>
      <c r="E34" s="210">
        <v>27014</v>
      </c>
      <c r="F34" s="210">
        <v>37607</v>
      </c>
    </row>
    <row r="35" spans="1:6" ht="15.75" customHeight="1">
      <c r="A35" s="90" t="s">
        <v>200</v>
      </c>
      <c r="B35" s="188">
        <v>8404</v>
      </c>
      <c r="C35" s="210">
        <v>206</v>
      </c>
      <c r="D35" s="205" t="s">
        <v>87</v>
      </c>
      <c r="E35" s="210">
        <v>18281</v>
      </c>
      <c r="F35" s="210">
        <v>26891</v>
      </c>
    </row>
    <row r="36" spans="1:6" ht="15.75" customHeight="1">
      <c r="A36" s="90" t="s">
        <v>201</v>
      </c>
      <c r="B36" s="188">
        <v>10870</v>
      </c>
      <c r="C36" s="210">
        <v>281</v>
      </c>
      <c r="D36" s="205" t="s">
        <v>87</v>
      </c>
      <c r="E36" s="210">
        <v>23851</v>
      </c>
      <c r="F36" s="210">
        <v>35002</v>
      </c>
    </row>
    <row r="37" spans="1:6" ht="15.75" customHeight="1">
      <c r="A37" s="90" t="s">
        <v>297</v>
      </c>
      <c r="B37" s="188">
        <v>5839</v>
      </c>
      <c r="C37" s="210">
        <v>166</v>
      </c>
      <c r="D37" s="205" t="s">
        <v>87</v>
      </c>
      <c r="E37" s="210">
        <v>15592</v>
      </c>
      <c r="F37" s="210">
        <v>21597</v>
      </c>
    </row>
    <row r="38" spans="1:6" ht="15.75" customHeight="1">
      <c r="A38" s="90" t="s">
        <v>202</v>
      </c>
      <c r="B38" s="188">
        <v>3318</v>
      </c>
      <c r="C38" s="210">
        <v>99</v>
      </c>
      <c r="D38" s="205" t="s">
        <v>87</v>
      </c>
      <c r="E38" s="210">
        <v>12046</v>
      </c>
      <c r="F38" s="210">
        <v>15463</v>
      </c>
    </row>
    <row r="39" spans="1:6" ht="15.75" customHeight="1">
      <c r="A39" s="90" t="s">
        <v>203</v>
      </c>
      <c r="B39" s="188">
        <v>1877</v>
      </c>
      <c r="C39" s="210">
        <v>59</v>
      </c>
      <c r="D39" s="205" t="s">
        <v>87</v>
      </c>
      <c r="E39" s="210">
        <v>9913</v>
      </c>
      <c r="F39" s="210">
        <v>11849</v>
      </c>
    </row>
    <row r="40" spans="1:6" ht="15.75" customHeight="1">
      <c r="A40" s="90" t="s">
        <v>204</v>
      </c>
      <c r="B40" s="188">
        <v>1167</v>
      </c>
      <c r="C40" s="210">
        <v>26</v>
      </c>
      <c r="D40" s="205" t="s">
        <v>87</v>
      </c>
      <c r="E40" s="210">
        <v>8160</v>
      </c>
      <c r="F40" s="210">
        <v>9353</v>
      </c>
    </row>
    <row r="41" spans="1:6" ht="15.75" customHeight="1">
      <c r="A41" s="90" t="s">
        <v>290</v>
      </c>
      <c r="B41" s="188">
        <v>1383</v>
      </c>
      <c r="C41" s="210">
        <v>37</v>
      </c>
      <c r="D41" s="205" t="s">
        <v>87</v>
      </c>
      <c r="E41" s="210">
        <v>11467</v>
      </c>
      <c r="F41" s="210">
        <v>12887</v>
      </c>
    </row>
    <row r="42" spans="1:6" ht="15.75" customHeight="1">
      <c r="A42" s="90" t="s">
        <v>291</v>
      </c>
      <c r="B42" s="188">
        <v>773</v>
      </c>
      <c r="C42" s="210">
        <v>8</v>
      </c>
      <c r="D42" s="205" t="s">
        <v>87</v>
      </c>
      <c r="E42" s="210">
        <v>7170</v>
      </c>
      <c r="F42" s="210">
        <v>7951</v>
      </c>
    </row>
    <row r="43" spans="1:6" ht="15.75" customHeight="1">
      <c r="A43" s="90" t="s">
        <v>292</v>
      </c>
      <c r="B43" s="188">
        <v>821</v>
      </c>
      <c r="C43" s="210">
        <v>4</v>
      </c>
      <c r="D43" s="205" t="s">
        <v>87</v>
      </c>
      <c r="E43" s="210">
        <v>7051</v>
      </c>
      <c r="F43" s="210">
        <v>7876</v>
      </c>
    </row>
    <row r="44" spans="1:6" ht="15.75" customHeight="1">
      <c r="A44" s="90" t="s">
        <v>293</v>
      </c>
      <c r="B44" s="188">
        <v>935</v>
      </c>
      <c r="C44" s="210">
        <v>2</v>
      </c>
      <c r="D44" s="205" t="s">
        <v>87</v>
      </c>
      <c r="E44" s="210">
        <v>6171</v>
      </c>
      <c r="F44" s="210">
        <v>7108</v>
      </c>
    </row>
    <row r="45" spans="1:6" ht="15.75" customHeight="1">
      <c r="A45" s="90" t="s">
        <v>294</v>
      </c>
      <c r="B45" s="188">
        <v>889</v>
      </c>
      <c r="C45" s="210">
        <v>3</v>
      </c>
      <c r="D45" s="205" t="s">
        <v>87</v>
      </c>
      <c r="E45" s="210">
        <v>4784</v>
      </c>
      <c r="F45" s="210">
        <v>5676</v>
      </c>
    </row>
    <row r="46" spans="1:6" ht="15.75" customHeight="1">
      <c r="A46" s="90" t="s">
        <v>295</v>
      </c>
      <c r="B46" s="188">
        <v>690</v>
      </c>
      <c r="C46" s="210">
        <v>0</v>
      </c>
      <c r="D46" s="205" t="s">
        <v>87</v>
      </c>
      <c r="E46" s="210">
        <v>2763</v>
      </c>
      <c r="F46" s="210">
        <v>3453</v>
      </c>
    </row>
    <row r="47" spans="1:6" ht="15.75" customHeight="1">
      <c r="A47" s="168" t="s">
        <v>345</v>
      </c>
      <c r="B47" s="212">
        <v>345</v>
      </c>
      <c r="C47" s="211">
        <v>0</v>
      </c>
      <c r="D47" s="257" t="s">
        <v>87</v>
      </c>
      <c r="E47" s="211">
        <v>1625</v>
      </c>
      <c r="F47" s="211">
        <v>1970</v>
      </c>
    </row>
    <row r="48" spans="1:6" ht="12" customHeight="1">
      <c r="A48" s="17" t="s">
        <v>286</v>
      </c>
      <c r="B48" s="52"/>
      <c r="C48" s="25"/>
      <c r="D48" s="53"/>
      <c r="E48" s="52"/>
      <c r="F48" s="52"/>
    </row>
    <row r="49" spans="1:6" ht="12" customHeight="1">
      <c r="A49" s="17" t="s">
        <v>287</v>
      </c>
      <c r="B49" s="52"/>
      <c r="C49" s="25"/>
      <c r="D49" s="53"/>
      <c r="E49" s="52"/>
      <c r="F49" s="52"/>
    </row>
    <row r="50" ht="12" customHeight="1">
      <c r="A50" s="29" t="s">
        <v>518</v>
      </c>
    </row>
    <row r="51" ht="12" customHeight="1">
      <c r="A51" s="29" t="s">
        <v>205</v>
      </c>
    </row>
    <row r="52" ht="12" customHeight="1">
      <c r="A52" s="256" t="s">
        <v>519</v>
      </c>
    </row>
  </sheetData>
  <printOptions/>
  <pageMargins left="0.6" right="0.59" top="0.7086614173228347" bottom="0.56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97"/>
  <sheetViews>
    <sheetView workbookViewId="0" topLeftCell="B2">
      <selection activeCell="B25" sqref="B25"/>
    </sheetView>
  </sheetViews>
  <sheetFormatPr defaultColWidth="9.00390625" defaultRowHeight="12.75"/>
  <cols>
    <col min="1" max="1" width="3.875" style="56" hidden="1" customWidth="1"/>
    <col min="2" max="2" width="3.625" style="3" customWidth="1"/>
    <col min="3" max="3" width="8.75390625" style="3" customWidth="1"/>
    <col min="4" max="4" width="10.75390625" style="3" customWidth="1"/>
    <col min="5" max="5" width="9.75390625" style="3" customWidth="1"/>
    <col min="6" max="6" width="10.75390625" style="3" customWidth="1"/>
    <col min="7" max="8" width="9.75390625" style="3" customWidth="1"/>
    <col min="9" max="10" width="8.875" style="3" customWidth="1"/>
    <col min="11" max="12" width="9.75390625" style="3" customWidth="1"/>
    <col min="13" max="13" width="8.875" style="3" customWidth="1"/>
    <col min="14" max="14" width="8.25390625" style="3" customWidth="1"/>
    <col min="15" max="15" width="8.75390625" style="3" customWidth="1"/>
    <col min="16" max="16" width="8.125" style="3" customWidth="1"/>
    <col min="17" max="19" width="8.875" style="3" customWidth="1"/>
    <col min="20" max="20" width="8.125" style="3" customWidth="1"/>
    <col min="21" max="21" width="8.25390625" style="3" customWidth="1"/>
    <col min="22" max="22" width="11.25390625" style="3" customWidth="1"/>
    <col min="23" max="23" width="8.875" style="3" customWidth="1"/>
    <col min="24" max="24" width="9.125" style="3" customWidth="1"/>
    <col min="25" max="25" width="9.75390625" style="3" customWidth="1"/>
    <col min="26" max="26" width="8.875" style="3" customWidth="1"/>
    <col min="27" max="27" width="9.75390625" style="3" customWidth="1"/>
    <col min="28" max="29" width="8.25390625" style="3" customWidth="1"/>
    <col min="30" max="30" width="8.875" style="3" customWidth="1"/>
    <col min="31" max="31" width="9.75390625" style="3" customWidth="1"/>
    <col min="32" max="16384" width="8.875" style="3" customWidth="1"/>
  </cols>
  <sheetData>
    <row r="1" ht="21" customHeight="1" hidden="1"/>
    <row r="2" spans="2:31" ht="21" customHeight="1">
      <c r="B2" s="218" t="s">
        <v>404</v>
      </c>
      <c r="D2" s="6"/>
      <c r="M2" s="41"/>
      <c r="U2" s="41"/>
      <c r="AE2" s="31"/>
    </row>
    <row r="3" spans="2:32" ht="3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7"/>
      <c r="AF3" s="17"/>
    </row>
    <row r="4" spans="1:32" s="94" customFormat="1" ht="15" customHeight="1">
      <c r="A4" s="91"/>
      <c r="B4" s="92"/>
      <c r="C4" s="93"/>
      <c r="D4" s="108"/>
      <c r="E4" s="109"/>
      <c r="F4" s="109"/>
      <c r="G4" s="109"/>
      <c r="H4" s="109" t="s">
        <v>209</v>
      </c>
      <c r="I4" s="109"/>
      <c r="J4" s="108" t="s">
        <v>274</v>
      </c>
      <c r="K4" s="108"/>
      <c r="L4" s="109"/>
      <c r="M4" s="108" t="s">
        <v>426</v>
      </c>
      <c r="N4" s="108" t="s">
        <v>428</v>
      </c>
      <c r="O4" s="109"/>
      <c r="P4" s="108"/>
      <c r="Q4" s="178"/>
      <c r="R4" s="114"/>
      <c r="S4" s="108" t="s">
        <v>278</v>
      </c>
      <c r="T4" s="108" t="s">
        <v>281</v>
      </c>
      <c r="U4" s="181"/>
      <c r="V4" s="182" t="s">
        <v>284</v>
      </c>
      <c r="W4" s="114"/>
      <c r="X4" s="108"/>
      <c r="Y4" s="108"/>
      <c r="Z4" s="108"/>
      <c r="AA4" s="114"/>
      <c r="AB4" s="108" t="s">
        <v>137</v>
      </c>
      <c r="AC4" s="179"/>
      <c r="AD4" s="108"/>
      <c r="AE4" s="178"/>
      <c r="AF4" s="180" t="s">
        <v>369</v>
      </c>
    </row>
    <row r="5" spans="1:32" s="94" customFormat="1" ht="15" customHeight="1">
      <c r="A5" s="91" t="s">
        <v>266</v>
      </c>
      <c r="B5" s="96"/>
      <c r="C5" s="98"/>
      <c r="D5" s="105"/>
      <c r="E5" s="106" t="s">
        <v>206</v>
      </c>
      <c r="F5" s="106" t="s">
        <v>207</v>
      </c>
      <c r="G5" s="106" t="s">
        <v>208</v>
      </c>
      <c r="H5" s="105" t="s">
        <v>214</v>
      </c>
      <c r="I5" s="106" t="s">
        <v>210</v>
      </c>
      <c r="J5" s="106" t="s">
        <v>273</v>
      </c>
      <c r="K5" s="106" t="s">
        <v>298</v>
      </c>
      <c r="L5" s="106" t="s">
        <v>211</v>
      </c>
      <c r="M5" s="106" t="s">
        <v>427</v>
      </c>
      <c r="N5" s="106" t="s">
        <v>427</v>
      </c>
      <c r="O5" s="106" t="s">
        <v>212</v>
      </c>
      <c r="P5" s="106"/>
      <c r="Q5" s="183"/>
      <c r="R5" s="115" t="s">
        <v>299</v>
      </c>
      <c r="S5" s="106" t="s">
        <v>279</v>
      </c>
      <c r="T5" s="106" t="s">
        <v>280</v>
      </c>
      <c r="U5" s="229" t="s">
        <v>429</v>
      </c>
      <c r="V5" s="184" t="s">
        <v>368</v>
      </c>
      <c r="W5" s="115" t="s">
        <v>300</v>
      </c>
      <c r="X5" s="107" t="s">
        <v>213</v>
      </c>
      <c r="Y5" s="115"/>
      <c r="Z5" s="106" t="s">
        <v>302</v>
      </c>
      <c r="AA5" s="115" t="s">
        <v>300</v>
      </c>
      <c r="AB5" s="106"/>
      <c r="AC5" s="264" t="s">
        <v>361</v>
      </c>
      <c r="AD5" s="106"/>
      <c r="AE5" s="185"/>
      <c r="AF5" s="264" t="s">
        <v>370</v>
      </c>
    </row>
    <row r="6" spans="1:32" s="94" customFormat="1" ht="15" customHeight="1">
      <c r="A6" s="91"/>
      <c r="B6" s="99"/>
      <c r="C6" s="100" t="s">
        <v>307</v>
      </c>
      <c r="D6" s="111" t="s">
        <v>71</v>
      </c>
      <c r="E6" s="112" t="s">
        <v>219</v>
      </c>
      <c r="F6" s="112" t="s">
        <v>219</v>
      </c>
      <c r="G6" s="112" t="s">
        <v>220</v>
      </c>
      <c r="H6" s="112" t="s">
        <v>219</v>
      </c>
      <c r="I6" s="112" t="s">
        <v>219</v>
      </c>
      <c r="J6" s="111" t="s">
        <v>275</v>
      </c>
      <c r="K6" s="111" t="s">
        <v>276</v>
      </c>
      <c r="L6" s="112" t="s">
        <v>221</v>
      </c>
      <c r="M6" s="111" t="s">
        <v>275</v>
      </c>
      <c r="N6" s="111" t="s">
        <v>275</v>
      </c>
      <c r="O6" s="111" t="s">
        <v>222</v>
      </c>
      <c r="P6" s="263" t="s">
        <v>215</v>
      </c>
      <c r="Q6" s="186" t="s">
        <v>216</v>
      </c>
      <c r="R6" s="116" t="s">
        <v>276</v>
      </c>
      <c r="S6" s="112" t="s">
        <v>277</v>
      </c>
      <c r="T6" s="111" t="s">
        <v>275</v>
      </c>
      <c r="U6" s="187" t="s">
        <v>430</v>
      </c>
      <c r="V6" s="320" t="s">
        <v>512</v>
      </c>
      <c r="W6" s="116" t="s">
        <v>282</v>
      </c>
      <c r="X6" s="111" t="s">
        <v>223</v>
      </c>
      <c r="Y6" s="111" t="s">
        <v>301</v>
      </c>
      <c r="Z6" s="111" t="s">
        <v>283</v>
      </c>
      <c r="AA6" s="116" t="s">
        <v>353</v>
      </c>
      <c r="AB6" s="111" t="s">
        <v>217</v>
      </c>
      <c r="AC6" s="265" t="s">
        <v>362</v>
      </c>
      <c r="AD6" s="111" t="s">
        <v>303</v>
      </c>
      <c r="AE6" s="186" t="s">
        <v>218</v>
      </c>
      <c r="AF6" s="265" t="s">
        <v>371</v>
      </c>
    </row>
    <row r="7" spans="1:32" s="94" customFormat="1" ht="9.75" customHeight="1">
      <c r="A7" s="91"/>
      <c r="B7" s="128"/>
      <c r="C7" s="97"/>
      <c r="D7" s="275"/>
      <c r="E7" s="185"/>
      <c r="F7" s="185"/>
      <c r="G7" s="185"/>
      <c r="H7" s="185"/>
      <c r="I7" s="185"/>
      <c r="J7" s="275"/>
      <c r="K7" s="275"/>
      <c r="L7" s="185"/>
      <c r="M7" s="275"/>
      <c r="N7" s="275"/>
      <c r="O7" s="275"/>
      <c r="P7" s="276"/>
      <c r="Q7" s="275"/>
      <c r="R7" s="275"/>
      <c r="S7" s="185"/>
      <c r="T7" s="275"/>
      <c r="U7" s="277"/>
      <c r="V7" s="277"/>
      <c r="W7" s="275"/>
      <c r="X7" s="275"/>
      <c r="Y7" s="275"/>
      <c r="Z7" s="275"/>
      <c r="AA7" s="275"/>
      <c r="AB7" s="275"/>
      <c r="AC7" s="278"/>
      <c r="AD7" s="275"/>
      <c r="AE7" s="275"/>
      <c r="AF7" s="278"/>
    </row>
    <row r="8" spans="1:32" s="94" customFormat="1" ht="15.75" customHeight="1">
      <c r="A8" s="91"/>
      <c r="C8" s="102" t="s">
        <v>434</v>
      </c>
      <c r="D8" s="250">
        <v>3960611353</v>
      </c>
      <c r="E8" s="250">
        <v>478321876</v>
      </c>
      <c r="F8" s="250">
        <v>1377898643</v>
      </c>
      <c r="G8" s="250">
        <v>404813048</v>
      </c>
      <c r="H8" s="250">
        <v>242186712</v>
      </c>
      <c r="I8" s="250">
        <v>12324108</v>
      </c>
      <c r="J8" s="250">
        <v>43296199</v>
      </c>
      <c r="K8" s="250">
        <v>288466132</v>
      </c>
      <c r="L8" s="250">
        <v>209861101</v>
      </c>
      <c r="M8" s="250">
        <v>69908764</v>
      </c>
      <c r="N8" s="250">
        <v>818500</v>
      </c>
      <c r="O8" s="250">
        <v>52164</v>
      </c>
      <c r="P8" s="250">
        <v>0</v>
      </c>
      <c r="Q8" s="250">
        <v>43831567</v>
      </c>
      <c r="R8" s="250">
        <v>47249093</v>
      </c>
      <c r="S8" s="250">
        <v>35979523</v>
      </c>
      <c r="T8" s="250">
        <v>7356682</v>
      </c>
      <c r="U8" s="250">
        <v>61476699</v>
      </c>
      <c r="V8" s="250">
        <v>56243231</v>
      </c>
      <c r="W8" s="250">
        <v>31732685</v>
      </c>
      <c r="X8" s="250">
        <v>62286611</v>
      </c>
      <c r="Y8" s="250">
        <v>194618058</v>
      </c>
      <c r="Z8" s="250">
        <v>32396305</v>
      </c>
      <c r="AA8" s="250">
        <v>27480400</v>
      </c>
      <c r="AB8" s="250">
        <v>3130706</v>
      </c>
      <c r="AC8" s="250">
        <v>0</v>
      </c>
      <c r="AD8" s="250">
        <v>46816677</v>
      </c>
      <c r="AE8" s="250">
        <v>182065869</v>
      </c>
      <c r="AF8" s="251">
        <v>0</v>
      </c>
    </row>
    <row r="9" spans="1:32" s="94" customFormat="1" ht="15.75" customHeight="1">
      <c r="A9" s="91"/>
      <c r="C9" s="102" t="s">
        <v>348</v>
      </c>
      <c r="D9" s="250">
        <v>3941271560</v>
      </c>
      <c r="E9" s="250">
        <v>476248136</v>
      </c>
      <c r="F9" s="250">
        <v>1377092969</v>
      </c>
      <c r="G9" s="250">
        <v>393999382</v>
      </c>
      <c r="H9" s="250">
        <v>233313389</v>
      </c>
      <c r="I9" s="250">
        <v>12160805</v>
      </c>
      <c r="J9" s="250">
        <v>39542916</v>
      </c>
      <c r="K9" s="250">
        <v>246847186</v>
      </c>
      <c r="L9" s="250">
        <v>206809205</v>
      </c>
      <c r="M9" s="250">
        <v>63170011</v>
      </c>
      <c r="N9" s="250">
        <v>1671300</v>
      </c>
      <c r="O9" s="250">
        <v>43254</v>
      </c>
      <c r="P9" s="250">
        <v>0</v>
      </c>
      <c r="Q9" s="250">
        <v>40147126</v>
      </c>
      <c r="R9" s="250">
        <v>51847056</v>
      </c>
      <c r="S9" s="250">
        <v>32381022</v>
      </c>
      <c r="T9" s="250">
        <v>6103631</v>
      </c>
      <c r="U9" s="250">
        <v>68805990</v>
      </c>
      <c r="V9" s="250">
        <v>52091156</v>
      </c>
      <c r="W9" s="250">
        <v>28245537</v>
      </c>
      <c r="X9" s="250">
        <v>58018531</v>
      </c>
      <c r="Y9" s="250">
        <v>195107196</v>
      </c>
      <c r="Z9" s="250">
        <v>30647083</v>
      </c>
      <c r="AA9" s="250">
        <v>86958284</v>
      </c>
      <c r="AB9" s="250">
        <v>2690857</v>
      </c>
      <c r="AC9" s="250">
        <v>2006600</v>
      </c>
      <c r="AD9" s="250">
        <v>41424872</v>
      </c>
      <c r="AE9" s="250">
        <v>193898066</v>
      </c>
      <c r="AF9" s="251">
        <v>0</v>
      </c>
    </row>
    <row r="10" spans="1:32" s="94" customFormat="1" ht="15.75" customHeight="1">
      <c r="A10" s="91"/>
      <c r="C10" s="102" t="s">
        <v>364</v>
      </c>
      <c r="D10" s="250">
        <v>3914894024</v>
      </c>
      <c r="E10" s="250">
        <v>472569938</v>
      </c>
      <c r="F10" s="250">
        <v>1344622945</v>
      </c>
      <c r="G10" s="250">
        <v>380244615</v>
      </c>
      <c r="H10" s="250">
        <v>222642908</v>
      </c>
      <c r="I10" s="250">
        <v>11493863</v>
      </c>
      <c r="J10" s="250">
        <v>37491008</v>
      </c>
      <c r="K10" s="250">
        <v>203355208</v>
      </c>
      <c r="L10" s="250">
        <v>201192294</v>
      </c>
      <c r="M10" s="250">
        <v>56126406</v>
      </c>
      <c r="N10" s="250">
        <v>1735400</v>
      </c>
      <c r="O10" s="250">
        <v>33879</v>
      </c>
      <c r="P10" s="250">
        <v>0</v>
      </c>
      <c r="Q10" s="250">
        <v>36324234</v>
      </c>
      <c r="R10" s="250">
        <v>56960080</v>
      </c>
      <c r="S10" s="250">
        <v>27757331</v>
      </c>
      <c r="T10" s="250">
        <v>4992885</v>
      </c>
      <c r="U10" s="250">
        <v>69266353</v>
      </c>
      <c r="V10" s="250">
        <v>47421552</v>
      </c>
      <c r="W10" s="250">
        <v>24655518</v>
      </c>
      <c r="X10" s="250">
        <v>53135878</v>
      </c>
      <c r="Y10" s="250">
        <v>198146263</v>
      </c>
      <c r="Z10" s="250">
        <v>28863605</v>
      </c>
      <c r="AA10" s="250">
        <v>201716819</v>
      </c>
      <c r="AB10" s="250">
        <v>2258197</v>
      </c>
      <c r="AC10" s="250">
        <v>2173200</v>
      </c>
      <c r="AD10" s="250">
        <v>36728030</v>
      </c>
      <c r="AE10" s="250">
        <v>175446502</v>
      </c>
      <c r="AF10" s="272">
        <v>17539113</v>
      </c>
    </row>
    <row r="11" spans="1:32" s="94" customFormat="1" ht="15.75" customHeight="1">
      <c r="A11" s="91"/>
      <c r="C11" s="102" t="s">
        <v>372</v>
      </c>
      <c r="D11" s="250">
        <v>3841188234</v>
      </c>
      <c r="E11" s="250">
        <v>463154921</v>
      </c>
      <c r="F11" s="250">
        <v>1311285587</v>
      </c>
      <c r="G11" s="250">
        <v>363325557</v>
      </c>
      <c r="H11" s="250">
        <v>213775212</v>
      </c>
      <c r="I11" s="250">
        <v>11333116</v>
      </c>
      <c r="J11" s="250">
        <v>57298140</v>
      </c>
      <c r="K11" s="250">
        <v>161731384</v>
      </c>
      <c r="L11" s="250">
        <v>191225648</v>
      </c>
      <c r="M11" s="250">
        <v>51573554</v>
      </c>
      <c r="N11" s="250">
        <v>1779700</v>
      </c>
      <c r="O11" s="250">
        <v>24015</v>
      </c>
      <c r="P11" s="250">
        <v>493500</v>
      </c>
      <c r="Q11" s="250">
        <v>26155090</v>
      </c>
      <c r="R11" s="250">
        <v>61078384</v>
      </c>
      <c r="S11" s="250">
        <v>19953693</v>
      </c>
      <c r="T11" s="250">
        <v>4004008</v>
      </c>
      <c r="U11" s="250">
        <v>69317509</v>
      </c>
      <c r="V11" s="250">
        <v>43856165</v>
      </c>
      <c r="W11" s="250">
        <v>20931053</v>
      </c>
      <c r="X11" s="250">
        <v>48264846</v>
      </c>
      <c r="Y11" s="250">
        <v>199476580</v>
      </c>
      <c r="Z11" s="250">
        <v>27045171</v>
      </c>
      <c r="AA11" s="250">
        <v>283743945</v>
      </c>
      <c r="AB11" s="250">
        <v>1831213</v>
      </c>
      <c r="AC11" s="250">
        <v>2157400</v>
      </c>
      <c r="AD11" s="250">
        <v>33247029</v>
      </c>
      <c r="AE11" s="250">
        <v>170545461</v>
      </c>
      <c r="AF11" s="272">
        <v>2580353</v>
      </c>
    </row>
    <row r="12" spans="1:32" s="94" customFormat="1" ht="15.75" customHeight="1">
      <c r="A12" s="91"/>
      <c r="C12" s="102" t="s">
        <v>435</v>
      </c>
      <c r="D12" s="250">
        <f>SUM(D14:D22)+D24</f>
        <v>3451848403</v>
      </c>
      <c r="E12" s="250">
        <f aca="true" t="shared" si="0" ref="E12:AB12">SUM(E14:E22)+E24</f>
        <v>452653975</v>
      </c>
      <c r="F12" s="250">
        <f t="shared" si="0"/>
        <v>961404315</v>
      </c>
      <c r="G12" s="250">
        <f t="shared" si="0"/>
        <v>345408479</v>
      </c>
      <c r="H12" s="250">
        <f t="shared" si="0"/>
        <v>204808321</v>
      </c>
      <c r="I12" s="250">
        <f t="shared" si="0"/>
        <v>10388435</v>
      </c>
      <c r="J12" s="250">
        <f t="shared" si="0"/>
        <v>80387674</v>
      </c>
      <c r="K12" s="250">
        <f t="shared" si="0"/>
        <v>124063233</v>
      </c>
      <c r="L12" s="250">
        <f t="shared" si="0"/>
        <v>176707849</v>
      </c>
      <c r="M12" s="250">
        <f t="shared" si="0"/>
        <v>46020402</v>
      </c>
      <c r="N12" s="250">
        <f t="shared" si="0"/>
        <v>2004668</v>
      </c>
      <c r="O12" s="250">
        <f t="shared" si="0"/>
        <v>13636</v>
      </c>
      <c r="P12" s="250">
        <f t="shared" si="0"/>
        <v>1065800</v>
      </c>
      <c r="Q12" s="250">
        <f t="shared" si="0"/>
        <v>24481492</v>
      </c>
      <c r="R12" s="250">
        <f t="shared" si="0"/>
        <v>61340634</v>
      </c>
      <c r="S12" s="250">
        <f t="shared" si="0"/>
        <v>17234128</v>
      </c>
      <c r="T12" s="250">
        <f t="shared" si="0"/>
        <v>2992340</v>
      </c>
      <c r="U12" s="250">
        <f t="shared" si="0"/>
        <v>67545228</v>
      </c>
      <c r="V12" s="250">
        <f t="shared" si="0"/>
        <v>41343752</v>
      </c>
      <c r="W12" s="250">
        <f t="shared" si="0"/>
        <v>17225495</v>
      </c>
      <c r="X12" s="250">
        <f t="shared" si="0"/>
        <v>44266547</v>
      </c>
      <c r="Y12" s="250">
        <f t="shared" si="0"/>
        <v>197452931</v>
      </c>
      <c r="Z12" s="250">
        <f t="shared" si="0"/>
        <v>25191051</v>
      </c>
      <c r="AA12" s="250">
        <f t="shared" si="0"/>
        <v>345256049</v>
      </c>
      <c r="AB12" s="250">
        <f t="shared" si="0"/>
        <v>1384808</v>
      </c>
      <c r="AC12" s="250">
        <f>SUM(AC14:AC22)+AC24</f>
        <v>2141600</v>
      </c>
      <c r="AD12" s="250">
        <f>SUM(AD14:AD22)+AD24</f>
        <v>29441755</v>
      </c>
      <c r="AE12" s="250">
        <f>SUM(AE14:AE22)+AE24</f>
        <v>169623806</v>
      </c>
      <c r="AF12" s="251">
        <f>SUM(AF14:AF22)+AF24</f>
        <v>0</v>
      </c>
    </row>
    <row r="13" spans="1:32" s="94" customFormat="1" ht="4.5" customHeight="1">
      <c r="A13" s="91"/>
      <c r="C13" s="97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72"/>
    </row>
    <row r="14" spans="1:32" s="94" customFormat="1" ht="15.75" customHeight="1">
      <c r="A14" s="103">
        <v>100</v>
      </c>
      <c r="B14" s="173"/>
      <c r="C14" s="229" t="s">
        <v>267</v>
      </c>
      <c r="D14" s="250">
        <f>D26+D28+D30</f>
        <v>595361847</v>
      </c>
      <c r="E14" s="250">
        <f aca="true" t="shared" si="1" ref="E14:AB14">E26+E28+E30</f>
        <v>85702226</v>
      </c>
      <c r="F14" s="250">
        <f t="shared" si="1"/>
        <v>127115191</v>
      </c>
      <c r="G14" s="250">
        <f t="shared" si="1"/>
        <v>86390396</v>
      </c>
      <c r="H14" s="250">
        <f t="shared" si="1"/>
        <v>18554309</v>
      </c>
      <c r="I14" s="250">
        <f t="shared" si="1"/>
        <v>0</v>
      </c>
      <c r="J14" s="250">
        <f t="shared" si="1"/>
        <v>41969174</v>
      </c>
      <c r="K14" s="250">
        <f t="shared" si="1"/>
        <v>25174609</v>
      </c>
      <c r="L14" s="250">
        <f t="shared" si="1"/>
        <v>55203554</v>
      </c>
      <c r="M14" s="250">
        <f t="shared" si="1"/>
        <v>3430240</v>
      </c>
      <c r="N14" s="250">
        <f t="shared" si="1"/>
        <v>387870</v>
      </c>
      <c r="O14" s="250">
        <f t="shared" si="1"/>
        <v>0</v>
      </c>
      <c r="P14" s="250">
        <f t="shared" si="1"/>
        <v>1065800</v>
      </c>
      <c r="Q14" s="250">
        <f t="shared" si="1"/>
        <v>5767</v>
      </c>
      <c r="R14" s="250">
        <f t="shared" si="1"/>
        <v>0</v>
      </c>
      <c r="S14" s="250">
        <f t="shared" si="1"/>
        <v>0</v>
      </c>
      <c r="T14" s="250">
        <f t="shared" si="1"/>
        <v>726198</v>
      </c>
      <c r="U14" s="250">
        <f t="shared" si="1"/>
        <v>7736193</v>
      </c>
      <c r="V14" s="250">
        <f t="shared" si="1"/>
        <v>17811183</v>
      </c>
      <c r="W14" s="250">
        <f t="shared" si="1"/>
        <v>2303644</v>
      </c>
      <c r="X14" s="250">
        <f t="shared" si="1"/>
        <v>0</v>
      </c>
      <c r="Y14" s="250">
        <f t="shared" si="1"/>
        <v>39634509</v>
      </c>
      <c r="Z14" s="250">
        <f t="shared" si="1"/>
        <v>4342795</v>
      </c>
      <c r="AA14" s="250">
        <f t="shared" si="1"/>
        <v>50170830</v>
      </c>
      <c r="AB14" s="250">
        <f t="shared" si="1"/>
        <v>91016</v>
      </c>
      <c r="AC14" s="250">
        <f>AC26+AC28+AC30</f>
        <v>47900</v>
      </c>
      <c r="AD14" s="250">
        <f>AD26+AD28+AD30</f>
        <v>9478383</v>
      </c>
      <c r="AE14" s="250">
        <f>AE26+AE28+AE30</f>
        <v>18020060</v>
      </c>
      <c r="AF14" s="251">
        <f>AF26+AF28+AF30</f>
        <v>0</v>
      </c>
    </row>
    <row r="15" spans="1:32" s="94" customFormat="1" ht="15.75" customHeight="1">
      <c r="A15" s="103">
        <v>200</v>
      </c>
      <c r="B15" s="173"/>
      <c r="C15" s="229" t="s">
        <v>268</v>
      </c>
      <c r="D15" s="250">
        <f aca="true" t="shared" si="2" ref="D15:AF15">D31+D37+D40+D42+D53</f>
        <v>266707202</v>
      </c>
      <c r="E15" s="250">
        <f t="shared" si="2"/>
        <v>21142582</v>
      </c>
      <c r="F15" s="250">
        <f t="shared" si="2"/>
        <v>85164981</v>
      </c>
      <c r="G15" s="250">
        <f t="shared" si="2"/>
        <v>22618109</v>
      </c>
      <c r="H15" s="250">
        <f t="shared" si="2"/>
        <v>15911575</v>
      </c>
      <c r="I15" s="250">
        <f t="shared" si="2"/>
        <v>7900</v>
      </c>
      <c r="J15" s="250">
        <f t="shared" si="2"/>
        <v>17966300</v>
      </c>
      <c r="K15" s="250">
        <f t="shared" si="2"/>
        <v>3644179</v>
      </c>
      <c r="L15" s="250">
        <f t="shared" si="2"/>
        <v>4436039</v>
      </c>
      <c r="M15" s="250">
        <f t="shared" si="2"/>
        <v>5330832</v>
      </c>
      <c r="N15" s="250">
        <f t="shared" si="2"/>
        <v>1048950</v>
      </c>
      <c r="O15" s="250">
        <f t="shared" si="2"/>
        <v>0</v>
      </c>
      <c r="P15" s="250">
        <f t="shared" si="2"/>
        <v>0</v>
      </c>
      <c r="Q15" s="250">
        <f t="shared" si="2"/>
        <v>0</v>
      </c>
      <c r="R15" s="250">
        <f t="shared" si="2"/>
        <v>0</v>
      </c>
      <c r="S15" s="250">
        <f t="shared" si="2"/>
        <v>266532</v>
      </c>
      <c r="T15" s="250">
        <f t="shared" si="2"/>
        <v>9698</v>
      </c>
      <c r="U15" s="250">
        <f t="shared" si="2"/>
        <v>6839102</v>
      </c>
      <c r="V15" s="250">
        <f t="shared" si="2"/>
        <v>4527273</v>
      </c>
      <c r="W15" s="250">
        <f t="shared" si="2"/>
        <v>2780943</v>
      </c>
      <c r="X15" s="250">
        <f t="shared" si="2"/>
        <v>0</v>
      </c>
      <c r="Y15" s="250">
        <f t="shared" si="2"/>
        <v>26915723</v>
      </c>
      <c r="Z15" s="250">
        <f t="shared" si="2"/>
        <v>2507953</v>
      </c>
      <c r="AA15" s="250">
        <f t="shared" si="2"/>
        <v>37008005</v>
      </c>
      <c r="AB15" s="250">
        <f t="shared" si="2"/>
        <v>140499</v>
      </c>
      <c r="AC15" s="250">
        <f t="shared" si="2"/>
        <v>1597900</v>
      </c>
      <c r="AD15" s="250">
        <f t="shared" si="2"/>
        <v>1771289</v>
      </c>
      <c r="AE15" s="250">
        <f t="shared" si="2"/>
        <v>5070838</v>
      </c>
      <c r="AF15" s="251">
        <f t="shared" si="2"/>
        <v>0</v>
      </c>
    </row>
    <row r="16" spans="1:32" s="94" customFormat="1" ht="15.75" customHeight="1">
      <c r="A16" s="103">
        <v>300</v>
      </c>
      <c r="B16" s="173"/>
      <c r="C16" s="229" t="s">
        <v>269</v>
      </c>
      <c r="D16" s="250">
        <f aca="true" t="shared" si="3" ref="D16:AF16">D27+D34+D39+D55+D56</f>
        <v>245793080</v>
      </c>
      <c r="E16" s="250">
        <f t="shared" si="3"/>
        <v>18958105</v>
      </c>
      <c r="F16" s="250">
        <f t="shared" si="3"/>
        <v>85865736</v>
      </c>
      <c r="G16" s="250">
        <f t="shared" si="3"/>
        <v>9911227</v>
      </c>
      <c r="H16" s="250">
        <f t="shared" si="3"/>
        <v>22024831</v>
      </c>
      <c r="I16" s="250">
        <f t="shared" si="3"/>
        <v>0</v>
      </c>
      <c r="J16" s="250">
        <f t="shared" si="3"/>
        <v>0</v>
      </c>
      <c r="K16" s="250">
        <f t="shared" si="3"/>
        <v>2619144</v>
      </c>
      <c r="L16" s="250">
        <f t="shared" si="3"/>
        <v>24678055</v>
      </c>
      <c r="M16" s="250">
        <f t="shared" si="3"/>
        <v>2227255</v>
      </c>
      <c r="N16" s="250">
        <f t="shared" si="3"/>
        <v>20900</v>
      </c>
      <c r="O16" s="250">
        <f t="shared" si="3"/>
        <v>0</v>
      </c>
      <c r="P16" s="250">
        <f t="shared" si="3"/>
        <v>0</v>
      </c>
      <c r="Q16" s="250">
        <f t="shared" si="3"/>
        <v>0</v>
      </c>
      <c r="R16" s="250">
        <f t="shared" si="3"/>
        <v>0</v>
      </c>
      <c r="S16" s="250">
        <f t="shared" si="3"/>
        <v>927000</v>
      </c>
      <c r="T16" s="250">
        <f t="shared" si="3"/>
        <v>109302</v>
      </c>
      <c r="U16" s="250">
        <f t="shared" si="3"/>
        <v>7623855</v>
      </c>
      <c r="V16" s="250">
        <f t="shared" si="3"/>
        <v>1796505</v>
      </c>
      <c r="W16" s="250">
        <f t="shared" si="3"/>
        <v>689439</v>
      </c>
      <c r="X16" s="250">
        <f t="shared" si="3"/>
        <v>0</v>
      </c>
      <c r="Y16" s="250">
        <f t="shared" si="3"/>
        <v>23690180</v>
      </c>
      <c r="Z16" s="250">
        <f t="shared" si="3"/>
        <v>2995339</v>
      </c>
      <c r="AA16" s="250">
        <f t="shared" si="3"/>
        <v>37477997</v>
      </c>
      <c r="AB16" s="250">
        <f t="shared" si="3"/>
        <v>123645</v>
      </c>
      <c r="AC16" s="250">
        <f t="shared" si="3"/>
        <v>196000</v>
      </c>
      <c r="AD16" s="250">
        <f t="shared" si="3"/>
        <v>694272</v>
      </c>
      <c r="AE16" s="250">
        <f t="shared" si="3"/>
        <v>3164293</v>
      </c>
      <c r="AF16" s="251">
        <f t="shared" si="3"/>
        <v>0</v>
      </c>
    </row>
    <row r="17" spans="1:32" s="94" customFormat="1" ht="15.75" customHeight="1">
      <c r="A17" s="103">
        <v>400</v>
      </c>
      <c r="B17" s="173"/>
      <c r="C17" s="229" t="s">
        <v>270</v>
      </c>
      <c r="D17" s="250">
        <f>D36+D38+D41+D43+D51+D54</f>
        <v>131890741</v>
      </c>
      <c r="E17" s="250">
        <f aca="true" t="shared" si="4" ref="E17:AB17">E36+E38+E41+E43+E51+E54</f>
        <v>6816355</v>
      </c>
      <c r="F17" s="250">
        <f t="shared" si="4"/>
        <v>58018664</v>
      </c>
      <c r="G17" s="250">
        <f t="shared" si="4"/>
        <v>8258277</v>
      </c>
      <c r="H17" s="250">
        <f t="shared" si="4"/>
        <v>9910496</v>
      </c>
      <c r="I17" s="250">
        <f t="shared" si="4"/>
        <v>703869</v>
      </c>
      <c r="J17" s="250">
        <f t="shared" si="4"/>
        <v>0</v>
      </c>
      <c r="K17" s="250">
        <f t="shared" si="4"/>
        <v>371386</v>
      </c>
      <c r="L17" s="250">
        <f t="shared" si="4"/>
        <v>6205086</v>
      </c>
      <c r="M17" s="250">
        <f t="shared" si="4"/>
        <v>2173636</v>
      </c>
      <c r="N17" s="250">
        <f t="shared" si="4"/>
        <v>102100</v>
      </c>
      <c r="O17" s="250">
        <f t="shared" si="4"/>
        <v>0</v>
      </c>
      <c r="P17" s="250">
        <f t="shared" si="4"/>
        <v>0</v>
      </c>
      <c r="Q17" s="250">
        <f t="shared" si="4"/>
        <v>28938</v>
      </c>
      <c r="R17" s="250">
        <f t="shared" si="4"/>
        <v>0</v>
      </c>
      <c r="S17" s="250">
        <f t="shared" si="4"/>
        <v>0</v>
      </c>
      <c r="T17" s="250">
        <f t="shared" si="4"/>
        <v>208391</v>
      </c>
      <c r="U17" s="250">
        <f t="shared" si="4"/>
        <v>5513351</v>
      </c>
      <c r="V17" s="250">
        <f t="shared" si="4"/>
        <v>273276</v>
      </c>
      <c r="W17" s="250">
        <f t="shared" si="4"/>
        <v>235500</v>
      </c>
      <c r="X17" s="250">
        <f t="shared" si="4"/>
        <v>0</v>
      </c>
      <c r="Y17" s="250">
        <f t="shared" si="4"/>
        <v>9424314</v>
      </c>
      <c r="Z17" s="250">
        <f t="shared" si="4"/>
        <v>1374621</v>
      </c>
      <c r="AA17" s="250">
        <f t="shared" si="4"/>
        <v>20102373</v>
      </c>
      <c r="AB17" s="250">
        <f t="shared" si="4"/>
        <v>92004</v>
      </c>
      <c r="AC17" s="250">
        <f>AC36+AC38+AC41+AC43+AC51+AC54</f>
        <v>109800</v>
      </c>
      <c r="AD17" s="250">
        <f>AD36+AD38+AD41+AD43+AD51+AD54</f>
        <v>734283</v>
      </c>
      <c r="AE17" s="250">
        <f>AE36+AE38+AE41+AE43+AE51+AE54</f>
        <v>1234021</v>
      </c>
      <c r="AF17" s="251">
        <f>AF36+AF38+AF41+AF43+AF51+AF54</f>
        <v>0</v>
      </c>
    </row>
    <row r="18" spans="1:32" s="94" customFormat="1" ht="15.75" customHeight="1">
      <c r="A18" s="103">
        <v>500</v>
      </c>
      <c r="B18" s="173"/>
      <c r="C18" s="229" t="s">
        <v>271</v>
      </c>
      <c r="D18" s="250">
        <f aca="true" t="shared" si="5" ref="D18:AF18">D25+D59+D57+D58</f>
        <v>222146510</v>
      </c>
      <c r="E18" s="250">
        <f t="shared" si="5"/>
        <v>18018982</v>
      </c>
      <c r="F18" s="250">
        <f t="shared" si="5"/>
        <v>91141623</v>
      </c>
      <c r="G18" s="250">
        <f t="shared" si="5"/>
        <v>15293944</v>
      </c>
      <c r="H18" s="250">
        <f t="shared" si="5"/>
        <v>16660789</v>
      </c>
      <c r="I18" s="250">
        <f t="shared" si="5"/>
        <v>1908348</v>
      </c>
      <c r="J18" s="250">
        <f t="shared" si="5"/>
        <v>771400</v>
      </c>
      <c r="K18" s="250">
        <f t="shared" si="5"/>
        <v>241871</v>
      </c>
      <c r="L18" s="250">
        <f t="shared" si="5"/>
        <v>7599319</v>
      </c>
      <c r="M18" s="250">
        <f t="shared" si="5"/>
        <v>6974348</v>
      </c>
      <c r="N18" s="250">
        <f t="shared" si="5"/>
        <v>0</v>
      </c>
      <c r="O18" s="250">
        <f t="shared" si="5"/>
        <v>0</v>
      </c>
      <c r="P18" s="250">
        <f t="shared" si="5"/>
        <v>0</v>
      </c>
      <c r="Q18" s="250">
        <f t="shared" si="5"/>
        <v>0</v>
      </c>
      <c r="R18" s="250">
        <f t="shared" si="5"/>
        <v>0</v>
      </c>
      <c r="S18" s="250">
        <f t="shared" si="5"/>
        <v>0</v>
      </c>
      <c r="T18" s="250">
        <f t="shared" si="5"/>
        <v>72695</v>
      </c>
      <c r="U18" s="250">
        <f t="shared" si="5"/>
        <v>4623042</v>
      </c>
      <c r="V18" s="250">
        <f t="shared" si="5"/>
        <v>1606843</v>
      </c>
      <c r="W18" s="250">
        <f t="shared" si="5"/>
        <v>392691</v>
      </c>
      <c r="X18" s="250">
        <f t="shared" si="5"/>
        <v>0</v>
      </c>
      <c r="Y18" s="250">
        <f t="shared" si="5"/>
        <v>19560538</v>
      </c>
      <c r="Z18" s="250">
        <f t="shared" si="5"/>
        <v>2903413</v>
      </c>
      <c r="AA18" s="250">
        <f t="shared" si="5"/>
        <v>33003122</v>
      </c>
      <c r="AB18" s="250">
        <f t="shared" si="5"/>
        <v>107150</v>
      </c>
      <c r="AC18" s="250">
        <f t="shared" si="5"/>
        <v>100000</v>
      </c>
      <c r="AD18" s="250">
        <f t="shared" si="5"/>
        <v>253696</v>
      </c>
      <c r="AE18" s="250">
        <f t="shared" si="5"/>
        <v>912696</v>
      </c>
      <c r="AF18" s="251">
        <f t="shared" si="5"/>
        <v>0</v>
      </c>
    </row>
    <row r="19" spans="1:32" s="94" customFormat="1" ht="15.75" customHeight="1">
      <c r="A19" s="103">
        <v>600</v>
      </c>
      <c r="B19" s="173"/>
      <c r="C19" s="229" t="s">
        <v>272</v>
      </c>
      <c r="D19" s="250">
        <f aca="true" t="shared" si="6" ref="D19:AF19">D32+D52+D35+D50+D60+D61+D62</f>
        <v>161289789</v>
      </c>
      <c r="E19" s="250">
        <f t="shared" si="6"/>
        <v>10183066</v>
      </c>
      <c r="F19" s="250">
        <f t="shared" si="6"/>
        <v>65608329</v>
      </c>
      <c r="G19" s="250">
        <f t="shared" si="6"/>
        <v>8195683</v>
      </c>
      <c r="H19" s="250">
        <f t="shared" si="6"/>
        <v>9299221</v>
      </c>
      <c r="I19" s="250">
        <f t="shared" si="6"/>
        <v>1254593</v>
      </c>
      <c r="J19" s="250">
        <f t="shared" si="6"/>
        <v>1247371</v>
      </c>
      <c r="K19" s="250">
        <f t="shared" si="6"/>
        <v>788311</v>
      </c>
      <c r="L19" s="250">
        <f t="shared" si="6"/>
        <v>10757898</v>
      </c>
      <c r="M19" s="250">
        <f t="shared" si="6"/>
        <v>697874</v>
      </c>
      <c r="N19" s="250">
        <f t="shared" si="6"/>
        <v>5300</v>
      </c>
      <c r="O19" s="250">
        <f t="shared" si="6"/>
        <v>0</v>
      </c>
      <c r="P19" s="250">
        <f t="shared" si="6"/>
        <v>0</v>
      </c>
      <c r="Q19" s="250">
        <f t="shared" si="6"/>
        <v>0</v>
      </c>
      <c r="R19" s="250">
        <f t="shared" si="6"/>
        <v>7704119</v>
      </c>
      <c r="S19" s="250">
        <f t="shared" si="6"/>
        <v>0</v>
      </c>
      <c r="T19" s="250">
        <f t="shared" si="6"/>
        <v>197057</v>
      </c>
      <c r="U19" s="250">
        <f t="shared" si="6"/>
        <v>5304410</v>
      </c>
      <c r="V19" s="250">
        <f t="shared" si="6"/>
        <v>249207</v>
      </c>
      <c r="W19" s="250">
        <f t="shared" si="6"/>
        <v>406901</v>
      </c>
      <c r="X19" s="250">
        <f t="shared" si="6"/>
        <v>0</v>
      </c>
      <c r="Y19" s="250">
        <f t="shared" si="6"/>
        <v>7876755</v>
      </c>
      <c r="Z19" s="250">
        <f t="shared" si="6"/>
        <v>1313987</v>
      </c>
      <c r="AA19" s="250">
        <f t="shared" si="6"/>
        <v>21656822</v>
      </c>
      <c r="AB19" s="250">
        <f t="shared" si="6"/>
        <v>229454</v>
      </c>
      <c r="AC19" s="250">
        <f t="shared" si="6"/>
        <v>80000</v>
      </c>
      <c r="AD19" s="250">
        <f t="shared" si="6"/>
        <v>4260460</v>
      </c>
      <c r="AE19" s="250">
        <f t="shared" si="6"/>
        <v>3972971</v>
      </c>
      <c r="AF19" s="251">
        <f t="shared" si="6"/>
        <v>0</v>
      </c>
    </row>
    <row r="20" spans="1:32" s="94" customFormat="1" ht="15.75" customHeight="1">
      <c r="A20" s="103">
        <v>700</v>
      </c>
      <c r="B20" s="173"/>
      <c r="C20" s="229" t="s">
        <v>224</v>
      </c>
      <c r="D20" s="250">
        <f aca="true" t="shared" si="7" ref="D20:AF20">D33+D45+D48+D63+D64</f>
        <v>179628226</v>
      </c>
      <c r="E20" s="250">
        <f t="shared" si="7"/>
        <v>10743504</v>
      </c>
      <c r="F20" s="250">
        <f t="shared" si="7"/>
        <v>56234297</v>
      </c>
      <c r="G20" s="250">
        <f t="shared" si="7"/>
        <v>6388096</v>
      </c>
      <c r="H20" s="250">
        <f t="shared" si="7"/>
        <v>15449092</v>
      </c>
      <c r="I20" s="250">
        <f t="shared" si="7"/>
        <v>4017619</v>
      </c>
      <c r="J20" s="250">
        <f t="shared" si="7"/>
        <v>945956</v>
      </c>
      <c r="K20" s="250">
        <f t="shared" si="7"/>
        <v>2116538</v>
      </c>
      <c r="L20" s="250">
        <f t="shared" si="7"/>
        <v>8739053</v>
      </c>
      <c r="M20" s="250">
        <f t="shared" si="7"/>
        <v>851326</v>
      </c>
      <c r="N20" s="250">
        <f t="shared" si="7"/>
        <v>330538</v>
      </c>
      <c r="O20" s="250">
        <f t="shared" si="7"/>
        <v>0</v>
      </c>
      <c r="P20" s="250">
        <f t="shared" si="7"/>
        <v>0</v>
      </c>
      <c r="Q20" s="250">
        <f t="shared" si="7"/>
        <v>17382</v>
      </c>
      <c r="R20" s="250">
        <f t="shared" si="7"/>
        <v>35823673</v>
      </c>
      <c r="S20" s="250">
        <f t="shared" si="7"/>
        <v>0</v>
      </c>
      <c r="T20" s="250">
        <f t="shared" si="7"/>
        <v>100308</v>
      </c>
      <c r="U20" s="250">
        <f t="shared" si="7"/>
        <v>6562938</v>
      </c>
      <c r="V20" s="250">
        <f t="shared" si="7"/>
        <v>171256</v>
      </c>
      <c r="W20" s="250">
        <f t="shared" si="7"/>
        <v>522250</v>
      </c>
      <c r="X20" s="250">
        <f t="shared" si="7"/>
        <v>0</v>
      </c>
      <c r="Y20" s="250">
        <f t="shared" si="7"/>
        <v>5189532</v>
      </c>
      <c r="Z20" s="250">
        <f t="shared" si="7"/>
        <v>1007754</v>
      </c>
      <c r="AA20" s="250">
        <f t="shared" si="7"/>
        <v>19562943</v>
      </c>
      <c r="AB20" s="250">
        <f t="shared" si="7"/>
        <v>303793</v>
      </c>
      <c r="AC20" s="250">
        <f t="shared" si="7"/>
        <v>0</v>
      </c>
      <c r="AD20" s="250">
        <f t="shared" si="7"/>
        <v>872180</v>
      </c>
      <c r="AE20" s="250">
        <f t="shared" si="7"/>
        <v>3678198</v>
      </c>
      <c r="AF20" s="251">
        <f t="shared" si="7"/>
        <v>0</v>
      </c>
    </row>
    <row r="21" spans="1:32" s="94" customFormat="1" ht="15.75" customHeight="1">
      <c r="A21" s="103">
        <v>800</v>
      </c>
      <c r="B21" s="173"/>
      <c r="C21" s="229" t="s">
        <v>225</v>
      </c>
      <c r="D21" s="250">
        <f>D44+D46</f>
        <v>101715401</v>
      </c>
      <c r="E21" s="250">
        <f aca="true" t="shared" si="8" ref="E21:AB21">E44+E46</f>
        <v>3044739</v>
      </c>
      <c r="F21" s="250">
        <f t="shared" si="8"/>
        <v>47829794</v>
      </c>
      <c r="G21" s="250">
        <f t="shared" si="8"/>
        <v>5370716</v>
      </c>
      <c r="H21" s="250">
        <f t="shared" si="8"/>
        <v>10317894</v>
      </c>
      <c r="I21" s="250">
        <f t="shared" si="8"/>
        <v>1616718</v>
      </c>
      <c r="J21" s="250">
        <f t="shared" si="8"/>
        <v>0</v>
      </c>
      <c r="K21" s="250">
        <f t="shared" si="8"/>
        <v>585462</v>
      </c>
      <c r="L21" s="250">
        <f t="shared" si="8"/>
        <v>10773455</v>
      </c>
      <c r="M21" s="250">
        <f t="shared" si="8"/>
        <v>956062</v>
      </c>
      <c r="N21" s="250">
        <f t="shared" si="8"/>
        <v>46300</v>
      </c>
      <c r="O21" s="250">
        <f t="shared" si="8"/>
        <v>0</v>
      </c>
      <c r="P21" s="250">
        <f t="shared" si="8"/>
        <v>0</v>
      </c>
      <c r="Q21" s="250">
        <f t="shared" si="8"/>
        <v>0</v>
      </c>
      <c r="R21" s="250">
        <f t="shared" si="8"/>
        <v>1785010</v>
      </c>
      <c r="S21" s="250">
        <f t="shared" si="8"/>
        <v>0</v>
      </c>
      <c r="T21" s="250">
        <f t="shared" si="8"/>
        <v>147307</v>
      </c>
      <c r="U21" s="250">
        <f t="shared" si="8"/>
        <v>3634516</v>
      </c>
      <c r="V21" s="250">
        <f t="shared" si="8"/>
        <v>118672</v>
      </c>
      <c r="W21" s="250">
        <f t="shared" si="8"/>
        <v>137314</v>
      </c>
      <c r="X21" s="250">
        <f t="shared" si="8"/>
        <v>0</v>
      </c>
      <c r="Y21" s="250">
        <f t="shared" si="8"/>
        <v>3521625</v>
      </c>
      <c r="Z21" s="250">
        <f t="shared" si="8"/>
        <v>530814</v>
      </c>
      <c r="AA21" s="250">
        <f t="shared" si="8"/>
        <v>10511654</v>
      </c>
      <c r="AB21" s="250">
        <f t="shared" si="8"/>
        <v>115047</v>
      </c>
      <c r="AC21" s="250">
        <f>AC44+AC46</f>
        <v>0</v>
      </c>
      <c r="AD21" s="250">
        <f>AD44+AD46</f>
        <v>234830</v>
      </c>
      <c r="AE21" s="250">
        <f>AE44+AE46</f>
        <v>437472</v>
      </c>
      <c r="AF21" s="251">
        <f>AF44+AF46</f>
        <v>0</v>
      </c>
    </row>
    <row r="22" spans="1:32" s="128" customFormat="1" ht="15.75" customHeight="1">
      <c r="A22" s="103">
        <v>900</v>
      </c>
      <c r="B22" s="175"/>
      <c r="C22" s="229" t="s">
        <v>226</v>
      </c>
      <c r="D22" s="250">
        <f aca="true" t="shared" si="9" ref="D22:AF22">D29+D47+D49</f>
        <v>152596892</v>
      </c>
      <c r="E22" s="250">
        <f t="shared" si="9"/>
        <v>13076057</v>
      </c>
      <c r="F22" s="250">
        <f t="shared" si="9"/>
        <v>47424562</v>
      </c>
      <c r="G22" s="250">
        <f t="shared" si="9"/>
        <v>14834815</v>
      </c>
      <c r="H22" s="250">
        <f t="shared" si="9"/>
        <v>9623502</v>
      </c>
      <c r="I22" s="250">
        <f t="shared" si="9"/>
        <v>879388</v>
      </c>
      <c r="J22" s="250">
        <f t="shared" si="9"/>
        <v>0</v>
      </c>
      <c r="K22" s="250">
        <f t="shared" si="9"/>
        <v>4231371</v>
      </c>
      <c r="L22" s="250">
        <f t="shared" si="9"/>
        <v>5035627</v>
      </c>
      <c r="M22" s="250">
        <f t="shared" si="9"/>
        <v>1022004</v>
      </c>
      <c r="N22" s="250">
        <f t="shared" si="9"/>
        <v>62710</v>
      </c>
      <c r="O22" s="250">
        <f t="shared" si="9"/>
        <v>0</v>
      </c>
      <c r="P22" s="250">
        <f t="shared" si="9"/>
        <v>0</v>
      </c>
      <c r="Q22" s="250">
        <f t="shared" si="9"/>
        <v>0</v>
      </c>
      <c r="R22" s="250">
        <f t="shared" si="9"/>
        <v>16027832</v>
      </c>
      <c r="S22" s="250">
        <f t="shared" si="9"/>
        <v>0</v>
      </c>
      <c r="T22" s="250">
        <f t="shared" si="9"/>
        <v>226617</v>
      </c>
      <c r="U22" s="250">
        <f t="shared" si="9"/>
        <v>2913847</v>
      </c>
      <c r="V22" s="250">
        <f t="shared" si="9"/>
        <v>239211</v>
      </c>
      <c r="W22" s="250">
        <f t="shared" si="9"/>
        <v>313487</v>
      </c>
      <c r="X22" s="250">
        <f t="shared" si="9"/>
        <v>0</v>
      </c>
      <c r="Y22" s="250">
        <f t="shared" si="9"/>
        <v>4166655</v>
      </c>
      <c r="Z22" s="250">
        <f t="shared" si="9"/>
        <v>765339</v>
      </c>
      <c r="AA22" s="250">
        <f t="shared" si="9"/>
        <v>12933603</v>
      </c>
      <c r="AB22" s="250">
        <f t="shared" si="9"/>
        <v>182200</v>
      </c>
      <c r="AC22" s="262">
        <f t="shared" si="9"/>
        <v>10000</v>
      </c>
      <c r="AD22" s="250">
        <f t="shared" si="9"/>
        <v>1840030</v>
      </c>
      <c r="AE22" s="250">
        <f t="shared" si="9"/>
        <v>16788035</v>
      </c>
      <c r="AF22" s="251">
        <f t="shared" si="9"/>
        <v>0</v>
      </c>
    </row>
    <row r="23" spans="1:32" s="128" customFormat="1" ht="4.5" customHeight="1">
      <c r="A23" s="103"/>
      <c r="B23" s="175"/>
      <c r="C23" s="174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62"/>
      <c r="AD23" s="250"/>
      <c r="AE23" s="250"/>
      <c r="AF23" s="273"/>
    </row>
    <row r="24" spans="1:32" s="94" customFormat="1" ht="15.75" customHeight="1">
      <c r="A24" s="103">
        <v>1</v>
      </c>
      <c r="B24" s="176">
        <v>100</v>
      </c>
      <c r="C24" s="229" t="s">
        <v>472</v>
      </c>
      <c r="D24" s="250">
        <v>1394718715</v>
      </c>
      <c r="E24" s="250">
        <v>264968359</v>
      </c>
      <c r="F24" s="250">
        <v>297001138</v>
      </c>
      <c r="G24" s="250">
        <v>168147216</v>
      </c>
      <c r="H24" s="250">
        <v>77056612</v>
      </c>
      <c r="I24" s="250">
        <v>0</v>
      </c>
      <c r="J24" s="250">
        <v>17487473</v>
      </c>
      <c r="K24" s="250">
        <v>84290362</v>
      </c>
      <c r="L24" s="250">
        <v>43279763</v>
      </c>
      <c r="M24" s="250">
        <v>22356825</v>
      </c>
      <c r="N24" s="250">
        <v>0</v>
      </c>
      <c r="O24" s="250">
        <v>13636</v>
      </c>
      <c r="P24" s="250">
        <v>0</v>
      </c>
      <c r="Q24" s="250">
        <v>24429405</v>
      </c>
      <c r="R24" s="250">
        <v>0</v>
      </c>
      <c r="S24" s="250">
        <v>16040596</v>
      </c>
      <c r="T24" s="250">
        <v>1194767</v>
      </c>
      <c r="U24" s="250">
        <v>16793974</v>
      </c>
      <c r="V24" s="250">
        <v>14550326</v>
      </c>
      <c r="W24" s="250">
        <v>9443326</v>
      </c>
      <c r="X24" s="250">
        <v>44266547</v>
      </c>
      <c r="Y24" s="250">
        <v>57473100</v>
      </c>
      <c r="Z24" s="250">
        <v>7449036</v>
      </c>
      <c r="AA24" s="250">
        <v>102828700</v>
      </c>
      <c r="AB24" s="250">
        <v>0</v>
      </c>
      <c r="AC24" s="250">
        <v>0</v>
      </c>
      <c r="AD24" s="250">
        <v>9302332</v>
      </c>
      <c r="AE24" s="250">
        <v>116345222</v>
      </c>
      <c r="AF24" s="250">
        <v>0</v>
      </c>
    </row>
    <row r="25" spans="1:32" s="94" customFormat="1" ht="15.75" customHeight="1">
      <c r="A25" s="103">
        <v>501</v>
      </c>
      <c r="B25" s="173">
        <v>201</v>
      </c>
      <c r="C25" s="229" t="s">
        <v>473</v>
      </c>
      <c r="D25" s="250">
        <v>190844258</v>
      </c>
      <c r="E25" s="250">
        <v>16307619</v>
      </c>
      <c r="F25" s="250">
        <v>76786552</v>
      </c>
      <c r="G25" s="250">
        <v>14291162</v>
      </c>
      <c r="H25" s="250">
        <v>13750636</v>
      </c>
      <c r="I25" s="250">
        <v>656594</v>
      </c>
      <c r="J25" s="250">
        <v>771400</v>
      </c>
      <c r="K25" s="250">
        <v>165130</v>
      </c>
      <c r="L25" s="250">
        <v>5846515</v>
      </c>
      <c r="M25" s="250">
        <v>6833359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34090</v>
      </c>
      <c r="U25" s="250">
        <v>3226256</v>
      </c>
      <c r="V25" s="250">
        <v>1494127</v>
      </c>
      <c r="W25" s="250">
        <v>340572</v>
      </c>
      <c r="X25" s="250">
        <v>0</v>
      </c>
      <c r="Y25" s="250">
        <v>18115218</v>
      </c>
      <c r="Z25" s="250">
        <v>2677979</v>
      </c>
      <c r="AA25" s="250">
        <v>28707873</v>
      </c>
      <c r="AB25" s="250">
        <v>74652</v>
      </c>
      <c r="AC25" s="250">
        <v>100000</v>
      </c>
      <c r="AD25" s="250">
        <v>2506</v>
      </c>
      <c r="AE25" s="250">
        <v>662018</v>
      </c>
      <c r="AF25" s="250">
        <v>0</v>
      </c>
    </row>
    <row r="26" spans="1:32" s="94" customFormat="1" ht="15.75" customHeight="1">
      <c r="A26" s="103">
        <v>110</v>
      </c>
      <c r="B26" s="173">
        <v>202</v>
      </c>
      <c r="C26" s="229" t="s">
        <v>474</v>
      </c>
      <c r="D26" s="250">
        <v>260250799</v>
      </c>
      <c r="E26" s="250">
        <v>15319273</v>
      </c>
      <c r="F26" s="250">
        <v>66687027</v>
      </c>
      <c r="G26" s="250">
        <v>33954022</v>
      </c>
      <c r="H26" s="250">
        <v>4238071</v>
      </c>
      <c r="I26" s="250">
        <v>0</v>
      </c>
      <c r="J26" s="250">
        <v>31983300</v>
      </c>
      <c r="K26" s="250">
        <v>5696520</v>
      </c>
      <c r="L26" s="250">
        <v>32116825</v>
      </c>
      <c r="M26" s="250">
        <v>1541903</v>
      </c>
      <c r="N26" s="250">
        <v>358985</v>
      </c>
      <c r="O26" s="250">
        <v>0</v>
      </c>
      <c r="P26" s="250">
        <v>1065800</v>
      </c>
      <c r="Q26" s="250">
        <v>5767</v>
      </c>
      <c r="R26" s="250">
        <v>0</v>
      </c>
      <c r="S26" s="250">
        <v>0</v>
      </c>
      <c r="T26" s="250">
        <v>442213</v>
      </c>
      <c r="U26" s="250">
        <v>4087353</v>
      </c>
      <c r="V26" s="250">
        <v>6179168</v>
      </c>
      <c r="W26" s="250">
        <v>962502</v>
      </c>
      <c r="X26" s="250">
        <v>0</v>
      </c>
      <c r="Y26" s="250">
        <v>16362626</v>
      </c>
      <c r="Z26" s="250">
        <v>2399688</v>
      </c>
      <c r="AA26" s="250">
        <v>24085886</v>
      </c>
      <c r="AB26" s="250">
        <v>91016</v>
      </c>
      <c r="AC26" s="250">
        <v>0</v>
      </c>
      <c r="AD26" s="250">
        <v>2986209</v>
      </c>
      <c r="AE26" s="250">
        <v>9686645</v>
      </c>
      <c r="AF26" s="250">
        <v>0</v>
      </c>
    </row>
    <row r="27" spans="1:32" s="94" customFormat="1" ht="15.75" customHeight="1">
      <c r="A27" s="103">
        <v>301</v>
      </c>
      <c r="B27" s="173">
        <v>203</v>
      </c>
      <c r="C27" s="229" t="s">
        <v>475</v>
      </c>
      <c r="D27" s="250">
        <v>110589068</v>
      </c>
      <c r="E27" s="250">
        <v>10280685</v>
      </c>
      <c r="F27" s="250">
        <v>37896277</v>
      </c>
      <c r="G27" s="250">
        <v>6907154</v>
      </c>
      <c r="H27" s="250">
        <v>7649832</v>
      </c>
      <c r="I27" s="250">
        <v>0</v>
      </c>
      <c r="J27" s="250">
        <v>0</v>
      </c>
      <c r="K27" s="250">
        <v>2604831</v>
      </c>
      <c r="L27" s="250">
        <v>10015081</v>
      </c>
      <c r="M27" s="250">
        <v>600789</v>
      </c>
      <c r="N27" s="250">
        <v>0</v>
      </c>
      <c r="O27" s="250">
        <v>0</v>
      </c>
      <c r="P27" s="250">
        <v>0</v>
      </c>
      <c r="Q27" s="250">
        <v>0</v>
      </c>
      <c r="R27" s="250">
        <v>0</v>
      </c>
      <c r="S27" s="250">
        <v>927000</v>
      </c>
      <c r="T27" s="250">
        <v>0</v>
      </c>
      <c r="U27" s="250">
        <v>4177057</v>
      </c>
      <c r="V27" s="250">
        <v>677770</v>
      </c>
      <c r="W27" s="250">
        <v>480396</v>
      </c>
      <c r="X27" s="250">
        <v>0</v>
      </c>
      <c r="Y27" s="250">
        <v>9700516</v>
      </c>
      <c r="Z27" s="250">
        <v>1222381</v>
      </c>
      <c r="AA27" s="250">
        <v>14634191</v>
      </c>
      <c r="AB27" s="250">
        <v>57858</v>
      </c>
      <c r="AC27" s="250">
        <v>0</v>
      </c>
      <c r="AD27" s="250">
        <v>486662</v>
      </c>
      <c r="AE27" s="250">
        <v>2270588</v>
      </c>
      <c r="AF27" s="250">
        <v>0</v>
      </c>
    </row>
    <row r="28" spans="1:32" s="94" customFormat="1" ht="15.75" customHeight="1">
      <c r="A28" s="103">
        <v>120</v>
      </c>
      <c r="B28" s="173">
        <v>204</v>
      </c>
      <c r="C28" s="229" t="s">
        <v>476</v>
      </c>
      <c r="D28" s="250">
        <v>229753414</v>
      </c>
      <c r="E28" s="250">
        <v>43813602</v>
      </c>
      <c r="F28" s="250">
        <v>36417582</v>
      </c>
      <c r="G28" s="250">
        <v>37680962</v>
      </c>
      <c r="H28" s="250">
        <v>11391847</v>
      </c>
      <c r="I28" s="250">
        <v>0</v>
      </c>
      <c r="J28" s="250">
        <v>3141174</v>
      </c>
      <c r="K28" s="250">
        <v>13913528</v>
      </c>
      <c r="L28" s="250">
        <v>17764614</v>
      </c>
      <c r="M28" s="250">
        <v>1792504</v>
      </c>
      <c r="N28" s="250">
        <v>22300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92534</v>
      </c>
      <c r="U28" s="250">
        <v>2347189</v>
      </c>
      <c r="V28" s="250">
        <v>8843660</v>
      </c>
      <c r="W28" s="250">
        <v>824260</v>
      </c>
      <c r="X28" s="250">
        <v>0</v>
      </c>
      <c r="Y28" s="250">
        <v>18205880</v>
      </c>
      <c r="Z28" s="250">
        <v>1655941</v>
      </c>
      <c r="AA28" s="250">
        <v>21032982</v>
      </c>
      <c r="AB28" s="250">
        <v>0</v>
      </c>
      <c r="AC28" s="250">
        <v>0</v>
      </c>
      <c r="AD28" s="250">
        <v>5532366</v>
      </c>
      <c r="AE28" s="250">
        <v>5280489</v>
      </c>
      <c r="AF28" s="250">
        <v>0</v>
      </c>
    </row>
    <row r="29" spans="1:32" s="94" customFormat="1" ht="15.75" customHeight="1">
      <c r="A29" s="103">
        <v>901</v>
      </c>
      <c r="B29" s="173">
        <v>205</v>
      </c>
      <c r="C29" s="229" t="s">
        <v>477</v>
      </c>
      <c r="D29" s="250">
        <v>45141174</v>
      </c>
      <c r="E29" s="250">
        <v>3012713</v>
      </c>
      <c r="F29" s="250">
        <v>17707966</v>
      </c>
      <c r="G29" s="250">
        <v>3717783</v>
      </c>
      <c r="H29" s="250">
        <v>2624231</v>
      </c>
      <c r="I29" s="250">
        <v>46757</v>
      </c>
      <c r="J29" s="250">
        <v>0</v>
      </c>
      <c r="K29" s="250">
        <v>990745</v>
      </c>
      <c r="L29" s="250">
        <v>1791965</v>
      </c>
      <c r="M29" s="250">
        <v>144087</v>
      </c>
      <c r="N29" s="250">
        <v>23910</v>
      </c>
      <c r="O29" s="250">
        <v>0</v>
      </c>
      <c r="P29" s="250">
        <v>0</v>
      </c>
      <c r="Q29" s="250">
        <v>0</v>
      </c>
      <c r="R29" s="250">
        <v>4454601</v>
      </c>
      <c r="S29" s="250">
        <v>0</v>
      </c>
      <c r="T29" s="250">
        <v>90337</v>
      </c>
      <c r="U29" s="250">
        <v>1021869</v>
      </c>
      <c r="V29" s="250">
        <v>227961</v>
      </c>
      <c r="W29" s="250">
        <v>63516</v>
      </c>
      <c r="X29" s="250">
        <v>0</v>
      </c>
      <c r="Y29" s="250">
        <v>1452998</v>
      </c>
      <c r="Z29" s="250">
        <v>272216</v>
      </c>
      <c r="AA29" s="250">
        <v>3494548</v>
      </c>
      <c r="AB29" s="250">
        <v>41060</v>
      </c>
      <c r="AC29" s="250">
        <v>10000</v>
      </c>
      <c r="AD29" s="250">
        <v>439797</v>
      </c>
      <c r="AE29" s="250">
        <v>3512114</v>
      </c>
      <c r="AF29" s="250">
        <v>0</v>
      </c>
    </row>
    <row r="30" spans="1:32" s="94" customFormat="1" ht="15.75" customHeight="1">
      <c r="A30" s="103">
        <v>130</v>
      </c>
      <c r="B30" s="173">
        <v>206</v>
      </c>
      <c r="C30" s="229" t="s">
        <v>478</v>
      </c>
      <c r="D30" s="250">
        <v>105357634</v>
      </c>
      <c r="E30" s="250">
        <v>26569351</v>
      </c>
      <c r="F30" s="250">
        <v>24010582</v>
      </c>
      <c r="G30" s="250">
        <v>14755412</v>
      </c>
      <c r="H30" s="250">
        <v>2924391</v>
      </c>
      <c r="I30" s="250">
        <v>0</v>
      </c>
      <c r="J30" s="250">
        <v>6844700</v>
      </c>
      <c r="K30" s="250">
        <v>5564561</v>
      </c>
      <c r="L30" s="250">
        <v>5322115</v>
      </c>
      <c r="M30" s="250">
        <v>95833</v>
      </c>
      <c r="N30" s="250">
        <v>6585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191451</v>
      </c>
      <c r="U30" s="250">
        <v>1301651</v>
      </c>
      <c r="V30" s="250">
        <v>2788355</v>
      </c>
      <c r="W30" s="250">
        <v>516882</v>
      </c>
      <c r="X30" s="250">
        <v>0</v>
      </c>
      <c r="Y30" s="250">
        <v>5066003</v>
      </c>
      <c r="Z30" s="250">
        <v>287166</v>
      </c>
      <c r="AA30" s="250">
        <v>5051962</v>
      </c>
      <c r="AB30" s="250">
        <v>0</v>
      </c>
      <c r="AC30" s="250">
        <v>47900</v>
      </c>
      <c r="AD30" s="250">
        <v>959808</v>
      </c>
      <c r="AE30" s="250">
        <v>3052926</v>
      </c>
      <c r="AF30" s="250">
        <v>0</v>
      </c>
    </row>
    <row r="31" spans="1:32" s="94" customFormat="1" ht="15.75" customHeight="1">
      <c r="A31" s="103">
        <v>201</v>
      </c>
      <c r="B31" s="173">
        <v>207</v>
      </c>
      <c r="C31" s="229" t="s">
        <v>479</v>
      </c>
      <c r="D31" s="250">
        <v>65607077</v>
      </c>
      <c r="E31" s="250">
        <v>6583361</v>
      </c>
      <c r="F31" s="250">
        <v>23290662</v>
      </c>
      <c r="G31" s="250">
        <v>5908381</v>
      </c>
      <c r="H31" s="250">
        <v>2688769</v>
      </c>
      <c r="I31" s="250">
        <v>0</v>
      </c>
      <c r="J31" s="250">
        <v>0</v>
      </c>
      <c r="K31" s="250">
        <v>858956</v>
      </c>
      <c r="L31" s="250">
        <v>157952</v>
      </c>
      <c r="M31" s="250">
        <v>1405409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50832</v>
      </c>
      <c r="T31" s="250">
        <v>0</v>
      </c>
      <c r="U31" s="250">
        <v>1738076</v>
      </c>
      <c r="V31" s="250">
        <v>471648</v>
      </c>
      <c r="W31" s="250">
        <v>384889</v>
      </c>
      <c r="X31" s="250">
        <v>0</v>
      </c>
      <c r="Y31" s="250">
        <v>6630389</v>
      </c>
      <c r="Z31" s="250">
        <v>861276</v>
      </c>
      <c r="AA31" s="250">
        <v>9701454</v>
      </c>
      <c r="AB31" s="250">
        <v>48630</v>
      </c>
      <c r="AC31" s="250">
        <v>769700</v>
      </c>
      <c r="AD31" s="250">
        <v>668023</v>
      </c>
      <c r="AE31" s="250">
        <v>3388670</v>
      </c>
      <c r="AF31" s="250">
        <v>0</v>
      </c>
    </row>
    <row r="32" spans="1:32" s="94" customFormat="1" ht="15.75" customHeight="1">
      <c r="A32" s="103">
        <v>601</v>
      </c>
      <c r="B32" s="173">
        <v>208</v>
      </c>
      <c r="C32" s="229" t="s">
        <v>480</v>
      </c>
      <c r="D32" s="250">
        <v>18014142</v>
      </c>
      <c r="E32" s="250">
        <v>2035166</v>
      </c>
      <c r="F32" s="250">
        <v>8215463</v>
      </c>
      <c r="G32" s="250">
        <v>977318</v>
      </c>
      <c r="H32" s="250">
        <v>392133</v>
      </c>
      <c r="I32" s="250">
        <v>0</v>
      </c>
      <c r="J32" s="250">
        <v>0</v>
      </c>
      <c r="K32" s="250">
        <v>56400</v>
      </c>
      <c r="L32" s="250">
        <v>1062899</v>
      </c>
      <c r="M32" s="250">
        <v>97327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1523</v>
      </c>
      <c r="U32" s="250">
        <v>1195198</v>
      </c>
      <c r="V32" s="250">
        <v>0</v>
      </c>
      <c r="W32" s="250">
        <v>162047</v>
      </c>
      <c r="X32" s="250">
        <v>0</v>
      </c>
      <c r="Y32" s="250">
        <v>1155330</v>
      </c>
      <c r="Z32" s="250">
        <v>173188</v>
      </c>
      <c r="AA32" s="250">
        <v>2116956</v>
      </c>
      <c r="AB32" s="250">
        <v>36568</v>
      </c>
      <c r="AC32" s="250">
        <v>0</v>
      </c>
      <c r="AD32" s="250">
        <v>0</v>
      </c>
      <c r="AE32" s="250">
        <v>336626</v>
      </c>
      <c r="AF32" s="250">
        <v>0</v>
      </c>
    </row>
    <row r="33" spans="1:32" s="94" customFormat="1" ht="15.75" customHeight="1">
      <c r="A33" s="103">
        <v>701</v>
      </c>
      <c r="B33" s="173">
        <v>209</v>
      </c>
      <c r="C33" s="229" t="s">
        <v>481</v>
      </c>
      <c r="D33" s="250">
        <v>66863883</v>
      </c>
      <c r="E33" s="250">
        <v>4538732</v>
      </c>
      <c r="F33" s="250">
        <v>24671088</v>
      </c>
      <c r="G33" s="250">
        <v>2895871</v>
      </c>
      <c r="H33" s="250">
        <v>6702815</v>
      </c>
      <c r="I33" s="250">
        <v>1186567</v>
      </c>
      <c r="J33" s="250">
        <v>333000</v>
      </c>
      <c r="K33" s="250">
        <v>1303198</v>
      </c>
      <c r="L33" s="250">
        <v>2046866</v>
      </c>
      <c r="M33" s="250">
        <v>583114</v>
      </c>
      <c r="N33" s="250">
        <v>281200</v>
      </c>
      <c r="O33" s="250">
        <v>0</v>
      </c>
      <c r="P33" s="250">
        <v>0</v>
      </c>
      <c r="Q33" s="250">
        <v>17382</v>
      </c>
      <c r="R33" s="250">
        <v>7311300</v>
      </c>
      <c r="S33" s="250">
        <v>0</v>
      </c>
      <c r="T33" s="250">
        <v>0</v>
      </c>
      <c r="U33" s="250">
        <v>2468364</v>
      </c>
      <c r="V33" s="250">
        <v>149084</v>
      </c>
      <c r="W33" s="250">
        <v>197740</v>
      </c>
      <c r="X33" s="250">
        <v>0</v>
      </c>
      <c r="Y33" s="250">
        <v>2444478</v>
      </c>
      <c r="Z33" s="250">
        <v>471135</v>
      </c>
      <c r="AA33" s="250">
        <v>7474241</v>
      </c>
      <c r="AB33" s="250">
        <f>96271+275</f>
        <v>96546</v>
      </c>
      <c r="AC33" s="250">
        <v>0</v>
      </c>
      <c r="AD33" s="250">
        <v>395290</v>
      </c>
      <c r="AE33" s="250">
        <v>1295872</v>
      </c>
      <c r="AF33" s="250">
        <v>0</v>
      </c>
    </row>
    <row r="34" spans="1:32" s="94" customFormat="1" ht="15.75" customHeight="1">
      <c r="A34" s="103">
        <v>302</v>
      </c>
      <c r="B34" s="173">
        <v>210</v>
      </c>
      <c r="C34" s="229" t="s">
        <v>239</v>
      </c>
      <c r="D34" s="250">
        <v>84979953</v>
      </c>
      <c r="E34" s="250">
        <v>5969396</v>
      </c>
      <c r="F34" s="250">
        <v>28367552</v>
      </c>
      <c r="G34" s="250">
        <v>1347760</v>
      </c>
      <c r="H34" s="250">
        <v>10545032</v>
      </c>
      <c r="I34" s="250">
        <v>0</v>
      </c>
      <c r="J34" s="250">
        <v>0</v>
      </c>
      <c r="K34" s="250">
        <v>11513</v>
      </c>
      <c r="L34" s="250">
        <v>11604367</v>
      </c>
      <c r="M34" s="250">
        <v>808462</v>
      </c>
      <c r="N34" s="250">
        <v>20900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82980</v>
      </c>
      <c r="U34" s="250">
        <v>2324446</v>
      </c>
      <c r="V34" s="250">
        <v>582483</v>
      </c>
      <c r="W34" s="250">
        <v>164203</v>
      </c>
      <c r="X34" s="250">
        <v>0</v>
      </c>
      <c r="Y34" s="250">
        <v>8499368</v>
      </c>
      <c r="Z34" s="250">
        <v>1055082</v>
      </c>
      <c r="AA34" s="250">
        <v>13107400</v>
      </c>
      <c r="AB34" s="250">
        <v>60044</v>
      </c>
      <c r="AC34" s="250">
        <v>0</v>
      </c>
      <c r="AD34" s="250">
        <v>40000</v>
      </c>
      <c r="AE34" s="250">
        <v>388965</v>
      </c>
      <c r="AF34" s="250">
        <v>0</v>
      </c>
    </row>
    <row r="35" spans="1:32" s="94" customFormat="1" ht="15.75" customHeight="1">
      <c r="A35" s="103">
        <v>603</v>
      </c>
      <c r="B35" s="173">
        <v>212</v>
      </c>
      <c r="C35" s="229" t="s">
        <v>483</v>
      </c>
      <c r="D35" s="250">
        <v>30105835</v>
      </c>
      <c r="E35" s="250">
        <v>2151724</v>
      </c>
      <c r="F35" s="250">
        <v>15356811</v>
      </c>
      <c r="G35" s="250">
        <v>1840328</v>
      </c>
      <c r="H35" s="250">
        <v>1235570</v>
      </c>
      <c r="I35" s="250">
        <v>0</v>
      </c>
      <c r="J35" s="250">
        <v>1147271</v>
      </c>
      <c r="K35" s="250">
        <v>70817</v>
      </c>
      <c r="L35" s="250">
        <v>1662448</v>
      </c>
      <c r="M35" s="250">
        <v>331018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560659</v>
      </c>
      <c r="V35" s="250">
        <v>227807</v>
      </c>
      <c r="W35" s="250">
        <v>117965</v>
      </c>
      <c r="X35" s="250">
        <v>0</v>
      </c>
      <c r="Y35" s="250">
        <v>1719022</v>
      </c>
      <c r="Z35" s="250">
        <v>227348</v>
      </c>
      <c r="AA35" s="250">
        <v>2991213</v>
      </c>
      <c r="AB35" s="250">
        <v>14340</v>
      </c>
      <c r="AC35" s="250">
        <v>80000</v>
      </c>
      <c r="AD35" s="250">
        <v>17160</v>
      </c>
      <c r="AE35" s="250">
        <v>354334</v>
      </c>
      <c r="AF35" s="250">
        <v>0</v>
      </c>
    </row>
    <row r="36" spans="1:32" s="94" customFormat="1" ht="15.75" customHeight="1">
      <c r="A36" s="103">
        <v>401</v>
      </c>
      <c r="B36" s="173">
        <v>213</v>
      </c>
      <c r="C36" s="229" t="s">
        <v>484</v>
      </c>
      <c r="D36" s="250">
        <v>15875831</v>
      </c>
      <c r="E36" s="250">
        <v>1039397</v>
      </c>
      <c r="F36" s="250">
        <v>5307474</v>
      </c>
      <c r="G36" s="250">
        <v>1498249</v>
      </c>
      <c r="H36" s="250">
        <v>1219949</v>
      </c>
      <c r="I36" s="250">
        <v>67897</v>
      </c>
      <c r="J36" s="250">
        <v>0</v>
      </c>
      <c r="K36" s="250">
        <v>73943</v>
      </c>
      <c r="L36" s="250">
        <v>120381</v>
      </c>
      <c r="M36" s="250">
        <v>592020</v>
      </c>
      <c r="N36" s="250">
        <v>0</v>
      </c>
      <c r="O36" s="250">
        <v>0</v>
      </c>
      <c r="P36" s="250">
        <v>0</v>
      </c>
      <c r="Q36" s="250">
        <v>27961</v>
      </c>
      <c r="R36" s="250">
        <v>0</v>
      </c>
      <c r="S36" s="250">
        <v>0</v>
      </c>
      <c r="T36" s="250">
        <v>39004</v>
      </c>
      <c r="U36" s="250">
        <v>898811</v>
      </c>
      <c r="V36" s="250">
        <v>0</v>
      </c>
      <c r="W36" s="250">
        <v>66729</v>
      </c>
      <c r="X36" s="250">
        <v>0</v>
      </c>
      <c r="Y36" s="250">
        <v>1268586</v>
      </c>
      <c r="Z36" s="250">
        <v>227068</v>
      </c>
      <c r="AA36" s="250">
        <v>3018890</v>
      </c>
      <c r="AB36" s="250">
        <v>6520</v>
      </c>
      <c r="AC36" s="250">
        <v>0</v>
      </c>
      <c r="AD36" s="250">
        <v>231876</v>
      </c>
      <c r="AE36" s="250">
        <v>171076</v>
      </c>
      <c r="AF36" s="250">
        <v>0</v>
      </c>
    </row>
    <row r="37" spans="1:32" s="94" customFormat="1" ht="15.75" customHeight="1">
      <c r="A37" s="103">
        <v>202</v>
      </c>
      <c r="B37" s="173">
        <v>214</v>
      </c>
      <c r="C37" s="229" t="s">
        <v>485</v>
      </c>
      <c r="D37" s="250">
        <v>89967702</v>
      </c>
      <c r="E37" s="250">
        <v>7164470</v>
      </c>
      <c r="F37" s="250">
        <v>25712090</v>
      </c>
      <c r="G37" s="250">
        <v>10002240</v>
      </c>
      <c r="H37" s="250">
        <v>5440721</v>
      </c>
      <c r="I37" s="250">
        <v>0</v>
      </c>
      <c r="J37" s="250">
        <v>6173700</v>
      </c>
      <c r="K37" s="250">
        <v>2336999</v>
      </c>
      <c r="L37" s="250">
        <v>883907</v>
      </c>
      <c r="M37" s="250">
        <v>2427886</v>
      </c>
      <c r="N37" s="250">
        <v>1048950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2571846</v>
      </c>
      <c r="V37" s="250">
        <v>3608135</v>
      </c>
      <c r="W37" s="250">
        <v>778316</v>
      </c>
      <c r="X37" s="250">
        <v>0</v>
      </c>
      <c r="Y37" s="250">
        <v>8790754</v>
      </c>
      <c r="Z37" s="250">
        <v>722430</v>
      </c>
      <c r="AA37" s="250">
        <v>10939052</v>
      </c>
      <c r="AB37" s="250">
        <v>9391</v>
      </c>
      <c r="AC37" s="250">
        <v>578200</v>
      </c>
      <c r="AD37" s="250">
        <v>754420</v>
      </c>
      <c r="AE37" s="250">
        <v>24195</v>
      </c>
      <c r="AF37" s="250">
        <v>0</v>
      </c>
    </row>
    <row r="38" spans="1:32" s="94" customFormat="1" ht="15.75" customHeight="1">
      <c r="A38" s="103">
        <v>402</v>
      </c>
      <c r="B38" s="173">
        <v>215</v>
      </c>
      <c r="C38" s="229" t="s">
        <v>486</v>
      </c>
      <c r="D38" s="250">
        <v>39996012</v>
      </c>
      <c r="E38" s="250">
        <v>1993320</v>
      </c>
      <c r="F38" s="250">
        <v>17850624</v>
      </c>
      <c r="G38" s="250">
        <v>2001098</v>
      </c>
      <c r="H38" s="250">
        <v>3087805</v>
      </c>
      <c r="I38" s="250">
        <v>0</v>
      </c>
      <c r="J38" s="250">
        <v>0</v>
      </c>
      <c r="K38" s="250">
        <v>86126</v>
      </c>
      <c r="L38" s="250">
        <v>3257936</v>
      </c>
      <c r="M38" s="250">
        <v>410273</v>
      </c>
      <c r="N38" s="250">
        <v>0</v>
      </c>
      <c r="O38" s="250">
        <v>0</v>
      </c>
      <c r="P38" s="250">
        <v>0</v>
      </c>
      <c r="Q38" s="250">
        <v>0</v>
      </c>
      <c r="R38" s="250">
        <v>0</v>
      </c>
      <c r="S38" s="250">
        <v>0</v>
      </c>
      <c r="T38" s="250">
        <v>52621</v>
      </c>
      <c r="U38" s="250">
        <v>2153023</v>
      </c>
      <c r="V38" s="250">
        <v>260776</v>
      </c>
      <c r="W38" s="250">
        <v>72090</v>
      </c>
      <c r="X38" s="250">
        <v>0</v>
      </c>
      <c r="Y38" s="250">
        <v>3024171</v>
      </c>
      <c r="Z38" s="250">
        <v>378201</v>
      </c>
      <c r="AA38" s="250">
        <v>5336087</v>
      </c>
      <c r="AB38" s="250">
        <v>6654</v>
      </c>
      <c r="AC38" s="250">
        <v>0</v>
      </c>
      <c r="AD38" s="250">
        <v>25207</v>
      </c>
      <c r="AE38" s="250">
        <v>0</v>
      </c>
      <c r="AF38" s="250">
        <v>0</v>
      </c>
    </row>
    <row r="39" spans="1:32" s="94" customFormat="1" ht="15.75" customHeight="1">
      <c r="A39" s="103">
        <v>303</v>
      </c>
      <c r="B39" s="173">
        <v>216</v>
      </c>
      <c r="C39" s="229" t="s">
        <v>487</v>
      </c>
      <c r="D39" s="250">
        <v>32024737</v>
      </c>
      <c r="E39" s="250">
        <v>1130259</v>
      </c>
      <c r="F39" s="250">
        <v>11783936</v>
      </c>
      <c r="G39" s="250">
        <v>1291195</v>
      </c>
      <c r="H39" s="250">
        <v>3057364</v>
      </c>
      <c r="I39" s="250">
        <v>0</v>
      </c>
      <c r="J39" s="250">
        <v>0</v>
      </c>
      <c r="K39" s="250">
        <v>0</v>
      </c>
      <c r="L39" s="250">
        <v>2867993</v>
      </c>
      <c r="M39" s="250">
        <v>525317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v>0</v>
      </c>
      <c r="U39" s="250">
        <v>703597</v>
      </c>
      <c r="V39" s="250">
        <v>536252</v>
      </c>
      <c r="W39" s="250">
        <v>5837</v>
      </c>
      <c r="X39" s="250">
        <v>0</v>
      </c>
      <c r="Y39" s="250">
        <v>3285342</v>
      </c>
      <c r="Z39" s="250">
        <v>437161</v>
      </c>
      <c r="AA39" s="250">
        <v>5532134</v>
      </c>
      <c r="AB39" s="250">
        <v>0</v>
      </c>
      <c r="AC39" s="250">
        <v>196000</v>
      </c>
      <c r="AD39" s="250">
        <v>167610</v>
      </c>
      <c r="AE39" s="250">
        <v>504740</v>
      </c>
      <c r="AF39" s="250">
        <v>0</v>
      </c>
    </row>
    <row r="40" spans="1:32" s="94" customFormat="1" ht="15.75" customHeight="1">
      <c r="A40" s="103">
        <v>203</v>
      </c>
      <c r="B40" s="173">
        <v>217</v>
      </c>
      <c r="C40" s="229" t="s">
        <v>488</v>
      </c>
      <c r="D40" s="250">
        <v>55745207</v>
      </c>
      <c r="E40" s="250">
        <v>4827781</v>
      </c>
      <c r="F40" s="250">
        <v>11851671</v>
      </c>
      <c r="G40" s="250">
        <v>3900118</v>
      </c>
      <c r="H40" s="250">
        <v>3175221</v>
      </c>
      <c r="I40" s="250">
        <v>0</v>
      </c>
      <c r="J40" s="250">
        <v>11792600</v>
      </c>
      <c r="K40" s="250">
        <v>282354</v>
      </c>
      <c r="L40" s="250">
        <v>764222</v>
      </c>
      <c r="M40" s="250">
        <v>1263960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215700</v>
      </c>
      <c r="T40" s="250">
        <v>0</v>
      </c>
      <c r="U40" s="250">
        <v>783364</v>
      </c>
      <c r="V40" s="250">
        <v>447490</v>
      </c>
      <c r="W40" s="250">
        <v>589158</v>
      </c>
      <c r="X40" s="250">
        <v>0</v>
      </c>
      <c r="Y40" s="250">
        <v>6009790</v>
      </c>
      <c r="Z40" s="250">
        <v>500377</v>
      </c>
      <c r="AA40" s="250">
        <v>8289692</v>
      </c>
      <c r="AB40" s="250">
        <v>23155</v>
      </c>
      <c r="AC40" s="250">
        <v>250000</v>
      </c>
      <c r="AD40" s="250">
        <v>322191</v>
      </c>
      <c r="AE40" s="250">
        <v>456363</v>
      </c>
      <c r="AF40" s="250">
        <v>0</v>
      </c>
    </row>
    <row r="41" spans="1:32" s="94" customFormat="1" ht="15.75" customHeight="1">
      <c r="A41" s="103">
        <v>403</v>
      </c>
      <c r="B41" s="173">
        <v>218</v>
      </c>
      <c r="C41" s="229" t="s">
        <v>489</v>
      </c>
      <c r="D41" s="250">
        <v>16839444</v>
      </c>
      <c r="E41" s="250">
        <v>727657</v>
      </c>
      <c r="F41" s="250">
        <v>8032810</v>
      </c>
      <c r="G41" s="250">
        <v>1288511</v>
      </c>
      <c r="H41" s="250">
        <v>1729526</v>
      </c>
      <c r="I41" s="250">
        <v>0</v>
      </c>
      <c r="J41" s="250">
        <v>0</v>
      </c>
      <c r="K41" s="250">
        <v>9900</v>
      </c>
      <c r="L41" s="250">
        <v>10000</v>
      </c>
      <c r="M41" s="250">
        <v>4406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v>0</v>
      </c>
      <c r="U41" s="250">
        <v>518402</v>
      </c>
      <c r="V41" s="250">
        <v>0</v>
      </c>
      <c r="W41" s="250">
        <v>38263</v>
      </c>
      <c r="X41" s="250">
        <v>0</v>
      </c>
      <c r="Y41" s="250">
        <v>1456722</v>
      </c>
      <c r="Z41" s="250">
        <v>218039</v>
      </c>
      <c r="AA41" s="250">
        <v>2722680</v>
      </c>
      <c r="AB41" s="250">
        <v>47876</v>
      </c>
      <c r="AC41" s="250">
        <v>0</v>
      </c>
      <c r="AD41" s="250">
        <v>1700</v>
      </c>
      <c r="AE41" s="250">
        <v>32952</v>
      </c>
      <c r="AF41" s="250">
        <v>0</v>
      </c>
    </row>
    <row r="42" spans="1:32" s="94" customFormat="1" ht="15.75" customHeight="1">
      <c r="A42" s="103">
        <v>204</v>
      </c>
      <c r="B42" s="173">
        <v>219</v>
      </c>
      <c r="C42" s="229" t="s">
        <v>490</v>
      </c>
      <c r="D42" s="250">
        <v>45602966</v>
      </c>
      <c r="E42" s="250">
        <v>2239288</v>
      </c>
      <c r="F42" s="250">
        <v>21009451</v>
      </c>
      <c r="G42" s="250">
        <v>2708828</v>
      </c>
      <c r="H42" s="250">
        <v>3100043</v>
      </c>
      <c r="I42" s="250">
        <v>7900</v>
      </c>
      <c r="J42" s="250">
        <v>0</v>
      </c>
      <c r="K42" s="250">
        <v>116648</v>
      </c>
      <c r="L42" s="250">
        <v>2119515</v>
      </c>
      <c r="M42" s="250">
        <v>229195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v>9698</v>
      </c>
      <c r="U42" s="250">
        <v>1530267</v>
      </c>
      <c r="V42" s="250">
        <v>0</v>
      </c>
      <c r="W42" s="250">
        <v>861809</v>
      </c>
      <c r="X42" s="250">
        <v>0</v>
      </c>
      <c r="Y42" s="250">
        <v>4060117</v>
      </c>
      <c r="Z42" s="250">
        <v>338908</v>
      </c>
      <c r="AA42" s="250">
        <v>6061906</v>
      </c>
      <c r="AB42" s="250">
        <v>51992</v>
      </c>
      <c r="AC42" s="250">
        <v>0</v>
      </c>
      <c r="AD42" s="250">
        <v>26655</v>
      </c>
      <c r="AE42" s="250">
        <v>1130746</v>
      </c>
      <c r="AF42" s="250">
        <v>0</v>
      </c>
    </row>
    <row r="43" spans="1:32" s="94" customFormat="1" ht="15.75" customHeight="1">
      <c r="A43" s="103">
        <v>404</v>
      </c>
      <c r="B43" s="173">
        <v>220</v>
      </c>
      <c r="C43" s="229" t="s">
        <v>491</v>
      </c>
      <c r="D43" s="250">
        <v>20645281</v>
      </c>
      <c r="E43" s="250">
        <v>1443605</v>
      </c>
      <c r="F43" s="250">
        <v>9296824</v>
      </c>
      <c r="G43" s="250">
        <v>923434</v>
      </c>
      <c r="H43" s="250">
        <v>1100483</v>
      </c>
      <c r="I43" s="250">
        <v>0</v>
      </c>
      <c r="J43" s="250">
        <v>0</v>
      </c>
      <c r="K43" s="250">
        <v>7524</v>
      </c>
      <c r="L43" s="250">
        <v>1757802</v>
      </c>
      <c r="M43" s="250">
        <v>131085</v>
      </c>
      <c r="N43" s="250">
        <v>0</v>
      </c>
      <c r="O43" s="250">
        <v>0</v>
      </c>
      <c r="P43" s="250">
        <v>0</v>
      </c>
      <c r="Q43" s="250">
        <v>977</v>
      </c>
      <c r="R43" s="250">
        <v>0</v>
      </c>
      <c r="S43" s="250">
        <v>0</v>
      </c>
      <c r="T43" s="250">
        <v>109104</v>
      </c>
      <c r="U43" s="250">
        <v>496206</v>
      </c>
      <c r="V43" s="250">
        <v>12500</v>
      </c>
      <c r="W43" s="250">
        <v>8104</v>
      </c>
      <c r="X43" s="250">
        <v>0</v>
      </c>
      <c r="Y43" s="250">
        <v>1620300</v>
      </c>
      <c r="Z43" s="250">
        <v>241596</v>
      </c>
      <c r="AA43" s="250">
        <v>2924661</v>
      </c>
      <c r="AB43" s="250">
        <v>5967</v>
      </c>
      <c r="AC43" s="250">
        <v>109800</v>
      </c>
      <c r="AD43" s="250">
        <v>402670</v>
      </c>
      <c r="AE43" s="250">
        <v>52639</v>
      </c>
      <c r="AF43" s="250">
        <v>0</v>
      </c>
    </row>
    <row r="44" spans="1:32" s="94" customFormat="1" ht="15.75" customHeight="1">
      <c r="A44" s="103">
        <v>801</v>
      </c>
      <c r="B44" s="173">
        <v>221</v>
      </c>
      <c r="C44" s="229" t="s">
        <v>492</v>
      </c>
      <c r="D44" s="250">
        <v>54190784</v>
      </c>
      <c r="E44" s="250">
        <v>1509750</v>
      </c>
      <c r="F44" s="250">
        <v>28260434</v>
      </c>
      <c r="G44" s="250">
        <v>1808108</v>
      </c>
      <c r="H44" s="250">
        <v>3684127</v>
      </c>
      <c r="I44" s="250">
        <v>341105</v>
      </c>
      <c r="J44" s="250">
        <v>0</v>
      </c>
      <c r="K44" s="250">
        <v>231053</v>
      </c>
      <c r="L44" s="250">
        <v>7931042</v>
      </c>
      <c r="M44" s="250">
        <v>23389</v>
      </c>
      <c r="N44" s="250">
        <v>0</v>
      </c>
      <c r="O44" s="250">
        <v>0</v>
      </c>
      <c r="P44" s="250">
        <v>0</v>
      </c>
      <c r="Q44" s="250">
        <v>0</v>
      </c>
      <c r="R44" s="250">
        <v>1785010</v>
      </c>
      <c r="S44" s="250">
        <v>0</v>
      </c>
      <c r="T44" s="250">
        <v>52478</v>
      </c>
      <c r="U44" s="250">
        <v>2053175</v>
      </c>
      <c r="V44" s="250">
        <v>118672</v>
      </c>
      <c r="W44" s="250">
        <v>85885</v>
      </c>
      <c r="X44" s="250">
        <v>0</v>
      </c>
      <c r="Y44" s="250">
        <v>1417648</v>
      </c>
      <c r="Z44" s="250">
        <v>190951</v>
      </c>
      <c r="AA44" s="250">
        <v>4157355</v>
      </c>
      <c r="AB44" s="250">
        <v>49307</v>
      </c>
      <c r="AC44" s="250">
        <v>0</v>
      </c>
      <c r="AD44" s="250">
        <v>152850</v>
      </c>
      <c r="AE44" s="250">
        <v>338445</v>
      </c>
      <c r="AF44" s="250">
        <v>0</v>
      </c>
    </row>
    <row r="45" spans="1:32" s="94" customFormat="1" ht="15.75" customHeight="1">
      <c r="A45" s="103">
        <v>702</v>
      </c>
      <c r="B45" s="173">
        <v>222</v>
      </c>
      <c r="C45" s="229" t="s">
        <v>493</v>
      </c>
      <c r="D45" s="250">
        <v>37633198</v>
      </c>
      <c r="E45" s="250">
        <v>1652364</v>
      </c>
      <c r="F45" s="250">
        <v>8095263</v>
      </c>
      <c r="G45" s="250">
        <v>1314679</v>
      </c>
      <c r="H45" s="250">
        <v>3430584</v>
      </c>
      <c r="I45" s="250">
        <v>963477</v>
      </c>
      <c r="J45" s="250">
        <v>36364</v>
      </c>
      <c r="K45" s="250">
        <v>338239</v>
      </c>
      <c r="L45" s="250">
        <v>2370759</v>
      </c>
      <c r="M45" s="250">
        <v>5720</v>
      </c>
      <c r="N45" s="250">
        <v>49338</v>
      </c>
      <c r="O45" s="250">
        <v>0</v>
      </c>
      <c r="P45" s="250">
        <v>0</v>
      </c>
      <c r="Q45" s="250">
        <v>0</v>
      </c>
      <c r="R45" s="250">
        <v>11964645</v>
      </c>
      <c r="S45" s="250">
        <v>0</v>
      </c>
      <c r="T45" s="250">
        <v>0</v>
      </c>
      <c r="U45" s="250">
        <v>1607806</v>
      </c>
      <c r="V45" s="250">
        <v>0</v>
      </c>
      <c r="W45" s="250">
        <v>68368</v>
      </c>
      <c r="X45" s="250">
        <v>0</v>
      </c>
      <c r="Y45" s="250">
        <v>742979</v>
      </c>
      <c r="Z45" s="250">
        <v>152316</v>
      </c>
      <c r="AA45" s="250">
        <v>3567481</v>
      </c>
      <c r="AB45" s="250">
        <v>87888</v>
      </c>
      <c r="AC45" s="250">
        <v>0</v>
      </c>
      <c r="AD45" s="250">
        <v>205940</v>
      </c>
      <c r="AE45" s="250">
        <v>978988</v>
      </c>
      <c r="AF45" s="250">
        <v>0</v>
      </c>
    </row>
    <row r="46" spans="1:32" s="94" customFormat="1" ht="15.75" customHeight="1">
      <c r="A46" s="103">
        <v>802</v>
      </c>
      <c r="B46" s="173">
        <v>223</v>
      </c>
      <c r="C46" s="229" t="s">
        <v>494</v>
      </c>
      <c r="D46" s="250">
        <v>47524617</v>
      </c>
      <c r="E46" s="250">
        <v>1534989</v>
      </c>
      <c r="F46" s="250">
        <v>19569360</v>
      </c>
      <c r="G46" s="250">
        <v>3562608</v>
      </c>
      <c r="H46" s="250">
        <v>6633767</v>
      </c>
      <c r="I46" s="250">
        <v>1275613</v>
      </c>
      <c r="J46" s="250">
        <v>0</v>
      </c>
      <c r="K46" s="250">
        <v>354409</v>
      </c>
      <c r="L46" s="250">
        <v>2842413</v>
      </c>
      <c r="M46" s="250">
        <v>932673</v>
      </c>
      <c r="N46" s="250">
        <v>46300</v>
      </c>
      <c r="O46" s="250">
        <v>0</v>
      </c>
      <c r="P46" s="250">
        <v>0</v>
      </c>
      <c r="Q46" s="250">
        <v>0</v>
      </c>
      <c r="R46" s="250">
        <v>0</v>
      </c>
      <c r="S46" s="250">
        <v>0</v>
      </c>
      <c r="T46" s="250">
        <v>94829</v>
      </c>
      <c r="U46" s="250">
        <v>1581341</v>
      </c>
      <c r="V46" s="250">
        <v>0</v>
      </c>
      <c r="W46" s="250">
        <v>51429</v>
      </c>
      <c r="X46" s="250">
        <v>0</v>
      </c>
      <c r="Y46" s="250">
        <v>2103977</v>
      </c>
      <c r="Z46" s="250">
        <v>339863</v>
      </c>
      <c r="AA46" s="250">
        <v>6354299</v>
      </c>
      <c r="AB46" s="250">
        <v>65740</v>
      </c>
      <c r="AC46" s="250">
        <v>0</v>
      </c>
      <c r="AD46" s="250">
        <v>81980</v>
      </c>
      <c r="AE46" s="250">
        <v>99027</v>
      </c>
      <c r="AF46" s="250">
        <v>0</v>
      </c>
    </row>
    <row r="47" spans="1:32" s="94" customFormat="1" ht="15.75" customHeight="1">
      <c r="A47" s="103">
        <v>902</v>
      </c>
      <c r="B47" s="173">
        <v>224</v>
      </c>
      <c r="C47" s="229" t="s">
        <v>495</v>
      </c>
      <c r="D47" s="250">
        <v>44789723</v>
      </c>
      <c r="E47" s="250">
        <v>4663260</v>
      </c>
      <c r="F47" s="250">
        <v>15601544</v>
      </c>
      <c r="G47" s="250">
        <v>2262417</v>
      </c>
      <c r="H47" s="250">
        <v>5016385</v>
      </c>
      <c r="I47" s="250">
        <v>363540</v>
      </c>
      <c r="J47" s="250">
        <v>0</v>
      </c>
      <c r="K47" s="250">
        <v>670401</v>
      </c>
      <c r="L47" s="250">
        <v>2042153</v>
      </c>
      <c r="M47" s="250">
        <v>630209</v>
      </c>
      <c r="N47" s="250">
        <v>35100</v>
      </c>
      <c r="O47" s="250">
        <v>0</v>
      </c>
      <c r="P47" s="250">
        <v>0</v>
      </c>
      <c r="Q47" s="250">
        <v>0</v>
      </c>
      <c r="R47" s="250">
        <v>0</v>
      </c>
      <c r="S47" s="250">
        <v>0</v>
      </c>
      <c r="T47" s="250">
        <v>13023</v>
      </c>
      <c r="U47" s="250">
        <v>1079053</v>
      </c>
      <c r="V47" s="250">
        <v>11250</v>
      </c>
      <c r="W47" s="250">
        <v>191922</v>
      </c>
      <c r="X47" s="250">
        <v>0</v>
      </c>
      <c r="Y47" s="250">
        <v>1533128</v>
      </c>
      <c r="Z47" s="250">
        <v>264815</v>
      </c>
      <c r="AA47" s="250">
        <v>4478525</v>
      </c>
      <c r="AB47" s="250">
        <v>49672</v>
      </c>
      <c r="AC47" s="250">
        <v>0</v>
      </c>
      <c r="AD47" s="250">
        <v>369605</v>
      </c>
      <c r="AE47" s="250">
        <v>5513721</v>
      </c>
      <c r="AF47" s="250">
        <v>0</v>
      </c>
    </row>
    <row r="48" spans="1:32" s="94" customFormat="1" ht="15.75" customHeight="1">
      <c r="A48" s="103">
        <v>703</v>
      </c>
      <c r="B48" s="173">
        <v>225</v>
      </c>
      <c r="C48" s="229" t="s">
        <v>496</v>
      </c>
      <c r="D48" s="250">
        <v>34664032</v>
      </c>
      <c r="E48" s="250">
        <v>1767155</v>
      </c>
      <c r="F48" s="250">
        <v>13924011</v>
      </c>
      <c r="G48" s="250">
        <v>1297179</v>
      </c>
      <c r="H48" s="250">
        <v>1449061</v>
      </c>
      <c r="I48" s="250">
        <v>1153165</v>
      </c>
      <c r="J48" s="250">
        <v>0</v>
      </c>
      <c r="K48" s="250">
        <v>277966</v>
      </c>
      <c r="L48" s="250">
        <v>1181644</v>
      </c>
      <c r="M48" s="250">
        <v>78151</v>
      </c>
      <c r="N48" s="250">
        <v>0</v>
      </c>
      <c r="O48" s="250">
        <v>0</v>
      </c>
      <c r="P48" s="250">
        <v>0</v>
      </c>
      <c r="Q48" s="250">
        <v>0</v>
      </c>
      <c r="R48" s="250">
        <v>6420554</v>
      </c>
      <c r="S48" s="250">
        <v>0</v>
      </c>
      <c r="T48" s="250">
        <v>100308</v>
      </c>
      <c r="U48" s="250">
        <v>1349546</v>
      </c>
      <c r="V48" s="250">
        <v>0</v>
      </c>
      <c r="W48" s="250">
        <v>15533</v>
      </c>
      <c r="X48" s="250">
        <v>0</v>
      </c>
      <c r="Y48" s="250">
        <v>984419</v>
      </c>
      <c r="Z48" s="250">
        <v>174298</v>
      </c>
      <c r="AA48" s="250">
        <v>3797840</v>
      </c>
      <c r="AB48" s="250">
        <v>35658</v>
      </c>
      <c r="AC48" s="250">
        <v>0</v>
      </c>
      <c r="AD48" s="250">
        <v>48000</v>
      </c>
      <c r="AE48" s="250">
        <v>609544</v>
      </c>
      <c r="AF48" s="250">
        <v>0</v>
      </c>
    </row>
    <row r="49" spans="1:32" s="94" customFormat="1" ht="15.75" customHeight="1">
      <c r="A49" s="103">
        <v>903</v>
      </c>
      <c r="B49" s="173">
        <v>226</v>
      </c>
      <c r="C49" s="229" t="s">
        <v>497</v>
      </c>
      <c r="D49" s="250">
        <v>62665995</v>
      </c>
      <c r="E49" s="250">
        <v>5400084</v>
      </c>
      <c r="F49" s="250">
        <v>14115052</v>
      </c>
      <c r="G49" s="250">
        <v>8854615</v>
      </c>
      <c r="H49" s="250">
        <v>1982886</v>
      </c>
      <c r="I49" s="250">
        <v>469091</v>
      </c>
      <c r="J49" s="250">
        <v>0</v>
      </c>
      <c r="K49" s="250">
        <v>2570225</v>
      </c>
      <c r="L49" s="250">
        <v>1201509</v>
      </c>
      <c r="M49" s="250">
        <v>247708</v>
      </c>
      <c r="N49" s="250">
        <v>3700</v>
      </c>
      <c r="O49" s="250">
        <v>0</v>
      </c>
      <c r="P49" s="250">
        <v>0</v>
      </c>
      <c r="Q49" s="250">
        <v>0</v>
      </c>
      <c r="R49" s="250">
        <v>11573231</v>
      </c>
      <c r="S49" s="250">
        <v>0</v>
      </c>
      <c r="T49" s="250">
        <v>123257</v>
      </c>
      <c r="U49" s="250">
        <v>812925</v>
      </c>
      <c r="V49" s="250">
        <v>0</v>
      </c>
      <c r="W49" s="250">
        <v>58049</v>
      </c>
      <c r="X49" s="250">
        <v>0</v>
      </c>
      <c r="Y49" s="250">
        <v>1180529</v>
      </c>
      <c r="Z49" s="250">
        <v>228308</v>
      </c>
      <c r="AA49" s="250">
        <v>4960530</v>
      </c>
      <c r="AB49" s="250">
        <v>91468</v>
      </c>
      <c r="AC49" s="250">
        <v>0</v>
      </c>
      <c r="AD49" s="250">
        <v>1030628</v>
      </c>
      <c r="AE49" s="250">
        <v>7762200</v>
      </c>
      <c r="AF49" s="250">
        <v>0</v>
      </c>
    </row>
    <row r="50" spans="1:32" s="94" customFormat="1" ht="15.75" customHeight="1">
      <c r="A50" s="103">
        <v>604</v>
      </c>
      <c r="B50" s="173">
        <v>227</v>
      </c>
      <c r="C50" s="229" t="s">
        <v>498</v>
      </c>
      <c r="D50" s="250">
        <v>34860636</v>
      </c>
      <c r="E50" s="250">
        <v>1084859</v>
      </c>
      <c r="F50" s="250">
        <v>11875004</v>
      </c>
      <c r="G50" s="250">
        <v>1210048</v>
      </c>
      <c r="H50" s="250">
        <v>2060524</v>
      </c>
      <c r="I50" s="250">
        <v>823175</v>
      </c>
      <c r="J50" s="250">
        <v>0</v>
      </c>
      <c r="K50" s="250">
        <v>136024</v>
      </c>
      <c r="L50" s="250">
        <v>5706837</v>
      </c>
      <c r="M50" s="250">
        <v>0</v>
      </c>
      <c r="N50" s="250">
        <v>0</v>
      </c>
      <c r="O50" s="250">
        <v>0</v>
      </c>
      <c r="P50" s="250">
        <v>0</v>
      </c>
      <c r="Q50" s="250">
        <v>0</v>
      </c>
      <c r="R50" s="250">
        <v>3323830</v>
      </c>
      <c r="S50" s="250">
        <v>0</v>
      </c>
      <c r="T50" s="250">
        <v>0</v>
      </c>
      <c r="U50" s="250">
        <v>1630823</v>
      </c>
      <c r="V50" s="250">
        <v>0</v>
      </c>
      <c r="W50" s="250">
        <v>12524</v>
      </c>
      <c r="X50" s="250">
        <v>0</v>
      </c>
      <c r="Y50" s="250">
        <v>1158833</v>
      </c>
      <c r="Z50" s="250">
        <v>218178</v>
      </c>
      <c r="AA50" s="250">
        <v>4287120</v>
      </c>
      <c r="AB50" s="250">
        <v>51620</v>
      </c>
      <c r="AC50" s="250">
        <v>0</v>
      </c>
      <c r="AD50" s="250">
        <v>86340</v>
      </c>
      <c r="AE50" s="250">
        <v>1194897</v>
      </c>
      <c r="AF50" s="250">
        <v>0</v>
      </c>
    </row>
    <row r="51" spans="1:32" s="94" customFormat="1" ht="15.75" customHeight="1">
      <c r="A51" s="103">
        <v>405</v>
      </c>
      <c r="B51" s="173">
        <v>228</v>
      </c>
      <c r="C51" s="229" t="s">
        <v>499</v>
      </c>
      <c r="D51" s="250">
        <v>19823071</v>
      </c>
      <c r="E51" s="250">
        <v>778254</v>
      </c>
      <c r="F51" s="250">
        <v>8014789</v>
      </c>
      <c r="G51" s="250">
        <v>1223020</v>
      </c>
      <c r="H51" s="250">
        <v>1244215</v>
      </c>
      <c r="I51" s="250">
        <v>239142</v>
      </c>
      <c r="J51" s="250">
        <v>0</v>
      </c>
      <c r="K51" s="250">
        <v>31439</v>
      </c>
      <c r="L51" s="250">
        <v>876407</v>
      </c>
      <c r="M51" s="250">
        <v>940847</v>
      </c>
      <c r="N51" s="250">
        <v>80900</v>
      </c>
      <c r="O51" s="250">
        <v>0</v>
      </c>
      <c r="P51" s="250">
        <v>0</v>
      </c>
      <c r="Q51" s="250">
        <v>0</v>
      </c>
      <c r="R51" s="250">
        <v>0</v>
      </c>
      <c r="S51" s="250">
        <v>0</v>
      </c>
      <c r="T51" s="250">
        <v>464</v>
      </c>
      <c r="U51" s="250">
        <v>658257</v>
      </c>
      <c r="V51" s="250">
        <v>0</v>
      </c>
      <c r="W51" s="250">
        <v>7425</v>
      </c>
      <c r="X51" s="250">
        <v>0</v>
      </c>
      <c r="Y51" s="250">
        <v>1471814</v>
      </c>
      <c r="Z51" s="250">
        <v>200123</v>
      </c>
      <c r="AA51" s="250">
        <v>3384596</v>
      </c>
      <c r="AB51" s="250">
        <v>19722</v>
      </c>
      <c r="AC51" s="250">
        <v>0</v>
      </c>
      <c r="AD51" s="250">
        <v>39440</v>
      </c>
      <c r="AE51" s="250">
        <v>612217</v>
      </c>
      <c r="AF51" s="250">
        <v>0</v>
      </c>
    </row>
    <row r="52" spans="1:32" s="94" customFormat="1" ht="15.75" customHeight="1">
      <c r="A52" s="103">
        <v>605</v>
      </c>
      <c r="B52" s="173">
        <v>229</v>
      </c>
      <c r="C52" s="229" t="s">
        <v>482</v>
      </c>
      <c r="D52" s="250">
        <v>39852012</v>
      </c>
      <c r="E52" s="250">
        <v>2730448</v>
      </c>
      <c r="F52" s="250">
        <v>19081021</v>
      </c>
      <c r="G52" s="250">
        <v>1766008</v>
      </c>
      <c r="H52" s="250">
        <v>1939662</v>
      </c>
      <c r="I52" s="250">
        <v>299806</v>
      </c>
      <c r="J52" s="250">
        <v>100100</v>
      </c>
      <c r="K52" s="250">
        <v>183138</v>
      </c>
      <c r="L52" s="250">
        <v>66119</v>
      </c>
      <c r="M52" s="250">
        <v>119828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156473</v>
      </c>
      <c r="U52" s="250">
        <v>803209</v>
      </c>
      <c r="V52" s="250">
        <v>21400</v>
      </c>
      <c r="W52" s="250">
        <v>9492</v>
      </c>
      <c r="X52" s="250">
        <v>0</v>
      </c>
      <c r="Y52" s="250">
        <v>1806808</v>
      </c>
      <c r="Z52" s="250">
        <v>372332</v>
      </c>
      <c r="AA52" s="250">
        <v>5920790</v>
      </c>
      <c r="AB52" s="250">
        <v>42530</v>
      </c>
      <c r="AC52" s="250">
        <v>0</v>
      </c>
      <c r="AD52" s="250">
        <v>3909980</v>
      </c>
      <c r="AE52" s="250">
        <v>522868</v>
      </c>
      <c r="AF52" s="250">
        <v>0</v>
      </c>
    </row>
    <row r="53" spans="1:32" s="94" customFormat="1" ht="15.75" customHeight="1">
      <c r="A53" s="103">
        <v>251</v>
      </c>
      <c r="B53" s="173">
        <v>301</v>
      </c>
      <c r="C53" s="229" t="s">
        <v>500</v>
      </c>
      <c r="D53" s="250">
        <v>9784250</v>
      </c>
      <c r="E53" s="250">
        <v>327682</v>
      </c>
      <c r="F53" s="250">
        <v>3301107</v>
      </c>
      <c r="G53" s="250">
        <v>98542</v>
      </c>
      <c r="H53" s="250">
        <v>1506821</v>
      </c>
      <c r="I53" s="250">
        <v>0</v>
      </c>
      <c r="J53" s="250">
        <v>0</v>
      </c>
      <c r="K53" s="250">
        <v>49222</v>
      </c>
      <c r="L53" s="250">
        <v>510443</v>
      </c>
      <c r="M53" s="250">
        <v>4382</v>
      </c>
      <c r="N53" s="250">
        <v>0</v>
      </c>
      <c r="O53" s="250">
        <v>0</v>
      </c>
      <c r="P53" s="250">
        <v>0</v>
      </c>
      <c r="Q53" s="250">
        <v>0</v>
      </c>
      <c r="R53" s="250">
        <v>0</v>
      </c>
      <c r="S53" s="250">
        <v>0</v>
      </c>
      <c r="T53" s="250">
        <v>0</v>
      </c>
      <c r="U53" s="250">
        <v>215549</v>
      </c>
      <c r="V53" s="250">
        <v>0</v>
      </c>
      <c r="W53" s="250">
        <v>166771</v>
      </c>
      <c r="X53" s="250">
        <v>0</v>
      </c>
      <c r="Y53" s="250">
        <v>1424673</v>
      </c>
      <c r="Z53" s="250">
        <v>84962</v>
      </c>
      <c r="AA53" s="250">
        <v>2015901</v>
      </c>
      <c r="AB53" s="250">
        <v>7331</v>
      </c>
      <c r="AC53" s="250">
        <v>0</v>
      </c>
      <c r="AD53" s="250">
        <v>0</v>
      </c>
      <c r="AE53" s="250">
        <v>70864</v>
      </c>
      <c r="AF53" s="250">
        <v>0</v>
      </c>
    </row>
    <row r="54" spans="1:32" s="94" customFormat="1" ht="15.75" customHeight="1">
      <c r="A54" s="103">
        <v>475</v>
      </c>
      <c r="B54" s="173">
        <v>365</v>
      </c>
      <c r="C54" s="229" t="s">
        <v>501</v>
      </c>
      <c r="D54" s="250">
        <v>18711102</v>
      </c>
      <c r="E54" s="250">
        <v>834122</v>
      </c>
      <c r="F54" s="250">
        <v>9516143</v>
      </c>
      <c r="G54" s="250">
        <v>1323965</v>
      </c>
      <c r="H54" s="250">
        <v>1528518</v>
      </c>
      <c r="I54" s="250">
        <v>396830</v>
      </c>
      <c r="J54" s="250">
        <v>0</v>
      </c>
      <c r="K54" s="250">
        <v>162454</v>
      </c>
      <c r="L54" s="250">
        <v>182560</v>
      </c>
      <c r="M54" s="250">
        <v>95005</v>
      </c>
      <c r="N54" s="250">
        <v>21200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7198</v>
      </c>
      <c r="U54" s="250">
        <v>788652</v>
      </c>
      <c r="V54" s="250">
        <v>0</v>
      </c>
      <c r="W54" s="250">
        <v>42889</v>
      </c>
      <c r="X54" s="250">
        <v>0</v>
      </c>
      <c r="Y54" s="250">
        <v>582721</v>
      </c>
      <c r="Z54" s="250">
        <v>109594</v>
      </c>
      <c r="AA54" s="250">
        <v>2715459</v>
      </c>
      <c r="AB54" s="250">
        <v>5265</v>
      </c>
      <c r="AC54" s="250">
        <v>0</v>
      </c>
      <c r="AD54" s="250">
        <v>33390</v>
      </c>
      <c r="AE54" s="250">
        <v>365137</v>
      </c>
      <c r="AF54" s="250">
        <v>0</v>
      </c>
    </row>
    <row r="55" spans="1:32" s="94" customFormat="1" ht="15.75" customHeight="1">
      <c r="A55" s="103">
        <v>351</v>
      </c>
      <c r="B55" s="173">
        <v>381</v>
      </c>
      <c r="C55" s="229" t="s">
        <v>502</v>
      </c>
      <c r="D55" s="250">
        <v>8190015</v>
      </c>
      <c r="E55" s="250">
        <v>589994</v>
      </c>
      <c r="F55" s="250">
        <v>3152681</v>
      </c>
      <c r="G55" s="250">
        <v>288641</v>
      </c>
      <c r="H55" s="250">
        <v>588077</v>
      </c>
      <c r="I55" s="250">
        <v>0</v>
      </c>
      <c r="J55" s="250">
        <v>0</v>
      </c>
      <c r="K55" s="250">
        <v>2800</v>
      </c>
      <c r="L55" s="250">
        <v>0</v>
      </c>
      <c r="M55" s="250">
        <v>120979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26322</v>
      </c>
      <c r="U55" s="250">
        <v>135025</v>
      </c>
      <c r="V55" s="250">
        <v>0</v>
      </c>
      <c r="W55" s="250">
        <v>17702</v>
      </c>
      <c r="X55" s="250">
        <v>0</v>
      </c>
      <c r="Y55" s="250">
        <v>1106476</v>
      </c>
      <c r="Z55" s="250">
        <v>133221</v>
      </c>
      <c r="AA55" s="250">
        <v>2026410</v>
      </c>
      <c r="AB55" s="250">
        <v>1687</v>
      </c>
      <c r="AC55" s="250">
        <v>0</v>
      </c>
      <c r="AD55" s="250">
        <v>0</v>
      </c>
      <c r="AE55" s="250">
        <v>0</v>
      </c>
      <c r="AF55" s="250">
        <v>0</v>
      </c>
    </row>
    <row r="56" spans="1:32" s="94" customFormat="1" ht="15.75" customHeight="1">
      <c r="A56" s="103">
        <v>352</v>
      </c>
      <c r="B56" s="173">
        <v>382</v>
      </c>
      <c r="C56" s="229" t="s">
        <v>503</v>
      </c>
      <c r="D56" s="250">
        <v>10009307</v>
      </c>
      <c r="E56" s="250">
        <v>987771</v>
      </c>
      <c r="F56" s="250">
        <v>4665290</v>
      </c>
      <c r="G56" s="250">
        <v>76477</v>
      </c>
      <c r="H56" s="250">
        <v>184526</v>
      </c>
      <c r="I56" s="250">
        <v>0</v>
      </c>
      <c r="J56" s="250">
        <v>0</v>
      </c>
      <c r="K56" s="250">
        <v>0</v>
      </c>
      <c r="L56" s="250">
        <v>190614</v>
      </c>
      <c r="M56" s="250">
        <v>171708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283730</v>
      </c>
      <c r="V56" s="250">
        <v>0</v>
      </c>
      <c r="W56" s="250">
        <v>21301</v>
      </c>
      <c r="X56" s="250">
        <v>0</v>
      </c>
      <c r="Y56" s="250">
        <v>1098478</v>
      </c>
      <c r="Z56" s="250">
        <v>147494</v>
      </c>
      <c r="AA56" s="250">
        <v>2177862</v>
      </c>
      <c r="AB56" s="250">
        <v>4056</v>
      </c>
      <c r="AC56" s="250">
        <v>0</v>
      </c>
      <c r="AD56" s="250">
        <v>0</v>
      </c>
      <c r="AE56" s="250">
        <v>0</v>
      </c>
      <c r="AF56" s="250">
        <v>0</v>
      </c>
    </row>
    <row r="57" spans="1:32" s="94" customFormat="1" ht="15.75" customHeight="1">
      <c r="A57" s="103">
        <v>562</v>
      </c>
      <c r="B57" s="173">
        <v>442</v>
      </c>
      <c r="C57" s="229" t="s">
        <v>505</v>
      </c>
      <c r="D57" s="250">
        <v>9381899</v>
      </c>
      <c r="E57" s="250">
        <v>642817</v>
      </c>
      <c r="F57" s="250">
        <v>3517531</v>
      </c>
      <c r="G57" s="250">
        <v>239335</v>
      </c>
      <c r="H57" s="250">
        <v>915661</v>
      </c>
      <c r="I57" s="250">
        <v>0</v>
      </c>
      <c r="J57" s="250">
        <v>0</v>
      </c>
      <c r="K57" s="250">
        <v>30080</v>
      </c>
      <c r="L57" s="250">
        <v>1402587</v>
      </c>
      <c r="M57" s="250">
        <v>97774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15250</v>
      </c>
      <c r="U57" s="250">
        <v>727168</v>
      </c>
      <c r="V57" s="250">
        <v>0</v>
      </c>
      <c r="W57" s="250">
        <v>8667</v>
      </c>
      <c r="X57" s="250">
        <v>0</v>
      </c>
      <c r="Y57" s="250">
        <v>402296</v>
      </c>
      <c r="Z57" s="250">
        <v>60097</v>
      </c>
      <c r="AA57" s="250">
        <v>1194345</v>
      </c>
      <c r="AB57" s="250">
        <v>25641</v>
      </c>
      <c r="AC57" s="250">
        <v>0</v>
      </c>
      <c r="AD57" s="250">
        <v>102650</v>
      </c>
      <c r="AE57" s="250">
        <v>0</v>
      </c>
      <c r="AF57" s="250">
        <v>0</v>
      </c>
    </row>
    <row r="58" spans="1:32" s="94" customFormat="1" ht="15.75" customHeight="1">
      <c r="A58" s="103">
        <v>563</v>
      </c>
      <c r="B58" s="173">
        <v>443</v>
      </c>
      <c r="C58" s="229" t="s">
        <v>506</v>
      </c>
      <c r="D58" s="250">
        <v>9741259</v>
      </c>
      <c r="E58" s="250">
        <v>202182</v>
      </c>
      <c r="F58" s="250">
        <v>4642969</v>
      </c>
      <c r="G58" s="250">
        <v>477987</v>
      </c>
      <c r="H58" s="250">
        <v>1208926</v>
      </c>
      <c r="I58" s="250">
        <v>0</v>
      </c>
      <c r="J58" s="250">
        <v>0</v>
      </c>
      <c r="K58" s="250">
        <v>8452</v>
      </c>
      <c r="L58" s="250">
        <v>214699</v>
      </c>
      <c r="M58" s="250">
        <v>43215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1105</v>
      </c>
      <c r="U58" s="250">
        <v>442791</v>
      </c>
      <c r="V58" s="250">
        <v>112716</v>
      </c>
      <c r="W58" s="250">
        <v>29446</v>
      </c>
      <c r="X58" s="250">
        <v>0</v>
      </c>
      <c r="Y58" s="250">
        <v>661061</v>
      </c>
      <c r="Z58" s="250">
        <v>107095</v>
      </c>
      <c r="AA58" s="250">
        <v>1384800</v>
      </c>
      <c r="AB58" s="250">
        <v>4137</v>
      </c>
      <c r="AC58" s="250">
        <v>0</v>
      </c>
      <c r="AD58" s="250">
        <v>0</v>
      </c>
      <c r="AE58" s="250">
        <v>199678</v>
      </c>
      <c r="AF58" s="250">
        <v>0</v>
      </c>
    </row>
    <row r="59" spans="1:32" s="94" customFormat="1" ht="15.75" customHeight="1">
      <c r="A59" s="103">
        <v>566</v>
      </c>
      <c r="B59" s="173">
        <v>446</v>
      </c>
      <c r="C59" s="229" t="s">
        <v>504</v>
      </c>
      <c r="D59" s="250">
        <v>12179094</v>
      </c>
      <c r="E59" s="250">
        <v>866364</v>
      </c>
      <c r="F59" s="250">
        <v>6194571</v>
      </c>
      <c r="G59" s="250">
        <v>285460</v>
      </c>
      <c r="H59" s="250">
        <v>785566</v>
      </c>
      <c r="I59" s="250">
        <v>1251754</v>
      </c>
      <c r="J59" s="250">
        <v>0</v>
      </c>
      <c r="K59" s="250">
        <v>38209</v>
      </c>
      <c r="L59" s="250">
        <v>135518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22250</v>
      </c>
      <c r="U59" s="250">
        <v>226827</v>
      </c>
      <c r="V59" s="250">
        <v>0</v>
      </c>
      <c r="W59" s="250">
        <v>14006</v>
      </c>
      <c r="X59" s="250">
        <v>0</v>
      </c>
      <c r="Y59" s="250">
        <v>381963</v>
      </c>
      <c r="Z59" s="250">
        <v>58242</v>
      </c>
      <c r="AA59" s="250">
        <v>1716104</v>
      </c>
      <c r="AB59" s="250">
        <v>2720</v>
      </c>
      <c r="AC59" s="250">
        <v>0</v>
      </c>
      <c r="AD59" s="250">
        <v>148540</v>
      </c>
      <c r="AE59" s="250">
        <v>51000</v>
      </c>
      <c r="AF59" s="250">
        <v>0</v>
      </c>
    </row>
    <row r="60" spans="1:32" s="94" customFormat="1" ht="15.75" customHeight="1">
      <c r="A60" s="103">
        <v>654</v>
      </c>
      <c r="B60" s="173">
        <v>464</v>
      </c>
      <c r="C60" s="229" t="s">
        <v>507</v>
      </c>
      <c r="D60" s="250">
        <v>10053722</v>
      </c>
      <c r="E60" s="250">
        <v>836819</v>
      </c>
      <c r="F60" s="250">
        <v>4325264</v>
      </c>
      <c r="G60" s="250">
        <v>2027</v>
      </c>
      <c r="H60" s="250">
        <v>848830</v>
      </c>
      <c r="I60" s="250">
        <v>0</v>
      </c>
      <c r="J60" s="250">
        <v>0</v>
      </c>
      <c r="K60" s="250">
        <v>5636</v>
      </c>
      <c r="L60" s="250">
        <v>0</v>
      </c>
      <c r="M60" s="250">
        <v>108177</v>
      </c>
      <c r="N60" s="250">
        <v>0</v>
      </c>
      <c r="O60" s="250">
        <v>0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230268</v>
      </c>
      <c r="V60" s="250">
        <v>0</v>
      </c>
      <c r="W60" s="250">
        <v>20828</v>
      </c>
      <c r="X60" s="250">
        <v>0</v>
      </c>
      <c r="Y60" s="250">
        <v>1032312</v>
      </c>
      <c r="Z60" s="250">
        <v>145359</v>
      </c>
      <c r="AA60" s="250">
        <v>1987888</v>
      </c>
      <c r="AB60" s="250">
        <v>3054</v>
      </c>
      <c r="AC60" s="250">
        <v>0</v>
      </c>
      <c r="AD60" s="250">
        <v>50860</v>
      </c>
      <c r="AE60" s="250">
        <v>456400</v>
      </c>
      <c r="AF60" s="250">
        <v>0</v>
      </c>
    </row>
    <row r="61" spans="1:32" s="94" customFormat="1" ht="15.75" customHeight="1">
      <c r="A61" s="103">
        <v>661</v>
      </c>
      <c r="B61" s="173">
        <v>481</v>
      </c>
      <c r="C61" s="229" t="s">
        <v>508</v>
      </c>
      <c r="D61" s="250">
        <v>10673057</v>
      </c>
      <c r="E61" s="250">
        <v>640767</v>
      </c>
      <c r="F61" s="250">
        <v>3245408</v>
      </c>
      <c r="G61" s="250">
        <v>1161904</v>
      </c>
      <c r="H61" s="250">
        <v>277185</v>
      </c>
      <c r="I61" s="250">
        <v>130572</v>
      </c>
      <c r="J61" s="250">
        <v>0</v>
      </c>
      <c r="K61" s="250">
        <v>97994</v>
      </c>
      <c r="L61" s="250">
        <v>1282186</v>
      </c>
      <c r="M61" s="250">
        <v>18877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3380</v>
      </c>
      <c r="U61" s="250">
        <v>746001</v>
      </c>
      <c r="V61" s="250">
        <v>0</v>
      </c>
      <c r="W61" s="250">
        <v>19214</v>
      </c>
      <c r="X61" s="250">
        <v>0</v>
      </c>
      <c r="Y61" s="250">
        <v>565291</v>
      </c>
      <c r="Z61" s="250">
        <v>78082</v>
      </c>
      <c r="AA61" s="250">
        <v>1372474</v>
      </c>
      <c r="AB61" s="250">
        <v>19512</v>
      </c>
      <c r="AC61" s="250">
        <v>0</v>
      </c>
      <c r="AD61" s="250">
        <v>94900</v>
      </c>
      <c r="AE61" s="250">
        <v>919310</v>
      </c>
      <c r="AF61" s="250">
        <v>0</v>
      </c>
    </row>
    <row r="62" spans="1:32" s="94" customFormat="1" ht="15.75" customHeight="1">
      <c r="A62" s="103">
        <v>671</v>
      </c>
      <c r="B62" s="173">
        <v>501</v>
      </c>
      <c r="C62" s="229" t="s">
        <v>509</v>
      </c>
      <c r="D62" s="250">
        <v>17730385</v>
      </c>
      <c r="E62" s="250">
        <v>703283</v>
      </c>
      <c r="F62" s="250">
        <v>3509358</v>
      </c>
      <c r="G62" s="250">
        <v>1238050</v>
      </c>
      <c r="H62" s="250">
        <v>2545317</v>
      </c>
      <c r="I62" s="250">
        <v>1040</v>
      </c>
      <c r="J62" s="250">
        <v>0</v>
      </c>
      <c r="K62" s="250">
        <v>238302</v>
      </c>
      <c r="L62" s="250">
        <v>977409</v>
      </c>
      <c r="M62" s="250">
        <v>22647</v>
      </c>
      <c r="N62" s="250">
        <v>5300</v>
      </c>
      <c r="O62" s="250">
        <v>0</v>
      </c>
      <c r="P62" s="250">
        <v>0</v>
      </c>
      <c r="Q62" s="250">
        <v>0</v>
      </c>
      <c r="R62" s="250">
        <v>4380289</v>
      </c>
      <c r="S62" s="250">
        <v>0</v>
      </c>
      <c r="T62" s="250">
        <v>35681</v>
      </c>
      <c r="U62" s="250">
        <v>138252</v>
      </c>
      <c r="V62" s="250">
        <v>0</v>
      </c>
      <c r="W62" s="250">
        <v>64831</v>
      </c>
      <c r="X62" s="250">
        <v>0</v>
      </c>
      <c r="Y62" s="250">
        <v>439159</v>
      </c>
      <c r="Z62" s="250">
        <v>99500</v>
      </c>
      <c r="AA62" s="250">
        <v>2980381</v>
      </c>
      <c r="AB62" s="250">
        <v>61830</v>
      </c>
      <c r="AC62" s="250">
        <v>0</v>
      </c>
      <c r="AD62" s="250">
        <v>101220</v>
      </c>
      <c r="AE62" s="250">
        <v>188536</v>
      </c>
      <c r="AF62" s="250">
        <v>0</v>
      </c>
    </row>
    <row r="63" spans="1:32" s="94" customFormat="1" ht="15.75" customHeight="1">
      <c r="A63" s="103">
        <v>775</v>
      </c>
      <c r="B63" s="173">
        <v>585</v>
      </c>
      <c r="C63" s="229" t="s">
        <v>510</v>
      </c>
      <c r="D63" s="250">
        <v>24585155</v>
      </c>
      <c r="E63" s="250">
        <v>1544012</v>
      </c>
      <c r="F63" s="250">
        <v>5498651</v>
      </c>
      <c r="G63" s="250">
        <v>462792</v>
      </c>
      <c r="H63" s="250">
        <v>2159230</v>
      </c>
      <c r="I63" s="250">
        <v>650958</v>
      </c>
      <c r="J63" s="250">
        <v>20428</v>
      </c>
      <c r="K63" s="250">
        <v>118238</v>
      </c>
      <c r="L63" s="250">
        <v>1703414</v>
      </c>
      <c r="M63" s="250">
        <v>160983</v>
      </c>
      <c r="N63" s="250">
        <v>0</v>
      </c>
      <c r="O63" s="250">
        <v>0</v>
      </c>
      <c r="P63" s="250">
        <v>0</v>
      </c>
      <c r="Q63" s="250">
        <v>0</v>
      </c>
      <c r="R63" s="250">
        <v>7320924</v>
      </c>
      <c r="S63" s="250">
        <v>0</v>
      </c>
      <c r="T63" s="250">
        <v>0</v>
      </c>
      <c r="U63" s="250">
        <v>730721</v>
      </c>
      <c r="V63" s="250">
        <v>22172</v>
      </c>
      <c r="W63" s="250">
        <v>103129</v>
      </c>
      <c r="X63" s="250">
        <v>0</v>
      </c>
      <c r="Y63" s="250">
        <v>581495</v>
      </c>
      <c r="Z63" s="250">
        <v>117530</v>
      </c>
      <c r="AA63" s="250">
        <v>2669951</v>
      </c>
      <c r="AB63" s="250">
        <v>48674</v>
      </c>
      <c r="AC63" s="250">
        <v>0</v>
      </c>
      <c r="AD63" s="250">
        <v>76570</v>
      </c>
      <c r="AE63" s="250">
        <v>595283</v>
      </c>
      <c r="AF63" s="250">
        <v>0</v>
      </c>
    </row>
    <row r="64" spans="1:32" s="94" customFormat="1" ht="15.75" customHeight="1">
      <c r="A64" s="103">
        <v>776</v>
      </c>
      <c r="B64" s="173">
        <v>586</v>
      </c>
      <c r="C64" s="229" t="s">
        <v>511</v>
      </c>
      <c r="D64" s="250">
        <v>15881958</v>
      </c>
      <c r="E64" s="250">
        <v>1241241</v>
      </c>
      <c r="F64" s="250">
        <v>4045284</v>
      </c>
      <c r="G64" s="250">
        <v>417575</v>
      </c>
      <c r="H64" s="250">
        <v>1707402</v>
      </c>
      <c r="I64" s="250">
        <v>63452</v>
      </c>
      <c r="J64" s="250">
        <v>556164</v>
      </c>
      <c r="K64" s="250">
        <v>78897</v>
      </c>
      <c r="L64" s="250">
        <v>1436370</v>
      </c>
      <c r="M64" s="250">
        <v>23358</v>
      </c>
      <c r="N64" s="250">
        <v>0</v>
      </c>
      <c r="O64" s="250">
        <v>0</v>
      </c>
      <c r="P64" s="250">
        <v>0</v>
      </c>
      <c r="Q64" s="250">
        <v>0</v>
      </c>
      <c r="R64" s="250">
        <v>2806250</v>
      </c>
      <c r="S64" s="250">
        <v>0</v>
      </c>
      <c r="T64" s="250">
        <v>0</v>
      </c>
      <c r="U64" s="250">
        <v>406501</v>
      </c>
      <c r="V64" s="250">
        <v>0</v>
      </c>
      <c r="W64" s="250">
        <v>137480</v>
      </c>
      <c r="X64" s="250">
        <v>0</v>
      </c>
      <c r="Y64" s="250">
        <v>436161</v>
      </c>
      <c r="Z64" s="250">
        <v>92475</v>
      </c>
      <c r="AA64" s="250">
        <v>2053430</v>
      </c>
      <c r="AB64" s="250">
        <v>35027</v>
      </c>
      <c r="AC64" s="250">
        <v>0</v>
      </c>
      <c r="AD64" s="250">
        <v>146380</v>
      </c>
      <c r="AE64" s="250">
        <v>198511</v>
      </c>
      <c r="AF64" s="250">
        <v>0</v>
      </c>
    </row>
    <row r="65" spans="1:32" s="94" customFormat="1" ht="11.25" customHeight="1">
      <c r="A65" s="172"/>
      <c r="B65" s="173"/>
      <c r="C65" s="229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72"/>
    </row>
    <row r="66" spans="1:32" s="94" customFormat="1" ht="15" customHeight="1">
      <c r="A66" s="92" t="s">
        <v>62</v>
      </c>
      <c r="B66" s="326" t="s">
        <v>513</v>
      </c>
      <c r="C66" s="92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</row>
    <row r="67" spans="1:2" s="94" customFormat="1" ht="10.5">
      <c r="A67" s="91"/>
      <c r="B67" s="274"/>
    </row>
    <row r="68" spans="1:32" s="94" customFormat="1" ht="9.75" customHeight="1">
      <c r="A68" s="91"/>
      <c r="B68" s="27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</row>
    <row r="69" spans="1:32" s="94" customFormat="1" ht="10.5">
      <c r="A69" s="91"/>
      <c r="B69" s="27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</row>
    <row r="70" s="94" customFormat="1" ht="10.5">
      <c r="A70" s="91"/>
    </row>
    <row r="71" s="94" customFormat="1" ht="10.5">
      <c r="A71" s="91"/>
    </row>
    <row r="72" s="94" customFormat="1" ht="10.5">
      <c r="A72" s="91"/>
    </row>
    <row r="73" s="94" customFormat="1" ht="10.5">
      <c r="A73" s="91"/>
    </row>
    <row r="74" s="94" customFormat="1" ht="10.5">
      <c r="A74" s="91"/>
    </row>
    <row r="75" s="94" customFormat="1" ht="10.5">
      <c r="A75" s="91"/>
    </row>
    <row r="76" s="94" customFormat="1" ht="10.5">
      <c r="A76" s="91"/>
    </row>
    <row r="77" s="94" customFormat="1" ht="10.5">
      <c r="A77" s="91"/>
    </row>
    <row r="78" s="94" customFormat="1" ht="10.5">
      <c r="A78" s="91"/>
    </row>
    <row r="79" s="94" customFormat="1" ht="10.5">
      <c r="A79" s="91"/>
    </row>
    <row r="80" s="94" customFormat="1" ht="10.5">
      <c r="A80" s="91"/>
    </row>
    <row r="81" s="94" customFormat="1" ht="10.5">
      <c r="A81" s="91"/>
    </row>
    <row r="82" s="94" customFormat="1" ht="10.5">
      <c r="A82" s="91"/>
    </row>
    <row r="83" s="94" customFormat="1" ht="10.5">
      <c r="A83" s="91"/>
    </row>
    <row r="84" s="94" customFormat="1" ht="10.5">
      <c r="A84" s="91"/>
    </row>
    <row r="85" s="94" customFormat="1" ht="10.5">
      <c r="A85" s="91"/>
    </row>
    <row r="86" s="94" customFormat="1" ht="10.5">
      <c r="A86" s="91"/>
    </row>
    <row r="87" s="94" customFormat="1" ht="10.5">
      <c r="A87" s="91"/>
    </row>
    <row r="88" s="94" customFormat="1" ht="10.5">
      <c r="A88" s="91"/>
    </row>
    <row r="89" s="94" customFormat="1" ht="10.5">
      <c r="A89" s="91"/>
    </row>
    <row r="90" s="94" customFormat="1" ht="10.5">
      <c r="A90" s="91"/>
    </row>
    <row r="91" s="94" customFormat="1" ht="10.5">
      <c r="A91" s="91"/>
    </row>
    <row r="92" s="94" customFormat="1" ht="10.5">
      <c r="A92" s="91"/>
    </row>
    <row r="93" s="94" customFormat="1" ht="10.5">
      <c r="A93" s="91"/>
    </row>
    <row r="94" s="94" customFormat="1" ht="10.5">
      <c r="A94" s="91"/>
    </row>
    <row r="95" s="94" customFormat="1" ht="10.5">
      <c r="A95" s="91"/>
    </row>
    <row r="96" s="94" customFormat="1" ht="10.5">
      <c r="A96" s="91"/>
    </row>
    <row r="97" s="94" customFormat="1" ht="10.5">
      <c r="A97" s="91"/>
    </row>
  </sheetData>
  <printOptions horizontalCentered="1"/>
  <pageMargins left="0.5511811023622047" right="0.5511811023622047" top="0.5905511811023623" bottom="0.5905511811023623" header="0.2362204724409449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24" sqref="A24"/>
    </sheetView>
  </sheetViews>
  <sheetFormatPr defaultColWidth="9.00390625" defaultRowHeight="12.75"/>
  <cols>
    <col min="1" max="1" width="24.375" style="3" customWidth="1"/>
    <col min="2" max="2" width="12.25390625" style="2" customWidth="1"/>
    <col min="3" max="6" width="12.75390625" style="2" customWidth="1"/>
    <col min="7" max="7" width="12.75390625" style="3" customWidth="1"/>
    <col min="8" max="16384" width="8.875" style="3" customWidth="1"/>
  </cols>
  <sheetData>
    <row r="1" spans="1:2" ht="17.25">
      <c r="A1" s="13" t="s">
        <v>419</v>
      </c>
      <c r="B1" s="1"/>
    </row>
    <row r="2" spans="1:6" ht="14.25">
      <c r="A2" s="59" t="s">
        <v>359</v>
      </c>
      <c r="B2" s="60"/>
      <c r="C2" s="61"/>
      <c r="D2" s="61"/>
      <c r="E2" s="61"/>
      <c r="F2" s="62"/>
    </row>
    <row r="3" spans="1:7" ht="13.5" customHeight="1">
      <c r="A3" s="68"/>
      <c r="B3" s="73" t="s">
        <v>260</v>
      </c>
      <c r="C3" s="63"/>
      <c r="D3" s="82"/>
      <c r="E3" s="83"/>
      <c r="F3" s="55" t="s">
        <v>261</v>
      </c>
      <c r="G3" s="55"/>
    </row>
    <row r="4" spans="1:7" ht="13.5" customHeight="1">
      <c r="A4" s="78" t="s">
        <v>288</v>
      </c>
      <c r="B4" s="79" t="s">
        <v>1</v>
      </c>
      <c r="C4" s="80" t="s">
        <v>2</v>
      </c>
      <c r="D4" s="74" t="s">
        <v>289</v>
      </c>
      <c r="E4" s="7"/>
      <c r="F4" s="79" t="s">
        <v>1</v>
      </c>
      <c r="G4" s="81" t="s">
        <v>2</v>
      </c>
    </row>
    <row r="5" spans="1:7" ht="15" customHeight="1">
      <c r="A5" s="279" t="s">
        <v>431</v>
      </c>
      <c r="B5" s="283">
        <v>2099355000</v>
      </c>
      <c r="C5" s="284">
        <v>2124059330</v>
      </c>
      <c r="D5" s="306"/>
      <c r="E5" s="279" t="s">
        <v>431</v>
      </c>
      <c r="F5" s="292">
        <v>2099355000</v>
      </c>
      <c r="G5" s="280">
        <v>2111859674</v>
      </c>
    </row>
    <row r="6" spans="1:7" ht="15" customHeight="1">
      <c r="A6" s="282" t="s">
        <v>376</v>
      </c>
      <c r="B6" s="283">
        <v>2098265000</v>
      </c>
      <c r="C6" s="284">
        <v>2095739006</v>
      </c>
      <c r="D6" s="307"/>
      <c r="E6" s="282" t="s">
        <v>376</v>
      </c>
      <c r="F6" s="293">
        <v>2098265000</v>
      </c>
      <c r="G6" s="283">
        <v>2086490083</v>
      </c>
    </row>
    <row r="7" spans="1:7" ht="15" customHeight="1">
      <c r="A7" s="282" t="s">
        <v>421</v>
      </c>
      <c r="B7" s="283">
        <v>2102028000</v>
      </c>
      <c r="C7" s="284">
        <v>2056478871</v>
      </c>
      <c r="D7" s="307"/>
      <c r="E7" s="282" t="s">
        <v>421</v>
      </c>
      <c r="F7" s="293">
        <v>2102028000</v>
      </c>
      <c r="G7" s="283">
        <v>2051704890</v>
      </c>
    </row>
    <row r="8" spans="1:7" ht="15" customHeight="1">
      <c r="A8" s="282" t="s">
        <v>422</v>
      </c>
      <c r="B8" s="285">
        <v>2093808000</v>
      </c>
      <c r="C8" s="286">
        <v>2116011916</v>
      </c>
      <c r="D8" s="307"/>
      <c r="E8" s="282" t="s">
        <v>422</v>
      </c>
      <c r="F8" s="293">
        <v>2093808000</v>
      </c>
      <c r="G8" s="283">
        <v>2108781340</v>
      </c>
    </row>
    <row r="9" spans="1:7" ht="15" customHeight="1">
      <c r="A9" s="282" t="s">
        <v>432</v>
      </c>
      <c r="B9" s="285">
        <f>SUM(B11:B25)</f>
        <v>2111231000</v>
      </c>
      <c r="C9" s="286">
        <f>SUM(C11:C25)</f>
        <v>2106108201</v>
      </c>
      <c r="D9" s="307"/>
      <c r="E9" s="282" t="s">
        <v>432</v>
      </c>
      <c r="F9" s="294">
        <f>SUM(F11:F25)</f>
        <v>2111231000</v>
      </c>
      <c r="G9" s="285">
        <f>SUM(G11:G25)</f>
        <v>2101237506</v>
      </c>
    </row>
    <row r="10" spans="1:7" ht="12" customHeight="1">
      <c r="A10" s="287"/>
      <c r="B10" s="288"/>
      <c r="C10" s="289"/>
      <c r="D10" s="214"/>
      <c r="E10" s="139"/>
      <c r="F10" s="294"/>
      <c r="G10" s="288"/>
    </row>
    <row r="11" spans="1:7" ht="15" customHeight="1">
      <c r="A11" s="298" t="s">
        <v>3</v>
      </c>
      <c r="B11" s="285">
        <v>537000000</v>
      </c>
      <c r="C11" s="286">
        <v>569382152</v>
      </c>
      <c r="D11" s="360" t="s">
        <v>4</v>
      </c>
      <c r="E11" s="361"/>
      <c r="F11" s="294">
        <v>3091311</v>
      </c>
      <c r="G11" s="285">
        <v>2966852</v>
      </c>
    </row>
    <row r="12" spans="1:7" ht="15" customHeight="1">
      <c r="A12" s="298" t="s">
        <v>5</v>
      </c>
      <c r="B12" s="285">
        <v>91784000</v>
      </c>
      <c r="C12" s="286">
        <v>95073711</v>
      </c>
      <c r="D12" s="360" t="s">
        <v>6</v>
      </c>
      <c r="E12" s="361"/>
      <c r="F12" s="294">
        <v>253948884</v>
      </c>
      <c r="G12" s="285">
        <v>283035063</v>
      </c>
    </row>
    <row r="13" spans="1:7" ht="15" customHeight="1">
      <c r="A13" s="298" t="s">
        <v>7</v>
      </c>
      <c r="B13" s="285">
        <v>34663000</v>
      </c>
      <c r="C13" s="286">
        <v>34743717</v>
      </c>
      <c r="D13" s="360" t="s">
        <v>8</v>
      </c>
      <c r="E13" s="361"/>
      <c r="F13" s="294">
        <v>174318297</v>
      </c>
      <c r="G13" s="285">
        <v>177562968</v>
      </c>
    </row>
    <row r="14" spans="1:7" ht="15" customHeight="1">
      <c r="A14" s="298" t="s">
        <v>9</v>
      </c>
      <c r="B14" s="285">
        <v>31071000</v>
      </c>
      <c r="C14" s="286">
        <v>32361128</v>
      </c>
      <c r="D14" s="360" t="s">
        <v>10</v>
      </c>
      <c r="E14" s="361"/>
      <c r="F14" s="294">
        <v>52594832</v>
      </c>
      <c r="G14" s="285">
        <v>47502326</v>
      </c>
    </row>
    <row r="15" spans="1:7" ht="15" customHeight="1">
      <c r="A15" s="298" t="s">
        <v>11</v>
      </c>
      <c r="B15" s="285">
        <v>385500000</v>
      </c>
      <c r="C15" s="286">
        <v>382665648</v>
      </c>
      <c r="D15" s="360" t="s">
        <v>12</v>
      </c>
      <c r="E15" s="361"/>
      <c r="F15" s="294">
        <v>8100489</v>
      </c>
      <c r="G15" s="285">
        <v>10745825</v>
      </c>
    </row>
    <row r="16" spans="1:7" ht="15" customHeight="1">
      <c r="A16" s="298" t="s">
        <v>13</v>
      </c>
      <c r="B16" s="285">
        <v>1907000</v>
      </c>
      <c r="C16" s="286">
        <v>1904561</v>
      </c>
      <c r="D16" s="360" t="s">
        <v>14</v>
      </c>
      <c r="E16" s="361"/>
      <c r="F16" s="294">
        <v>78073820</v>
      </c>
      <c r="G16" s="285">
        <v>72987841</v>
      </c>
    </row>
    <row r="17" spans="1:7" ht="15" customHeight="1">
      <c r="A17" s="298" t="s">
        <v>15</v>
      </c>
      <c r="B17" s="285">
        <v>13139759</v>
      </c>
      <c r="C17" s="286">
        <v>12348015</v>
      </c>
      <c r="D17" s="360" t="s">
        <v>16</v>
      </c>
      <c r="E17" s="361"/>
      <c r="F17" s="294">
        <v>312756779</v>
      </c>
      <c r="G17" s="285">
        <v>229813941</v>
      </c>
    </row>
    <row r="18" spans="1:7" ht="15" customHeight="1">
      <c r="A18" s="298" t="s">
        <v>17</v>
      </c>
      <c r="B18" s="285">
        <v>30539287</v>
      </c>
      <c r="C18" s="286">
        <v>29686938</v>
      </c>
      <c r="D18" s="360" t="s">
        <v>18</v>
      </c>
      <c r="E18" s="361"/>
      <c r="F18" s="294">
        <v>297079453</v>
      </c>
      <c r="G18" s="285">
        <v>308070504</v>
      </c>
    </row>
    <row r="19" spans="1:7" ht="15" customHeight="1">
      <c r="A19" s="298" t="s">
        <v>19</v>
      </c>
      <c r="B19" s="285">
        <v>226544478</v>
      </c>
      <c r="C19" s="286">
        <v>252794521</v>
      </c>
      <c r="D19" s="360" t="s">
        <v>20</v>
      </c>
      <c r="E19" s="361"/>
      <c r="F19" s="294">
        <v>145613890</v>
      </c>
      <c r="G19" s="285">
        <v>147483920</v>
      </c>
    </row>
    <row r="20" spans="1:7" ht="15" customHeight="1">
      <c r="A20" s="298" t="s">
        <v>21</v>
      </c>
      <c r="B20" s="285">
        <v>3404194</v>
      </c>
      <c r="C20" s="286">
        <v>16895391</v>
      </c>
      <c r="D20" s="360" t="s">
        <v>22</v>
      </c>
      <c r="E20" s="361"/>
      <c r="F20" s="294">
        <v>493549362</v>
      </c>
      <c r="G20" s="285">
        <v>492341041</v>
      </c>
    </row>
    <row r="21" spans="1:7" ht="15" customHeight="1">
      <c r="A21" s="298" t="s">
        <v>23</v>
      </c>
      <c r="B21" s="285">
        <v>410001</v>
      </c>
      <c r="C21" s="286">
        <v>933309</v>
      </c>
      <c r="D21" s="360" t="s">
        <v>24</v>
      </c>
      <c r="E21" s="361"/>
      <c r="F21" s="294">
        <v>21559682</v>
      </c>
      <c r="G21" s="285">
        <v>52127489</v>
      </c>
    </row>
    <row r="22" spans="1:7" ht="15" customHeight="1">
      <c r="A22" s="298" t="s">
        <v>25</v>
      </c>
      <c r="B22" s="285">
        <v>392784063</v>
      </c>
      <c r="C22" s="286">
        <v>294584116</v>
      </c>
      <c r="D22" s="360" t="s">
        <v>26</v>
      </c>
      <c r="E22" s="361"/>
      <c r="F22" s="294">
        <v>269544201</v>
      </c>
      <c r="G22" s="285">
        <v>276599736</v>
      </c>
    </row>
    <row r="23" spans="1:7" ht="15" customHeight="1">
      <c r="A23" s="298" t="s">
        <v>27</v>
      </c>
      <c r="B23" s="285">
        <v>1000</v>
      </c>
      <c r="C23" s="286">
        <v>7230576</v>
      </c>
      <c r="D23" s="360" t="s">
        <v>28</v>
      </c>
      <c r="E23" s="361"/>
      <c r="F23" s="294">
        <v>1000000</v>
      </c>
      <c r="G23" s="295" t="s">
        <v>535</v>
      </c>
    </row>
    <row r="24" spans="1:7" ht="15" customHeight="1">
      <c r="A24" s="298" t="s">
        <v>29</v>
      </c>
      <c r="B24" s="285">
        <v>94435458</v>
      </c>
      <c r="C24" s="286">
        <v>90089984</v>
      </c>
      <c r="D24" s="360"/>
      <c r="E24" s="362"/>
      <c r="F24" s="294"/>
      <c r="G24" s="288"/>
    </row>
    <row r="25" spans="1:7" ht="15" customHeight="1">
      <c r="A25" s="298" t="s">
        <v>30</v>
      </c>
      <c r="B25" s="290">
        <v>268047760</v>
      </c>
      <c r="C25" s="291">
        <v>285414434</v>
      </c>
      <c r="D25" s="363"/>
      <c r="E25" s="364"/>
      <c r="F25" s="296"/>
      <c r="G25" s="297"/>
    </row>
    <row r="26" ht="12" customHeight="1">
      <c r="A26" s="64" t="s">
        <v>0</v>
      </c>
    </row>
    <row r="28" spans="1:5" ht="14.25">
      <c r="A28" s="65" t="s">
        <v>420</v>
      </c>
      <c r="B28" s="66"/>
      <c r="C28" s="37"/>
      <c r="D28" s="37"/>
      <c r="E28" s="67"/>
    </row>
    <row r="29" spans="1:5" ht="13.5" customHeight="1">
      <c r="A29" s="68"/>
      <c r="B29" s="69" t="s">
        <v>258</v>
      </c>
      <c r="C29" s="70"/>
      <c r="D29" s="69" t="s">
        <v>259</v>
      </c>
      <c r="E29" s="71"/>
    </row>
    <row r="30" spans="1:5" ht="13.5" customHeight="1">
      <c r="A30" s="78" t="s">
        <v>31</v>
      </c>
      <c r="B30" s="75" t="s">
        <v>1</v>
      </c>
      <c r="C30" s="76" t="s">
        <v>2</v>
      </c>
      <c r="D30" s="75" t="s">
        <v>1</v>
      </c>
      <c r="E30" s="77" t="s">
        <v>2</v>
      </c>
    </row>
    <row r="31" spans="1:5" ht="15" customHeight="1">
      <c r="A31" s="279" t="s">
        <v>431</v>
      </c>
      <c r="B31" s="280">
        <v>860681902</v>
      </c>
      <c r="C31" s="281">
        <v>857868735</v>
      </c>
      <c r="D31" s="280">
        <v>860681902</v>
      </c>
      <c r="E31" s="299">
        <v>849838986</v>
      </c>
    </row>
    <row r="32" spans="1:5" ht="15" customHeight="1">
      <c r="A32" s="282" t="s">
        <v>376</v>
      </c>
      <c r="B32" s="283">
        <v>1038371620</v>
      </c>
      <c r="C32" s="284">
        <v>1027582000</v>
      </c>
      <c r="D32" s="283">
        <v>1038371620</v>
      </c>
      <c r="E32" s="300">
        <v>1018310519</v>
      </c>
    </row>
    <row r="33" spans="1:5" ht="15" customHeight="1">
      <c r="A33" s="282" t="s">
        <v>421</v>
      </c>
      <c r="B33" s="283">
        <v>1142058021</v>
      </c>
      <c r="C33" s="284">
        <v>1133827370</v>
      </c>
      <c r="D33" s="283">
        <v>1142058021</v>
      </c>
      <c r="E33" s="300">
        <v>1125788546</v>
      </c>
    </row>
    <row r="34" spans="1:5" ht="15" customHeight="1">
      <c r="A34" s="282" t="s">
        <v>422</v>
      </c>
      <c r="B34" s="283">
        <v>1178145889</v>
      </c>
      <c r="C34" s="284">
        <v>1170612761</v>
      </c>
      <c r="D34" s="283">
        <v>1178145889</v>
      </c>
      <c r="E34" s="300">
        <v>1163432727</v>
      </c>
    </row>
    <row r="35" spans="1:5" ht="15" customHeight="1">
      <c r="A35" s="282" t="s">
        <v>432</v>
      </c>
      <c r="B35" s="285">
        <f>SUM(B37:B50)</f>
        <v>1918411499</v>
      </c>
      <c r="C35" s="286">
        <f>SUM(C37:C50)</f>
        <v>1758996658</v>
      </c>
      <c r="D35" s="285">
        <f>SUM(D37:D50)</f>
        <v>1918411499</v>
      </c>
      <c r="E35" s="301">
        <f>SUM(E37:E50)</f>
        <v>1752332351</v>
      </c>
    </row>
    <row r="36" spans="1:5" ht="12" customHeight="1">
      <c r="A36" s="10"/>
      <c r="B36" s="285"/>
      <c r="C36" s="286"/>
      <c r="D36" s="285"/>
      <c r="E36" s="301"/>
    </row>
    <row r="37" spans="1:5" ht="15" customHeight="1">
      <c r="A37" s="139" t="s">
        <v>32</v>
      </c>
      <c r="B37" s="285">
        <v>38954</v>
      </c>
      <c r="C37" s="286">
        <v>33936</v>
      </c>
      <c r="D37" s="285">
        <v>38954</v>
      </c>
      <c r="E37" s="301">
        <v>33936</v>
      </c>
    </row>
    <row r="38" spans="1:5" ht="15" customHeight="1">
      <c r="A38" s="139" t="s">
        <v>33</v>
      </c>
      <c r="B38" s="285">
        <v>3264123</v>
      </c>
      <c r="C38" s="286">
        <v>3330010</v>
      </c>
      <c r="D38" s="285">
        <v>3264123</v>
      </c>
      <c r="E38" s="301">
        <v>3263806</v>
      </c>
    </row>
    <row r="39" spans="1:5" ht="15" customHeight="1">
      <c r="A39" s="139" t="s">
        <v>34</v>
      </c>
      <c r="B39" s="285">
        <v>25778381</v>
      </c>
      <c r="C39" s="286">
        <v>26116737</v>
      </c>
      <c r="D39" s="285">
        <v>25778381</v>
      </c>
      <c r="E39" s="301">
        <v>26113956</v>
      </c>
    </row>
    <row r="40" spans="1:5" ht="15" customHeight="1">
      <c r="A40" s="139" t="s">
        <v>35</v>
      </c>
      <c r="B40" s="285">
        <v>37746155</v>
      </c>
      <c r="C40" s="286">
        <v>36445541</v>
      </c>
      <c r="D40" s="285">
        <v>37746155</v>
      </c>
      <c r="E40" s="301">
        <v>36094655</v>
      </c>
    </row>
    <row r="41" spans="1:5" ht="15" customHeight="1">
      <c r="A41" s="139" t="s">
        <v>36</v>
      </c>
      <c r="B41" s="302">
        <v>5968204</v>
      </c>
      <c r="C41" s="286">
        <v>5915268</v>
      </c>
      <c r="D41" s="285">
        <v>5968204</v>
      </c>
      <c r="E41" s="301">
        <v>5915267</v>
      </c>
    </row>
    <row r="42" spans="1:5" ht="15" customHeight="1">
      <c r="A42" s="139" t="s">
        <v>37</v>
      </c>
      <c r="B42" s="285">
        <v>36052446</v>
      </c>
      <c r="C42" s="286">
        <v>33904158</v>
      </c>
      <c r="D42" s="285">
        <v>36052446</v>
      </c>
      <c r="E42" s="301">
        <v>33678469</v>
      </c>
    </row>
    <row r="43" spans="1:5" ht="15" customHeight="1">
      <c r="A43" s="139" t="s">
        <v>38</v>
      </c>
      <c r="B43" s="285">
        <v>361136</v>
      </c>
      <c r="C43" s="286">
        <v>360799</v>
      </c>
      <c r="D43" s="285">
        <v>361136</v>
      </c>
      <c r="E43" s="301">
        <v>353321</v>
      </c>
    </row>
    <row r="44" spans="1:5" ht="15" customHeight="1">
      <c r="A44" s="139" t="s">
        <v>26</v>
      </c>
      <c r="B44" s="285">
        <v>1196406785</v>
      </c>
      <c r="C44" s="286">
        <v>1206170126</v>
      </c>
      <c r="D44" s="285">
        <v>1196406785</v>
      </c>
      <c r="E44" s="301">
        <v>1206170125</v>
      </c>
    </row>
    <row r="45" spans="1:5" ht="15" customHeight="1">
      <c r="A45" s="139" t="s">
        <v>39</v>
      </c>
      <c r="B45" s="285">
        <v>2645500</v>
      </c>
      <c r="C45" s="286">
        <v>2118440</v>
      </c>
      <c r="D45" s="285">
        <v>2645500</v>
      </c>
      <c r="E45" s="301">
        <v>2071615</v>
      </c>
    </row>
    <row r="46" spans="1:5" ht="15" customHeight="1">
      <c r="A46" s="139" t="s">
        <v>40</v>
      </c>
      <c r="B46" s="285">
        <v>399000</v>
      </c>
      <c r="C46" s="286">
        <v>813646</v>
      </c>
      <c r="D46" s="285">
        <v>399000</v>
      </c>
      <c r="E46" s="301">
        <v>320230</v>
      </c>
    </row>
    <row r="47" spans="1:5" ht="15" customHeight="1">
      <c r="A47" s="90" t="s">
        <v>41</v>
      </c>
      <c r="B47" s="285">
        <v>816104</v>
      </c>
      <c r="C47" s="286">
        <v>1796197</v>
      </c>
      <c r="D47" s="285">
        <v>816104</v>
      </c>
      <c r="E47" s="301">
        <v>161031</v>
      </c>
    </row>
    <row r="48" spans="1:5" ht="15" customHeight="1">
      <c r="A48" s="139" t="s">
        <v>42</v>
      </c>
      <c r="B48" s="285">
        <v>608557966</v>
      </c>
      <c r="C48" s="286">
        <v>441252840</v>
      </c>
      <c r="D48" s="285">
        <v>608557966</v>
      </c>
      <c r="E48" s="301">
        <v>437895969</v>
      </c>
    </row>
    <row r="49" spans="1:5" ht="15" customHeight="1">
      <c r="A49" s="139" t="s">
        <v>423</v>
      </c>
      <c r="B49" s="285">
        <v>143322</v>
      </c>
      <c r="C49" s="286">
        <v>353285</v>
      </c>
      <c r="D49" s="285">
        <v>143322</v>
      </c>
      <c r="E49" s="301">
        <v>139024</v>
      </c>
    </row>
    <row r="50" spans="1:5" ht="15" customHeight="1">
      <c r="A50" s="168" t="s">
        <v>43</v>
      </c>
      <c r="B50" s="303">
        <v>233423</v>
      </c>
      <c r="C50" s="304">
        <v>385675</v>
      </c>
      <c r="D50" s="303">
        <v>233423</v>
      </c>
      <c r="E50" s="305">
        <v>120947</v>
      </c>
    </row>
    <row r="51" spans="1:5" ht="12" customHeight="1">
      <c r="A51" s="66" t="s">
        <v>0</v>
      </c>
      <c r="B51" s="15"/>
      <c r="C51" s="15"/>
      <c r="D51" s="15"/>
      <c r="E51" s="15"/>
    </row>
  </sheetData>
  <mergeCells count="15"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D24:E24"/>
    <mergeCell ref="D25:E25"/>
    <mergeCell ref="D19:E19"/>
    <mergeCell ref="D20:E20"/>
    <mergeCell ref="D21:E21"/>
    <mergeCell ref="D22:E22"/>
  </mergeCells>
  <printOptions/>
  <pageMargins left="0.5905511811023623" right="0.61" top="0.5905511811023623" bottom="0.5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75" workbookViewId="0" topLeftCell="A39">
      <selection activeCell="L71" sqref="L71"/>
    </sheetView>
  </sheetViews>
  <sheetFormatPr defaultColWidth="9.00390625" defaultRowHeight="12.75"/>
  <cols>
    <col min="1" max="1" width="14.625" style="3" customWidth="1"/>
    <col min="2" max="2" width="7.25390625" style="3" customWidth="1"/>
    <col min="3" max="4" width="10.25390625" style="3" customWidth="1"/>
    <col min="5" max="5" width="7.25390625" style="3" customWidth="1"/>
    <col min="6" max="7" width="8.00390625" style="3" customWidth="1"/>
    <col min="8" max="9" width="10.25390625" style="3" customWidth="1"/>
    <col min="10" max="10" width="8.00390625" style="3" customWidth="1"/>
    <col min="11" max="12" width="8.625" style="3" customWidth="1"/>
    <col min="13" max="16384" width="8.875" style="3" customWidth="1"/>
  </cols>
  <sheetData>
    <row r="1" spans="1:2" ht="18" customHeight="1">
      <c r="A1" s="215" t="s">
        <v>360</v>
      </c>
      <c r="B1" s="1"/>
    </row>
    <row r="2" spans="2:7" ht="4.5" customHeight="1">
      <c r="B2" s="17"/>
      <c r="C2" s="17"/>
      <c r="D2" s="17"/>
      <c r="E2" s="17"/>
      <c r="F2" s="17"/>
      <c r="G2" s="18"/>
    </row>
    <row r="3" spans="1:12" ht="12" customHeight="1">
      <c r="A3" s="19"/>
      <c r="B3" s="20"/>
      <c r="C3" s="22"/>
      <c r="D3" s="21" t="s">
        <v>374</v>
      </c>
      <c r="E3" s="21"/>
      <c r="F3" s="21"/>
      <c r="G3" s="21"/>
      <c r="H3" s="22"/>
      <c r="I3" s="21" t="s">
        <v>433</v>
      </c>
      <c r="J3" s="21"/>
      <c r="K3" s="21"/>
      <c r="L3" s="21"/>
    </row>
    <row r="4" spans="1:12" ht="12" customHeight="1">
      <c r="A4" s="17" t="s">
        <v>306</v>
      </c>
      <c r="B4" s="10"/>
      <c r="C4" s="87"/>
      <c r="D4" s="84"/>
      <c r="E4" s="84" t="s">
        <v>46</v>
      </c>
      <c r="F4" s="23" t="s">
        <v>546</v>
      </c>
      <c r="G4" s="21"/>
      <c r="H4" s="87"/>
      <c r="I4" s="84"/>
      <c r="J4" s="84" t="s">
        <v>46</v>
      </c>
      <c r="K4" s="23" t="s">
        <v>546</v>
      </c>
      <c r="L4" s="21"/>
    </row>
    <row r="5" spans="1:12" ht="12" customHeight="1">
      <c r="A5" s="23"/>
      <c r="B5" s="12"/>
      <c r="C5" s="88" t="s">
        <v>45</v>
      </c>
      <c r="D5" s="78" t="s">
        <v>2</v>
      </c>
      <c r="E5" s="78" t="s">
        <v>47</v>
      </c>
      <c r="F5" s="78" t="s">
        <v>48</v>
      </c>
      <c r="G5" s="89" t="s">
        <v>49</v>
      </c>
      <c r="H5" s="88" t="s">
        <v>45</v>
      </c>
      <c r="I5" s="78" t="s">
        <v>2</v>
      </c>
      <c r="J5" s="78" t="s">
        <v>47</v>
      </c>
      <c r="K5" s="78" t="s">
        <v>48</v>
      </c>
      <c r="L5" s="89" t="s">
        <v>49</v>
      </c>
    </row>
    <row r="6" spans="1:12" ht="13.5" customHeight="1">
      <c r="A6" s="86" t="s">
        <v>367</v>
      </c>
      <c r="B6" s="72" t="s">
        <v>50</v>
      </c>
      <c r="C6" s="24"/>
      <c r="D6" s="25"/>
      <c r="E6" s="25"/>
      <c r="F6" s="25"/>
      <c r="G6" s="25"/>
      <c r="H6" s="24"/>
      <c r="I6" s="25"/>
      <c r="J6" s="25"/>
      <c r="K6" s="25"/>
      <c r="L6" s="25"/>
    </row>
    <row r="7" spans="1:12" ht="13.5" customHeight="1">
      <c r="A7" s="145"/>
      <c r="B7" s="90" t="s">
        <v>51</v>
      </c>
      <c r="C7" s="191">
        <v>82117125</v>
      </c>
      <c r="D7" s="191">
        <v>81732242</v>
      </c>
      <c r="E7" s="191">
        <v>0</v>
      </c>
      <c r="F7" s="191">
        <v>0</v>
      </c>
      <c r="G7" s="191">
        <v>384883</v>
      </c>
      <c r="H7" s="191">
        <v>83162374</v>
      </c>
      <c r="I7" s="191">
        <v>82607614</v>
      </c>
      <c r="J7" s="191">
        <v>0</v>
      </c>
      <c r="K7" s="191">
        <v>0</v>
      </c>
      <c r="L7" s="191">
        <v>554760</v>
      </c>
    </row>
    <row r="8" spans="1:12" ht="13.5" customHeight="1">
      <c r="A8" s="145"/>
      <c r="B8" s="90" t="s">
        <v>52</v>
      </c>
      <c r="C8" s="191">
        <v>86988603</v>
      </c>
      <c r="D8" s="191">
        <v>85999385</v>
      </c>
      <c r="E8" s="191">
        <v>0</v>
      </c>
      <c r="F8" s="191">
        <v>0</v>
      </c>
      <c r="G8" s="191">
        <v>989218</v>
      </c>
      <c r="H8" s="191">
        <v>88399151</v>
      </c>
      <c r="I8" s="191">
        <v>87586390</v>
      </c>
      <c r="J8" s="191">
        <v>0</v>
      </c>
      <c r="K8" s="191">
        <v>0</v>
      </c>
      <c r="L8" s="191">
        <v>812761</v>
      </c>
    </row>
    <row r="9" spans="1:12" ht="13.5" customHeight="1">
      <c r="A9" s="145"/>
      <c r="B9" s="72" t="s">
        <v>53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ht="13.5" customHeight="1">
      <c r="A10" s="145"/>
      <c r="B10" s="90" t="s">
        <v>51</v>
      </c>
      <c r="C10" s="191">
        <v>6484905</v>
      </c>
      <c r="D10" s="191">
        <v>6481563</v>
      </c>
      <c r="E10" s="191">
        <v>0</v>
      </c>
      <c r="F10" s="191">
        <v>0</v>
      </c>
      <c r="G10" s="191">
        <v>3342</v>
      </c>
      <c r="H10" s="191">
        <v>6936891</v>
      </c>
      <c r="I10" s="191">
        <v>6707655</v>
      </c>
      <c r="J10" s="191">
        <v>0</v>
      </c>
      <c r="K10" s="191">
        <v>0</v>
      </c>
      <c r="L10" s="191">
        <v>229236</v>
      </c>
    </row>
    <row r="11" spans="1:12" ht="13.5" customHeight="1">
      <c r="A11" s="145"/>
      <c r="B11" s="90" t="s">
        <v>52</v>
      </c>
      <c r="C11" s="191">
        <v>10397684</v>
      </c>
      <c r="D11" s="191">
        <v>10335001</v>
      </c>
      <c r="E11" s="191">
        <v>0</v>
      </c>
      <c r="F11" s="191">
        <v>0</v>
      </c>
      <c r="G11" s="191">
        <v>62683</v>
      </c>
      <c r="H11" s="191">
        <v>9044010</v>
      </c>
      <c r="I11" s="191">
        <v>8774933</v>
      </c>
      <c r="J11" s="191">
        <v>196914</v>
      </c>
      <c r="K11" s="191">
        <v>0</v>
      </c>
      <c r="L11" s="191">
        <v>72163</v>
      </c>
    </row>
    <row r="12" spans="1:12" ht="13.5" customHeight="1">
      <c r="A12" s="145"/>
      <c r="B12" s="72" t="s">
        <v>54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ht="13.5" customHeight="1">
      <c r="A13" s="145"/>
      <c r="B13" s="90" t="s">
        <v>51</v>
      </c>
      <c r="C13" s="191">
        <v>88602030</v>
      </c>
      <c r="D13" s="191">
        <v>88213805</v>
      </c>
      <c r="E13" s="191">
        <v>0</v>
      </c>
      <c r="F13" s="191">
        <v>0</v>
      </c>
      <c r="G13" s="191">
        <v>388225</v>
      </c>
      <c r="H13" s="191">
        <f>SUM(H7,H10)</f>
        <v>90099265</v>
      </c>
      <c r="I13" s="191">
        <f aca="true" t="shared" si="0" ref="I13:L14">SUM(I7,I10)</f>
        <v>89315269</v>
      </c>
      <c r="J13" s="191">
        <f t="shared" si="0"/>
        <v>0</v>
      </c>
      <c r="K13" s="191">
        <f t="shared" si="0"/>
        <v>0</v>
      </c>
      <c r="L13" s="191">
        <f t="shared" si="0"/>
        <v>783996</v>
      </c>
    </row>
    <row r="14" spans="1:12" ht="13.5" customHeight="1">
      <c r="A14" s="145"/>
      <c r="B14" s="90" t="s">
        <v>52</v>
      </c>
      <c r="C14" s="191">
        <v>97386287</v>
      </c>
      <c r="D14" s="191">
        <v>96334386</v>
      </c>
      <c r="E14" s="191">
        <v>0</v>
      </c>
      <c r="F14" s="191">
        <v>0</v>
      </c>
      <c r="G14" s="191">
        <v>1051901</v>
      </c>
      <c r="H14" s="191">
        <f>SUM(H8,H11)</f>
        <v>97443161</v>
      </c>
      <c r="I14" s="191">
        <f>SUM(I8,I11)</f>
        <v>96361323</v>
      </c>
      <c r="J14" s="191">
        <f>SUM(J8,J11)</f>
        <v>196914</v>
      </c>
      <c r="K14" s="191">
        <f>SUM(K8,K11)</f>
        <v>0</v>
      </c>
      <c r="L14" s="191">
        <f>SUM(L8,L11)</f>
        <v>884924</v>
      </c>
    </row>
    <row r="15" spans="1:12" ht="6" customHeight="1">
      <c r="A15" s="145"/>
      <c r="B15" s="84"/>
      <c r="C15" s="191"/>
      <c r="D15" s="191"/>
      <c r="E15" s="191"/>
      <c r="F15" s="191"/>
      <c r="G15" s="191"/>
      <c r="H15" s="191"/>
      <c r="I15" s="191"/>
      <c r="J15" s="191"/>
      <c r="K15" s="191"/>
      <c r="L15" s="191"/>
    </row>
    <row r="16" spans="1:12" ht="13.5" customHeight="1">
      <c r="A16" s="86" t="s">
        <v>55</v>
      </c>
      <c r="B16" s="72" t="s">
        <v>50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1:12" ht="13.5" customHeight="1">
      <c r="A17" s="145"/>
      <c r="B17" s="90" t="s">
        <v>51</v>
      </c>
      <c r="C17" s="191">
        <v>3680990</v>
      </c>
      <c r="D17" s="191">
        <v>3717964</v>
      </c>
      <c r="E17" s="191">
        <v>0</v>
      </c>
      <c r="F17" s="191">
        <v>36974</v>
      </c>
      <c r="G17" s="191">
        <v>0</v>
      </c>
      <c r="H17" s="191">
        <v>3771963</v>
      </c>
      <c r="I17" s="191">
        <v>3810724</v>
      </c>
      <c r="J17" s="191">
        <v>0</v>
      </c>
      <c r="K17" s="191">
        <v>38761</v>
      </c>
      <c r="L17" s="191">
        <v>0</v>
      </c>
    </row>
    <row r="18" spans="1:12" ht="13.5" customHeight="1">
      <c r="A18" s="145"/>
      <c r="B18" s="90" t="s">
        <v>52</v>
      </c>
      <c r="C18" s="191">
        <v>3362080</v>
      </c>
      <c r="D18" s="191">
        <v>3230113</v>
      </c>
      <c r="E18" s="191">
        <v>21137</v>
      </c>
      <c r="F18" s="191">
        <v>0</v>
      </c>
      <c r="G18" s="191">
        <v>110830</v>
      </c>
      <c r="H18" s="191">
        <v>3233463</v>
      </c>
      <c r="I18" s="191">
        <v>3181123</v>
      </c>
      <c r="J18" s="191">
        <v>0</v>
      </c>
      <c r="K18" s="191">
        <v>0</v>
      </c>
      <c r="L18" s="191">
        <v>52340</v>
      </c>
    </row>
    <row r="19" spans="1:12" ht="13.5" customHeight="1">
      <c r="A19" s="145"/>
      <c r="B19" s="72" t="s">
        <v>53</v>
      </c>
      <c r="C19" s="191"/>
      <c r="D19" s="191"/>
      <c r="E19" s="191"/>
      <c r="F19" s="191"/>
      <c r="G19" s="193"/>
      <c r="H19" s="191"/>
      <c r="I19" s="191"/>
      <c r="J19" s="191"/>
      <c r="K19" s="191"/>
      <c r="L19" s="193"/>
    </row>
    <row r="20" spans="1:12" ht="13.5" customHeight="1">
      <c r="A20" s="145"/>
      <c r="B20" s="90" t="s">
        <v>51</v>
      </c>
      <c r="C20" s="191">
        <v>985475</v>
      </c>
      <c r="D20" s="191">
        <v>919890</v>
      </c>
      <c r="E20" s="191">
        <v>0</v>
      </c>
      <c r="F20" s="191">
        <v>0</v>
      </c>
      <c r="G20" s="191">
        <v>65585</v>
      </c>
      <c r="H20" s="191">
        <v>759920</v>
      </c>
      <c r="I20" s="191">
        <v>717000</v>
      </c>
      <c r="J20" s="191">
        <v>0</v>
      </c>
      <c r="K20" s="191">
        <v>0</v>
      </c>
      <c r="L20" s="191">
        <v>42920</v>
      </c>
    </row>
    <row r="21" spans="1:12" ht="13.5" customHeight="1">
      <c r="A21" s="145"/>
      <c r="B21" s="90" t="s">
        <v>52</v>
      </c>
      <c r="C21" s="191">
        <v>2291393</v>
      </c>
      <c r="D21" s="191">
        <v>2196672</v>
      </c>
      <c r="E21" s="191">
        <v>77705</v>
      </c>
      <c r="F21" s="191">
        <v>0</v>
      </c>
      <c r="G21" s="191">
        <v>17016</v>
      </c>
      <c r="H21" s="191">
        <v>2361755</v>
      </c>
      <c r="I21" s="191">
        <v>2277073</v>
      </c>
      <c r="J21" s="191">
        <v>44001</v>
      </c>
      <c r="K21" s="191">
        <v>0</v>
      </c>
      <c r="L21" s="191">
        <v>40681</v>
      </c>
    </row>
    <row r="22" spans="1:12" ht="13.5" customHeight="1">
      <c r="A22" s="145"/>
      <c r="B22" s="72" t="s">
        <v>54</v>
      </c>
      <c r="C22" s="193"/>
      <c r="D22" s="191"/>
      <c r="E22" s="191"/>
      <c r="F22" s="191"/>
      <c r="G22" s="191"/>
      <c r="H22" s="193"/>
      <c r="I22" s="191"/>
      <c r="J22" s="191"/>
      <c r="K22" s="191"/>
      <c r="L22" s="191"/>
    </row>
    <row r="23" spans="1:12" ht="13.5" customHeight="1">
      <c r="A23" s="145"/>
      <c r="B23" s="90" t="s">
        <v>51</v>
      </c>
      <c r="C23" s="191">
        <v>4666465</v>
      </c>
      <c r="D23" s="191">
        <v>4637854</v>
      </c>
      <c r="E23" s="191">
        <v>0</v>
      </c>
      <c r="F23" s="191">
        <v>36974</v>
      </c>
      <c r="G23" s="191">
        <v>65585</v>
      </c>
      <c r="H23" s="191">
        <v>4531883</v>
      </c>
      <c r="I23" s="191">
        <v>4527724</v>
      </c>
      <c r="J23" s="191">
        <v>0</v>
      </c>
      <c r="K23" s="191">
        <v>38761</v>
      </c>
      <c r="L23" s="191">
        <v>42920</v>
      </c>
    </row>
    <row r="24" spans="1:12" ht="13.5" customHeight="1">
      <c r="A24" s="145"/>
      <c r="B24" s="90" t="s">
        <v>52</v>
      </c>
      <c r="C24" s="191">
        <v>5653473</v>
      </c>
      <c r="D24" s="191">
        <v>5426785</v>
      </c>
      <c r="E24" s="191">
        <v>98842</v>
      </c>
      <c r="F24" s="191">
        <v>0</v>
      </c>
      <c r="G24" s="191">
        <v>127846</v>
      </c>
      <c r="H24" s="191">
        <v>5595218</v>
      </c>
      <c r="I24" s="191">
        <v>5458196</v>
      </c>
      <c r="J24" s="191">
        <v>44001</v>
      </c>
      <c r="K24" s="191">
        <v>0</v>
      </c>
      <c r="L24" s="191">
        <v>93021</v>
      </c>
    </row>
    <row r="25" spans="1:12" ht="6" customHeight="1">
      <c r="A25" s="145"/>
      <c r="B25" s="72"/>
      <c r="C25" s="193"/>
      <c r="D25" s="191"/>
      <c r="E25" s="191"/>
      <c r="F25" s="191"/>
      <c r="G25" s="193"/>
      <c r="H25" s="193"/>
      <c r="I25" s="191"/>
      <c r="J25" s="191"/>
      <c r="K25" s="191"/>
      <c r="L25" s="193"/>
    </row>
    <row r="26" spans="1:12" ht="13.5" customHeight="1">
      <c r="A26" s="86" t="s">
        <v>56</v>
      </c>
      <c r="B26" s="72" t="s">
        <v>50</v>
      </c>
      <c r="C26" s="193"/>
      <c r="D26" s="191"/>
      <c r="E26" s="191"/>
      <c r="F26" s="191"/>
      <c r="G26" s="191"/>
      <c r="H26" s="193"/>
      <c r="I26" s="191"/>
      <c r="J26" s="191"/>
      <c r="K26" s="191"/>
      <c r="L26" s="191"/>
    </row>
    <row r="27" spans="1:12" ht="13.5" customHeight="1">
      <c r="A27" s="145"/>
      <c r="B27" s="90" t="s">
        <v>51</v>
      </c>
      <c r="C27" s="191">
        <v>314913</v>
      </c>
      <c r="D27" s="191">
        <v>313034</v>
      </c>
      <c r="E27" s="191">
        <v>0</v>
      </c>
      <c r="F27" s="191">
        <v>0</v>
      </c>
      <c r="G27" s="191">
        <v>1879</v>
      </c>
      <c r="H27" s="191">
        <v>284841</v>
      </c>
      <c r="I27" s="191">
        <v>295211</v>
      </c>
      <c r="J27" s="191">
        <v>0</v>
      </c>
      <c r="K27" s="191">
        <v>10370</v>
      </c>
      <c r="L27" s="191">
        <v>0</v>
      </c>
    </row>
    <row r="28" spans="1:12" ht="13.5" customHeight="1">
      <c r="A28" s="145"/>
      <c r="B28" s="90" t="s">
        <v>52</v>
      </c>
      <c r="C28" s="191">
        <v>280755</v>
      </c>
      <c r="D28" s="191">
        <v>272815</v>
      </c>
      <c r="E28" s="191">
        <v>0</v>
      </c>
      <c r="F28" s="191">
        <v>0</v>
      </c>
      <c r="G28" s="191">
        <v>7940</v>
      </c>
      <c r="H28" s="191">
        <v>275755</v>
      </c>
      <c r="I28" s="191">
        <v>269447</v>
      </c>
      <c r="J28" s="191">
        <v>0</v>
      </c>
      <c r="K28" s="191">
        <v>0</v>
      </c>
      <c r="L28" s="191">
        <v>6308</v>
      </c>
    </row>
    <row r="29" spans="1:12" ht="13.5" customHeight="1">
      <c r="A29" s="145"/>
      <c r="B29" s="72" t="s">
        <v>53</v>
      </c>
      <c r="C29" s="193"/>
      <c r="D29" s="191"/>
      <c r="E29" s="191"/>
      <c r="F29" s="191"/>
      <c r="G29" s="193"/>
      <c r="H29" s="193"/>
      <c r="I29" s="191"/>
      <c r="J29" s="191"/>
      <c r="K29" s="191"/>
      <c r="L29" s="193"/>
    </row>
    <row r="30" spans="1:12" ht="13.5" customHeight="1">
      <c r="A30" s="145"/>
      <c r="B30" s="90" t="s">
        <v>51</v>
      </c>
      <c r="C30" s="191">
        <v>10</v>
      </c>
      <c r="D30" s="191">
        <v>0</v>
      </c>
      <c r="E30" s="191">
        <v>0</v>
      </c>
      <c r="F30" s="191">
        <v>0</v>
      </c>
      <c r="G30" s="191">
        <v>10</v>
      </c>
      <c r="H30" s="191">
        <v>10</v>
      </c>
      <c r="I30" s="191">
        <v>0</v>
      </c>
      <c r="J30" s="191">
        <v>0</v>
      </c>
      <c r="K30" s="191">
        <v>0</v>
      </c>
      <c r="L30" s="191">
        <v>10</v>
      </c>
    </row>
    <row r="31" spans="1:12" ht="13.5" customHeight="1">
      <c r="A31" s="145"/>
      <c r="B31" s="90" t="s">
        <v>52</v>
      </c>
      <c r="C31" s="191">
        <v>98306</v>
      </c>
      <c r="D31" s="191">
        <v>96550</v>
      </c>
      <c r="E31" s="191">
        <v>0</v>
      </c>
      <c r="F31" s="191">
        <v>0</v>
      </c>
      <c r="G31" s="191">
        <v>1756</v>
      </c>
      <c r="H31" s="191">
        <v>79707</v>
      </c>
      <c r="I31" s="191">
        <v>78333</v>
      </c>
      <c r="J31" s="191">
        <v>0</v>
      </c>
      <c r="K31" s="191">
        <v>0</v>
      </c>
      <c r="L31" s="191">
        <v>1374</v>
      </c>
    </row>
    <row r="32" spans="1:12" ht="13.5" customHeight="1">
      <c r="A32" s="145"/>
      <c r="B32" s="72" t="s">
        <v>54</v>
      </c>
      <c r="C32" s="193"/>
      <c r="D32" s="191"/>
      <c r="E32" s="191"/>
      <c r="F32" s="191"/>
      <c r="G32" s="191"/>
      <c r="H32" s="193"/>
      <c r="I32" s="191"/>
      <c r="J32" s="191"/>
      <c r="K32" s="191"/>
      <c r="L32" s="191"/>
    </row>
    <row r="33" spans="1:12" ht="13.5" customHeight="1">
      <c r="A33" s="145"/>
      <c r="B33" s="90" t="s">
        <v>51</v>
      </c>
      <c r="C33" s="191">
        <v>314923</v>
      </c>
      <c r="D33" s="191">
        <v>313034</v>
      </c>
      <c r="E33" s="191">
        <v>0</v>
      </c>
      <c r="F33" s="191">
        <v>0</v>
      </c>
      <c r="G33" s="191">
        <v>1889</v>
      </c>
      <c r="H33" s="191">
        <v>284851</v>
      </c>
      <c r="I33" s="191">
        <v>295211</v>
      </c>
      <c r="J33" s="191">
        <v>0</v>
      </c>
      <c r="K33" s="191">
        <v>10370</v>
      </c>
      <c r="L33" s="191">
        <v>10</v>
      </c>
    </row>
    <row r="34" spans="1:12" ht="13.5" customHeight="1">
      <c r="A34" s="145"/>
      <c r="B34" s="90" t="s">
        <v>52</v>
      </c>
      <c r="C34" s="191">
        <v>379061</v>
      </c>
      <c r="D34" s="191">
        <v>369365</v>
      </c>
      <c r="E34" s="191">
        <v>0</v>
      </c>
      <c r="F34" s="191">
        <v>0</v>
      </c>
      <c r="G34" s="191">
        <v>9696</v>
      </c>
      <c r="H34" s="191">
        <v>355462</v>
      </c>
      <c r="I34" s="191">
        <v>347780</v>
      </c>
      <c r="J34" s="191">
        <v>0</v>
      </c>
      <c r="K34" s="191">
        <v>0</v>
      </c>
      <c r="L34" s="191">
        <v>7682</v>
      </c>
    </row>
    <row r="35" spans="1:12" ht="6" customHeight="1">
      <c r="A35" s="145"/>
      <c r="B35" s="72"/>
      <c r="C35" s="193"/>
      <c r="D35" s="191"/>
      <c r="E35" s="191"/>
      <c r="F35" s="191"/>
      <c r="G35" s="193"/>
      <c r="H35" s="193"/>
      <c r="I35" s="191"/>
      <c r="J35" s="191"/>
      <c r="K35" s="191"/>
      <c r="L35" s="193"/>
    </row>
    <row r="36" spans="1:12" ht="13.5" customHeight="1">
      <c r="A36" s="86" t="s">
        <v>57</v>
      </c>
      <c r="B36" s="72" t="s">
        <v>50</v>
      </c>
      <c r="C36" s="193"/>
      <c r="D36" s="191"/>
      <c r="E36" s="191"/>
      <c r="F36" s="191"/>
      <c r="G36" s="193"/>
      <c r="H36" s="193"/>
      <c r="I36" s="191"/>
      <c r="J36" s="191"/>
      <c r="K36" s="191"/>
      <c r="L36" s="193"/>
    </row>
    <row r="37" spans="1:12" ht="13.5" customHeight="1">
      <c r="A37" s="145"/>
      <c r="B37" s="90" t="s">
        <v>51</v>
      </c>
      <c r="C37" s="191">
        <v>574242454</v>
      </c>
      <c r="D37" s="191">
        <v>575010706</v>
      </c>
      <c r="E37" s="191">
        <v>0</v>
      </c>
      <c r="F37" s="191">
        <v>768252</v>
      </c>
      <c r="G37" s="191">
        <v>0</v>
      </c>
      <c r="H37" s="191">
        <v>9888963</v>
      </c>
      <c r="I37" s="191">
        <v>9612165</v>
      </c>
      <c r="J37" s="191">
        <v>0</v>
      </c>
      <c r="K37" s="191">
        <v>0</v>
      </c>
      <c r="L37" s="191">
        <v>276798</v>
      </c>
    </row>
    <row r="38" spans="1:12" ht="13.5" customHeight="1">
      <c r="A38" s="145"/>
      <c r="B38" s="90" t="s">
        <v>52</v>
      </c>
      <c r="C38" s="191">
        <v>525525259</v>
      </c>
      <c r="D38" s="191">
        <v>526589340</v>
      </c>
      <c r="E38" s="191">
        <v>0</v>
      </c>
      <c r="F38" s="191">
        <v>1064081</v>
      </c>
      <c r="G38" s="191">
        <v>0</v>
      </c>
      <c r="H38" s="191">
        <v>9333084</v>
      </c>
      <c r="I38" s="191">
        <v>8974349</v>
      </c>
      <c r="J38" s="191">
        <v>0</v>
      </c>
      <c r="K38" s="191">
        <v>0</v>
      </c>
      <c r="L38" s="191">
        <v>358735</v>
      </c>
    </row>
    <row r="39" spans="1:12" ht="13.5" customHeight="1">
      <c r="A39" s="145"/>
      <c r="B39" s="90" t="s">
        <v>53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</row>
    <row r="40" spans="1:12" ht="13.5" customHeight="1">
      <c r="A40" s="145"/>
      <c r="B40" s="90" t="s">
        <v>51</v>
      </c>
      <c r="C40" s="191">
        <v>15166819</v>
      </c>
      <c r="D40" s="191">
        <v>15134968</v>
      </c>
      <c r="E40" s="191">
        <v>0</v>
      </c>
      <c r="F40" s="191">
        <v>0</v>
      </c>
      <c r="G40" s="191">
        <v>31851</v>
      </c>
      <c r="H40" s="191">
        <v>11402935</v>
      </c>
      <c r="I40" s="191">
        <v>11595563</v>
      </c>
      <c r="J40" s="191">
        <v>0</v>
      </c>
      <c r="K40" s="191">
        <v>192628</v>
      </c>
      <c r="L40" s="191">
        <v>0</v>
      </c>
    </row>
    <row r="41" spans="1:12" ht="13.5" customHeight="1">
      <c r="A41" s="145"/>
      <c r="B41" s="90" t="s">
        <v>52</v>
      </c>
      <c r="C41" s="191">
        <v>27586803</v>
      </c>
      <c r="D41" s="191">
        <v>26919717</v>
      </c>
      <c r="E41" s="191">
        <v>23100</v>
      </c>
      <c r="F41" s="191">
        <v>0</v>
      </c>
      <c r="G41" s="191">
        <v>643986</v>
      </c>
      <c r="H41" s="191">
        <v>22600107</v>
      </c>
      <c r="I41" s="191">
        <v>21776260</v>
      </c>
      <c r="J41" s="191">
        <v>0</v>
      </c>
      <c r="K41" s="191">
        <v>0</v>
      </c>
      <c r="L41" s="191">
        <v>823847</v>
      </c>
    </row>
    <row r="42" spans="1:12" ht="13.5" customHeight="1">
      <c r="A42" s="145"/>
      <c r="B42" s="90" t="s">
        <v>54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</row>
    <row r="43" spans="1:12" ht="13.5" customHeight="1">
      <c r="A43" s="145"/>
      <c r="B43" s="90" t="s">
        <v>51</v>
      </c>
      <c r="C43" s="191">
        <v>589409273</v>
      </c>
      <c r="D43" s="191">
        <v>590145674</v>
      </c>
      <c r="E43" s="191">
        <v>0</v>
      </c>
      <c r="F43" s="191">
        <v>768252</v>
      </c>
      <c r="G43" s="191">
        <v>31851</v>
      </c>
      <c r="H43" s="191">
        <v>21291898</v>
      </c>
      <c r="I43" s="191">
        <v>21207728</v>
      </c>
      <c r="J43" s="191">
        <v>0</v>
      </c>
      <c r="K43" s="191">
        <v>192628</v>
      </c>
      <c r="L43" s="191">
        <v>276798</v>
      </c>
    </row>
    <row r="44" spans="1:12" ht="13.5" customHeight="1">
      <c r="A44" s="145"/>
      <c r="B44" s="90" t="s">
        <v>52</v>
      </c>
      <c r="C44" s="191">
        <v>553112062</v>
      </c>
      <c r="D44" s="191">
        <v>553509057</v>
      </c>
      <c r="E44" s="191">
        <v>23100</v>
      </c>
      <c r="F44" s="191">
        <v>1064081</v>
      </c>
      <c r="G44" s="191">
        <v>643986</v>
      </c>
      <c r="H44" s="191">
        <v>31933191</v>
      </c>
      <c r="I44" s="191">
        <v>30750609</v>
      </c>
      <c r="J44" s="191">
        <v>0</v>
      </c>
      <c r="K44" s="191">
        <v>0</v>
      </c>
      <c r="L44" s="191">
        <v>1182582</v>
      </c>
    </row>
    <row r="45" spans="1:12" ht="6" customHeight="1">
      <c r="A45" s="145"/>
      <c r="B45" s="72"/>
      <c r="C45" s="191"/>
      <c r="D45" s="191"/>
      <c r="E45" s="191"/>
      <c r="F45" s="191"/>
      <c r="G45" s="191"/>
      <c r="H45" s="191"/>
      <c r="I45" s="191"/>
      <c r="J45" s="191"/>
      <c r="K45" s="191"/>
      <c r="L45" s="191"/>
    </row>
    <row r="46" spans="1:12" ht="13.5" customHeight="1">
      <c r="A46" s="86" t="s">
        <v>58</v>
      </c>
      <c r="B46" s="72" t="s">
        <v>50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</row>
    <row r="47" spans="1:12" ht="13.5" customHeight="1">
      <c r="A47" s="145"/>
      <c r="B47" s="90" t="s">
        <v>51</v>
      </c>
      <c r="C47" s="191">
        <v>15980503</v>
      </c>
      <c r="D47" s="191">
        <v>16083481</v>
      </c>
      <c r="E47" s="191">
        <v>0</v>
      </c>
      <c r="F47" s="191">
        <v>102978</v>
      </c>
      <c r="G47" s="191">
        <v>0</v>
      </c>
      <c r="H47" s="191">
        <v>16239478</v>
      </c>
      <c r="I47" s="191">
        <v>16370766</v>
      </c>
      <c r="J47" s="191">
        <v>0</v>
      </c>
      <c r="K47" s="191">
        <v>131288</v>
      </c>
      <c r="L47" s="191">
        <v>0</v>
      </c>
    </row>
    <row r="48" spans="1:12" ht="13.5" customHeight="1">
      <c r="A48" s="145"/>
      <c r="B48" s="90" t="s">
        <v>52</v>
      </c>
      <c r="C48" s="191">
        <v>15875980</v>
      </c>
      <c r="D48" s="191">
        <v>15726155</v>
      </c>
      <c r="E48" s="191">
        <v>0</v>
      </c>
      <c r="F48" s="191">
        <v>0</v>
      </c>
      <c r="G48" s="191">
        <v>149825</v>
      </c>
      <c r="H48" s="191">
        <v>15498445</v>
      </c>
      <c r="I48" s="191">
        <v>15149793</v>
      </c>
      <c r="J48" s="191">
        <v>0</v>
      </c>
      <c r="K48" s="191">
        <v>0</v>
      </c>
      <c r="L48" s="191">
        <v>348652</v>
      </c>
    </row>
    <row r="49" spans="1:12" ht="13.5" customHeight="1">
      <c r="A49" s="145"/>
      <c r="B49" s="72" t="s">
        <v>53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</row>
    <row r="50" spans="1:12" ht="13.5" customHeight="1">
      <c r="A50" s="145"/>
      <c r="B50" s="90" t="s">
        <v>51</v>
      </c>
      <c r="C50" s="191">
        <v>7185892</v>
      </c>
      <c r="D50" s="191">
        <v>6801901</v>
      </c>
      <c r="E50" s="191">
        <v>0</v>
      </c>
      <c r="F50" s="191">
        <v>0</v>
      </c>
      <c r="G50" s="191">
        <v>383991</v>
      </c>
      <c r="H50" s="191">
        <v>10091227</v>
      </c>
      <c r="I50" s="191">
        <v>9243249</v>
      </c>
      <c r="J50" s="191">
        <v>0</v>
      </c>
      <c r="K50" s="191">
        <v>0</v>
      </c>
      <c r="L50" s="191">
        <v>847978</v>
      </c>
    </row>
    <row r="51" spans="1:12" ht="13.5" customHeight="1">
      <c r="A51" s="145"/>
      <c r="B51" s="90" t="s">
        <v>52</v>
      </c>
      <c r="C51" s="191">
        <v>14117445</v>
      </c>
      <c r="D51" s="191">
        <v>13476331</v>
      </c>
      <c r="E51" s="191">
        <v>567000</v>
      </c>
      <c r="F51" s="191">
        <v>0</v>
      </c>
      <c r="G51" s="191">
        <v>74114</v>
      </c>
      <c r="H51" s="191">
        <v>17562816</v>
      </c>
      <c r="I51" s="191">
        <v>16103082</v>
      </c>
      <c r="J51" s="191">
        <v>1357942</v>
      </c>
      <c r="K51" s="191">
        <v>0</v>
      </c>
      <c r="L51" s="191">
        <v>101792</v>
      </c>
    </row>
    <row r="52" spans="1:12" ht="13.5" customHeight="1">
      <c r="A52" s="145"/>
      <c r="B52" s="72" t="s">
        <v>54</v>
      </c>
      <c r="C52" s="191"/>
      <c r="D52" s="191"/>
      <c r="E52" s="191"/>
      <c r="F52" s="191"/>
      <c r="G52" s="191"/>
      <c r="H52" s="191"/>
      <c r="I52" s="191"/>
      <c r="J52" s="191"/>
      <c r="K52" s="191"/>
      <c r="L52" s="191"/>
    </row>
    <row r="53" spans="1:12" ht="13.5" customHeight="1">
      <c r="A53" s="145"/>
      <c r="B53" s="90" t="s">
        <v>51</v>
      </c>
      <c r="C53" s="191">
        <v>23166395</v>
      </c>
      <c r="D53" s="191">
        <v>22885382</v>
      </c>
      <c r="E53" s="191">
        <v>0</v>
      </c>
      <c r="F53" s="191">
        <v>102978</v>
      </c>
      <c r="G53" s="191">
        <v>383991</v>
      </c>
      <c r="H53" s="191">
        <v>26330705</v>
      </c>
      <c r="I53" s="191">
        <v>25614015</v>
      </c>
      <c r="J53" s="191">
        <v>0</v>
      </c>
      <c r="K53" s="191">
        <v>131288</v>
      </c>
      <c r="L53" s="191">
        <v>847978</v>
      </c>
    </row>
    <row r="54" spans="1:12" ht="13.5" customHeight="1">
      <c r="A54" s="145"/>
      <c r="B54" s="90" t="s">
        <v>52</v>
      </c>
      <c r="C54" s="191">
        <v>29993425</v>
      </c>
      <c r="D54" s="191">
        <v>29202486</v>
      </c>
      <c r="E54" s="191">
        <v>567000</v>
      </c>
      <c r="F54" s="191">
        <v>0</v>
      </c>
      <c r="G54" s="191">
        <v>223939</v>
      </c>
      <c r="H54" s="191">
        <v>33061261</v>
      </c>
      <c r="I54" s="191">
        <v>31252875</v>
      </c>
      <c r="J54" s="191">
        <v>1357942</v>
      </c>
      <c r="K54" s="191">
        <v>0</v>
      </c>
      <c r="L54" s="191">
        <v>450444</v>
      </c>
    </row>
    <row r="55" spans="1:12" ht="6" customHeight="1">
      <c r="A55" s="145"/>
      <c r="B55" s="72"/>
      <c r="C55" s="191"/>
      <c r="D55" s="191"/>
      <c r="E55" s="191"/>
      <c r="F55" s="191"/>
      <c r="G55" s="191"/>
      <c r="H55" s="191"/>
      <c r="I55" s="191"/>
      <c r="J55" s="191"/>
      <c r="K55" s="191"/>
      <c r="L55" s="191"/>
    </row>
    <row r="56" spans="1:12" ht="13.5" customHeight="1">
      <c r="A56" s="86" t="s">
        <v>59</v>
      </c>
      <c r="B56" s="72" t="s">
        <v>53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</row>
    <row r="57" spans="1:12" ht="13.5" customHeight="1">
      <c r="A57" s="145"/>
      <c r="B57" s="90" t="s">
        <v>51</v>
      </c>
      <c r="C57" s="191">
        <v>175865</v>
      </c>
      <c r="D57" s="191">
        <v>175863</v>
      </c>
      <c r="E57" s="191">
        <v>0</v>
      </c>
      <c r="F57" s="191">
        <v>0</v>
      </c>
      <c r="G57" s="191">
        <v>2</v>
      </c>
      <c r="H57" s="191">
        <v>172838</v>
      </c>
      <c r="I57" s="191">
        <v>172837</v>
      </c>
      <c r="J57" s="191">
        <v>0</v>
      </c>
      <c r="K57" s="191">
        <v>0</v>
      </c>
      <c r="L57" s="191">
        <v>1</v>
      </c>
    </row>
    <row r="58" spans="1:12" ht="13.5" customHeight="1">
      <c r="A58" s="145"/>
      <c r="B58" s="90" t="s">
        <v>52</v>
      </c>
      <c r="C58" s="191">
        <v>177582</v>
      </c>
      <c r="D58" s="191">
        <v>177581</v>
      </c>
      <c r="E58" s="191">
        <v>0</v>
      </c>
      <c r="F58" s="191">
        <v>0</v>
      </c>
      <c r="G58" s="191">
        <v>1</v>
      </c>
      <c r="H58" s="191">
        <v>172838</v>
      </c>
      <c r="I58" s="191">
        <v>172836</v>
      </c>
      <c r="J58" s="191">
        <v>0</v>
      </c>
      <c r="K58" s="191">
        <v>0</v>
      </c>
      <c r="L58" s="191">
        <v>2</v>
      </c>
    </row>
    <row r="59" spans="1:12" ht="7.5" customHeight="1">
      <c r="A59" s="145"/>
      <c r="B59" s="84"/>
      <c r="C59" s="191"/>
      <c r="D59" s="191"/>
      <c r="E59" s="191"/>
      <c r="F59" s="191"/>
      <c r="G59" s="191"/>
      <c r="H59" s="191"/>
      <c r="I59" s="191"/>
      <c r="J59" s="191"/>
      <c r="K59" s="191"/>
      <c r="L59" s="191"/>
    </row>
    <row r="60" spans="1:12" ht="13.5" customHeight="1">
      <c r="A60" s="86" t="s">
        <v>60</v>
      </c>
      <c r="B60" s="72" t="s">
        <v>50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</row>
    <row r="61" spans="1:12" ht="13.5" customHeight="1">
      <c r="A61" s="145"/>
      <c r="B61" s="90" t="s">
        <v>51</v>
      </c>
      <c r="C61" s="191">
        <v>129406</v>
      </c>
      <c r="D61" s="191">
        <v>129446</v>
      </c>
      <c r="E61" s="191">
        <v>0</v>
      </c>
      <c r="F61" s="191">
        <v>40</v>
      </c>
      <c r="G61" s="191">
        <v>0</v>
      </c>
      <c r="H61" s="191">
        <v>128859</v>
      </c>
      <c r="I61" s="191">
        <v>215755</v>
      </c>
      <c r="J61" s="191">
        <v>0</v>
      </c>
      <c r="K61" s="191">
        <v>86896</v>
      </c>
      <c r="L61" s="191">
        <v>0</v>
      </c>
    </row>
    <row r="62" spans="1:12" ht="13.5" customHeight="1">
      <c r="A62" s="145"/>
      <c r="B62" s="90" t="s">
        <v>52</v>
      </c>
      <c r="C62" s="191">
        <v>90972</v>
      </c>
      <c r="D62" s="191">
        <v>87299</v>
      </c>
      <c r="E62" s="191">
        <v>0</v>
      </c>
      <c r="F62" s="191">
        <v>0</v>
      </c>
      <c r="G62" s="191">
        <v>3673</v>
      </c>
      <c r="H62" s="191">
        <v>48511</v>
      </c>
      <c r="I62" s="191">
        <v>44668</v>
      </c>
      <c r="J62" s="191">
        <v>0</v>
      </c>
      <c r="K62" s="191">
        <v>0</v>
      </c>
      <c r="L62" s="191">
        <v>3843</v>
      </c>
    </row>
    <row r="63" spans="1:12" ht="13.5" customHeight="1">
      <c r="A63" s="145"/>
      <c r="B63" s="72" t="s">
        <v>53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</row>
    <row r="64" spans="1:12" ht="13.5" customHeight="1">
      <c r="A64" s="145"/>
      <c r="B64" s="90" t="s">
        <v>51</v>
      </c>
      <c r="C64" s="191">
        <v>29272</v>
      </c>
      <c r="D64" s="191">
        <v>29262</v>
      </c>
      <c r="E64" s="191">
        <v>0</v>
      </c>
      <c r="F64" s="191">
        <v>0</v>
      </c>
      <c r="G64" s="191">
        <v>10</v>
      </c>
      <c r="H64" s="191">
        <v>312138</v>
      </c>
      <c r="I64" s="191">
        <v>315440</v>
      </c>
      <c r="J64" s="191">
        <v>0</v>
      </c>
      <c r="K64" s="191">
        <v>3302</v>
      </c>
      <c r="L64" s="191">
        <v>0</v>
      </c>
    </row>
    <row r="65" spans="1:12" ht="13.5" customHeight="1">
      <c r="A65" s="145"/>
      <c r="B65" s="90" t="s">
        <v>52</v>
      </c>
      <c r="C65" s="191">
        <v>138800</v>
      </c>
      <c r="D65" s="191">
        <v>138800</v>
      </c>
      <c r="E65" s="191">
        <v>0</v>
      </c>
      <c r="F65" s="191">
        <v>0</v>
      </c>
      <c r="G65" s="191">
        <v>0</v>
      </c>
      <c r="H65" s="191">
        <v>140518</v>
      </c>
      <c r="I65" s="191">
        <v>140518</v>
      </c>
      <c r="J65" s="191">
        <v>0</v>
      </c>
      <c r="K65" s="191">
        <v>0</v>
      </c>
      <c r="L65" s="191">
        <v>0</v>
      </c>
    </row>
    <row r="66" spans="1:12" ht="13.5" customHeight="1">
      <c r="A66" s="145"/>
      <c r="B66" s="72" t="s">
        <v>54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</row>
    <row r="67" spans="1:12" ht="13.5" customHeight="1">
      <c r="A67" s="145"/>
      <c r="B67" s="90" t="s">
        <v>51</v>
      </c>
      <c r="C67" s="191">
        <v>158678</v>
      </c>
      <c r="D67" s="191">
        <v>158708</v>
      </c>
      <c r="E67" s="191">
        <v>0</v>
      </c>
      <c r="F67" s="191">
        <v>40</v>
      </c>
      <c r="G67" s="191">
        <v>10</v>
      </c>
      <c r="H67" s="191">
        <v>440997</v>
      </c>
      <c r="I67" s="191">
        <v>531195</v>
      </c>
      <c r="J67" s="191">
        <v>0</v>
      </c>
      <c r="K67" s="191">
        <v>90198</v>
      </c>
      <c r="L67" s="191">
        <v>0</v>
      </c>
    </row>
    <row r="68" spans="1:12" ht="13.5" customHeight="1">
      <c r="A68" s="89"/>
      <c r="B68" s="140" t="s">
        <v>52</v>
      </c>
      <c r="C68" s="192">
        <v>229772</v>
      </c>
      <c r="D68" s="192">
        <v>226099</v>
      </c>
      <c r="E68" s="192">
        <v>0</v>
      </c>
      <c r="F68" s="192">
        <v>0</v>
      </c>
      <c r="G68" s="192">
        <v>3673</v>
      </c>
      <c r="H68" s="192">
        <v>189029</v>
      </c>
      <c r="I68" s="192">
        <v>185186</v>
      </c>
      <c r="J68" s="192">
        <v>0</v>
      </c>
      <c r="K68" s="192">
        <v>0</v>
      </c>
      <c r="L68" s="192">
        <v>3843</v>
      </c>
    </row>
    <row r="69" ht="12" customHeight="1">
      <c r="A69" s="3" t="s">
        <v>551</v>
      </c>
    </row>
    <row r="70" ht="12" customHeight="1"/>
    <row r="71" ht="12" customHeight="1"/>
  </sheetData>
  <printOptions/>
  <pageMargins left="0.58" right="0.59" top="0.5905511811023623" bottom="0.58" header="0.3937007874015748" footer="0.393700787401574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7"/>
  <sheetViews>
    <sheetView workbookViewId="0" topLeftCell="B2">
      <selection activeCell="C21" sqref="C21"/>
    </sheetView>
  </sheetViews>
  <sheetFormatPr defaultColWidth="9.00390625" defaultRowHeight="12.75"/>
  <cols>
    <col min="1" max="1" width="7.75390625" style="56" hidden="1" customWidth="1"/>
    <col min="2" max="2" width="4.75390625" style="3" customWidth="1"/>
    <col min="3" max="3" width="10.375" style="3" customWidth="1"/>
    <col min="4" max="4" width="11.75390625" style="94" customWidth="1"/>
    <col min="5" max="5" width="10.75390625" style="94" customWidth="1"/>
    <col min="6" max="6" width="9.75390625" style="94" customWidth="1"/>
    <col min="7" max="7" width="10.75390625" style="94" customWidth="1"/>
    <col min="8" max="15" width="9.75390625" style="94" customWidth="1"/>
    <col min="16" max="16" width="10.75390625" style="94" customWidth="1"/>
    <col min="17" max="17" width="7.75390625" style="94" customWidth="1"/>
    <col min="18" max="28" width="10.75390625" style="94" customWidth="1"/>
    <col min="29" max="29" width="7.75390625" style="3" customWidth="1"/>
    <col min="30" max="30" width="10.75390625" style="3" customWidth="1"/>
    <col min="31" max="16384" width="8.875" style="3" customWidth="1"/>
  </cols>
  <sheetData>
    <row r="1" ht="18.75" customHeight="1" hidden="1"/>
    <row r="2" spans="2:4" ht="18.75" customHeight="1">
      <c r="B2" s="216" t="s">
        <v>395</v>
      </c>
      <c r="D2" s="104"/>
    </row>
    <row r="3" spans="2:4" ht="13.5" customHeight="1" hidden="1">
      <c r="B3" s="30"/>
      <c r="D3" s="104"/>
    </row>
    <row r="4" spans="2:28" ht="16.5" customHeight="1">
      <c r="B4" s="217" t="s">
        <v>396</v>
      </c>
      <c r="C4" s="1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94"/>
      <c r="P4" s="128"/>
      <c r="Q4" s="176"/>
      <c r="R4" s="128"/>
      <c r="S4" s="128"/>
      <c r="T4" s="128"/>
      <c r="U4" s="128"/>
      <c r="V4" s="128"/>
      <c r="W4" s="128"/>
      <c r="X4" s="128"/>
      <c r="Y4" s="128"/>
      <c r="Z4" s="96"/>
      <c r="AA4" s="128"/>
      <c r="AB4" s="194"/>
    </row>
    <row r="5" spans="1:28" s="94" customFormat="1" ht="15.75" customHeight="1">
      <c r="A5" s="91"/>
      <c r="B5" s="92"/>
      <c r="C5" s="93"/>
      <c r="D5" s="108"/>
      <c r="E5" s="108"/>
      <c r="F5" s="108"/>
      <c r="G5" s="108"/>
      <c r="H5" s="108" t="s">
        <v>63</v>
      </c>
      <c r="I5" s="108"/>
      <c r="J5" s="108" t="s">
        <v>65</v>
      </c>
      <c r="K5" s="108" t="s">
        <v>66</v>
      </c>
      <c r="L5" s="109"/>
      <c r="M5" s="109"/>
      <c r="N5" s="108" t="s">
        <v>391</v>
      </c>
      <c r="O5" s="114"/>
      <c r="P5" s="108"/>
      <c r="Q5" s="108" t="s">
        <v>68</v>
      </c>
      <c r="R5" s="108"/>
      <c r="S5" s="108" t="s">
        <v>69</v>
      </c>
      <c r="T5" s="108"/>
      <c r="U5" s="108"/>
      <c r="V5" s="108"/>
      <c r="W5" s="108"/>
      <c r="X5" s="108"/>
      <c r="Y5" s="108"/>
      <c r="Z5" s="108"/>
      <c r="AA5" s="108"/>
      <c r="AB5" s="110"/>
    </row>
    <row r="6" spans="1:28" s="94" customFormat="1" ht="15.75" customHeight="1">
      <c r="A6" s="95" t="s">
        <v>262</v>
      </c>
      <c r="B6" s="96"/>
      <c r="C6" s="97"/>
      <c r="D6" s="105"/>
      <c r="E6" s="105"/>
      <c r="F6" s="106"/>
      <c r="G6" s="106"/>
      <c r="H6" s="106" t="s">
        <v>73</v>
      </c>
      <c r="I6" s="106" t="s">
        <v>64</v>
      </c>
      <c r="J6" s="106" t="s">
        <v>74</v>
      </c>
      <c r="K6" s="106" t="s">
        <v>75</v>
      </c>
      <c r="L6" s="106" t="s">
        <v>67</v>
      </c>
      <c r="M6" s="106" t="s">
        <v>390</v>
      </c>
      <c r="N6" s="106" t="s">
        <v>392</v>
      </c>
      <c r="O6" s="115" t="s">
        <v>305</v>
      </c>
      <c r="P6" s="106"/>
      <c r="Q6" s="106" t="s">
        <v>76</v>
      </c>
      <c r="R6" s="106"/>
      <c r="S6" s="106" t="s">
        <v>78</v>
      </c>
      <c r="T6" s="106"/>
      <c r="U6" s="106" t="s">
        <v>70</v>
      </c>
      <c r="V6" s="106"/>
      <c r="W6" s="106"/>
      <c r="X6" s="106"/>
      <c r="Y6" s="106"/>
      <c r="Z6" s="106"/>
      <c r="AA6" s="106"/>
      <c r="AB6" s="107"/>
    </row>
    <row r="7" spans="1:28" s="94" customFormat="1" ht="15.75" customHeight="1">
      <c r="A7" s="91"/>
      <c r="B7" s="99"/>
      <c r="C7" s="100" t="s">
        <v>44</v>
      </c>
      <c r="D7" s="111" t="s">
        <v>71</v>
      </c>
      <c r="E7" s="111" t="s">
        <v>72</v>
      </c>
      <c r="F7" s="111" t="s">
        <v>7</v>
      </c>
      <c r="G7" s="111" t="s">
        <v>11</v>
      </c>
      <c r="H7" s="111" t="s">
        <v>83</v>
      </c>
      <c r="I7" s="111" t="s">
        <v>84</v>
      </c>
      <c r="J7" s="111" t="s">
        <v>84</v>
      </c>
      <c r="K7" s="111" t="s">
        <v>85</v>
      </c>
      <c r="L7" s="112" t="s">
        <v>84</v>
      </c>
      <c r="M7" s="112" t="s">
        <v>84</v>
      </c>
      <c r="N7" s="112" t="s">
        <v>84</v>
      </c>
      <c r="O7" s="116" t="s">
        <v>285</v>
      </c>
      <c r="P7" s="111" t="s">
        <v>19</v>
      </c>
      <c r="Q7" s="111" t="s">
        <v>84</v>
      </c>
      <c r="R7" s="111" t="s">
        <v>77</v>
      </c>
      <c r="S7" s="111" t="s">
        <v>84</v>
      </c>
      <c r="T7" s="111" t="s">
        <v>21</v>
      </c>
      <c r="U7" s="111" t="s">
        <v>86</v>
      </c>
      <c r="V7" s="111" t="s">
        <v>79</v>
      </c>
      <c r="W7" s="111" t="s">
        <v>80</v>
      </c>
      <c r="X7" s="111" t="s">
        <v>81</v>
      </c>
      <c r="Y7" s="111" t="s">
        <v>25</v>
      </c>
      <c r="Z7" s="111" t="s">
        <v>27</v>
      </c>
      <c r="AA7" s="111" t="s">
        <v>29</v>
      </c>
      <c r="AB7" s="113" t="s">
        <v>82</v>
      </c>
    </row>
    <row r="8" spans="1:28" s="94" customFormat="1" ht="15.75" customHeight="1">
      <c r="A8" s="91"/>
      <c r="C8" s="90" t="s">
        <v>434</v>
      </c>
      <c r="D8" s="248">
        <v>2504891009</v>
      </c>
      <c r="E8" s="248">
        <v>902658685</v>
      </c>
      <c r="F8" s="248">
        <v>18761635</v>
      </c>
      <c r="G8" s="248">
        <v>376178546</v>
      </c>
      <c r="H8" s="248">
        <v>4642493</v>
      </c>
      <c r="I8" s="248">
        <v>49923417</v>
      </c>
      <c r="J8" s="248">
        <v>24830</v>
      </c>
      <c r="K8" s="248">
        <v>20556950</v>
      </c>
      <c r="L8" s="248">
        <v>34431839</v>
      </c>
      <c r="M8" s="248">
        <v>0</v>
      </c>
      <c r="N8" s="248">
        <v>0</v>
      </c>
      <c r="O8" s="248">
        <v>30151151</v>
      </c>
      <c r="P8" s="248">
        <v>260106410</v>
      </c>
      <c r="Q8" s="248">
        <v>169285</v>
      </c>
      <c r="R8" s="248">
        <v>85107214</v>
      </c>
      <c r="S8" s="248">
        <v>1391876</v>
      </c>
      <c r="T8" s="248">
        <v>29775492</v>
      </c>
      <c r="U8" s="248">
        <v>24173642</v>
      </c>
      <c r="V8" s="248">
        <v>75358746</v>
      </c>
      <c r="W8" s="248">
        <v>11344424</v>
      </c>
      <c r="X8" s="248">
        <v>10179048</v>
      </c>
      <c r="Y8" s="248">
        <v>74872110</v>
      </c>
      <c r="Z8" s="248">
        <v>58021023</v>
      </c>
      <c r="AA8" s="248">
        <v>195171762</v>
      </c>
      <c r="AB8" s="248">
        <v>241890431</v>
      </c>
    </row>
    <row r="9" spans="1:28" s="94" customFormat="1" ht="15.75" customHeight="1">
      <c r="A9" s="91"/>
      <c r="C9" s="90" t="s">
        <v>467</v>
      </c>
      <c r="D9" s="248">
        <v>2470724734</v>
      </c>
      <c r="E9" s="248">
        <v>883522148</v>
      </c>
      <c r="F9" s="248">
        <v>18924379</v>
      </c>
      <c r="G9" s="248">
        <v>377169281</v>
      </c>
      <c r="H9" s="248">
        <v>4409031</v>
      </c>
      <c r="I9" s="248">
        <v>43824604</v>
      </c>
      <c r="J9" s="248">
        <v>5857</v>
      </c>
      <c r="K9" s="248">
        <v>18573282</v>
      </c>
      <c r="L9" s="248">
        <v>10356479</v>
      </c>
      <c r="M9" s="248">
        <v>0</v>
      </c>
      <c r="N9" s="248">
        <v>0</v>
      </c>
      <c r="O9" s="248">
        <v>29636923</v>
      </c>
      <c r="P9" s="248">
        <v>246307854</v>
      </c>
      <c r="Q9" s="248">
        <v>168460</v>
      </c>
      <c r="R9" s="248">
        <v>81666340</v>
      </c>
      <c r="S9" s="248">
        <v>1391122</v>
      </c>
      <c r="T9" s="248">
        <v>30648502</v>
      </c>
      <c r="U9" s="248">
        <v>25010562</v>
      </c>
      <c r="V9" s="248">
        <v>75505014</v>
      </c>
      <c r="W9" s="248">
        <v>10862501</v>
      </c>
      <c r="X9" s="248">
        <v>9278055</v>
      </c>
      <c r="Y9" s="248">
        <v>82344514</v>
      </c>
      <c r="Z9" s="248">
        <v>44886015</v>
      </c>
      <c r="AA9" s="248">
        <v>221293849</v>
      </c>
      <c r="AB9" s="248">
        <v>254939962</v>
      </c>
    </row>
    <row r="10" spans="1:28" s="94" customFormat="1" ht="15.75" customHeight="1">
      <c r="A10" s="91"/>
      <c r="C10" s="90" t="s">
        <v>468</v>
      </c>
      <c r="D10" s="248">
        <v>2429782519</v>
      </c>
      <c r="E10" s="248">
        <v>840033494</v>
      </c>
      <c r="F10" s="248">
        <v>19768391</v>
      </c>
      <c r="G10" s="248">
        <v>361339224</v>
      </c>
      <c r="H10" s="248">
        <v>4107038</v>
      </c>
      <c r="I10" s="248">
        <v>48562828</v>
      </c>
      <c r="J10" s="248">
        <v>4912</v>
      </c>
      <c r="K10" s="248">
        <v>19463895</v>
      </c>
      <c r="L10" s="248">
        <v>7423769</v>
      </c>
      <c r="M10" s="248">
        <v>0</v>
      </c>
      <c r="N10" s="248">
        <v>0</v>
      </c>
      <c r="O10" s="248">
        <v>29054477</v>
      </c>
      <c r="P10" s="248">
        <v>271002778</v>
      </c>
      <c r="Q10" s="248">
        <v>167610</v>
      </c>
      <c r="R10" s="248">
        <v>85077643</v>
      </c>
      <c r="S10" s="248">
        <v>1523334</v>
      </c>
      <c r="T10" s="248">
        <v>31447547</v>
      </c>
      <c r="U10" s="248">
        <v>25339913</v>
      </c>
      <c r="V10" s="248">
        <v>74762602</v>
      </c>
      <c r="W10" s="248">
        <v>11452753</v>
      </c>
      <c r="X10" s="248">
        <v>6607246</v>
      </c>
      <c r="Y10" s="248">
        <v>84684603</v>
      </c>
      <c r="Z10" s="248">
        <v>38319107</v>
      </c>
      <c r="AA10" s="248">
        <v>193049615</v>
      </c>
      <c r="AB10" s="248">
        <v>276589740</v>
      </c>
    </row>
    <row r="11" spans="1:28" s="94" customFormat="1" ht="15.75" customHeight="1">
      <c r="A11" s="91"/>
      <c r="C11" s="90" t="s">
        <v>469</v>
      </c>
      <c r="D11" s="248">
        <v>2434767394</v>
      </c>
      <c r="E11" s="248">
        <v>833253206</v>
      </c>
      <c r="F11" s="248">
        <v>29930569</v>
      </c>
      <c r="G11" s="248">
        <v>360330876</v>
      </c>
      <c r="H11" s="248">
        <v>3797197</v>
      </c>
      <c r="I11" s="248">
        <v>53128216</v>
      </c>
      <c r="J11" s="248">
        <v>3392</v>
      </c>
      <c r="K11" s="248">
        <v>20901535</v>
      </c>
      <c r="L11" s="248">
        <v>6578451</v>
      </c>
      <c r="M11" s="248">
        <v>1923219</v>
      </c>
      <c r="N11" s="248">
        <v>1839062</v>
      </c>
      <c r="O11" s="248">
        <v>27582501</v>
      </c>
      <c r="P11" s="248">
        <v>262970534</v>
      </c>
      <c r="Q11" s="248">
        <v>173527</v>
      </c>
      <c r="R11" s="248">
        <v>78908821</v>
      </c>
      <c r="S11" s="248">
        <v>1478754</v>
      </c>
      <c r="T11" s="248">
        <v>47932423</v>
      </c>
      <c r="U11" s="248">
        <v>28354696</v>
      </c>
      <c r="V11" s="248">
        <v>76445440</v>
      </c>
      <c r="W11" s="248">
        <v>11853450</v>
      </c>
      <c r="X11" s="248">
        <v>7102379</v>
      </c>
      <c r="Y11" s="248">
        <v>95028304</v>
      </c>
      <c r="Z11" s="248">
        <v>36343497</v>
      </c>
      <c r="AA11" s="248">
        <v>193551865</v>
      </c>
      <c r="AB11" s="248">
        <v>255355480</v>
      </c>
    </row>
    <row r="12" spans="1:28" s="94" customFormat="1" ht="15.75" customHeight="1">
      <c r="A12" s="91"/>
      <c r="C12" s="90" t="s">
        <v>514</v>
      </c>
      <c r="D12" s="248">
        <v>2725078552</v>
      </c>
      <c r="E12" s="248">
        <v>851410008</v>
      </c>
      <c r="F12" s="248">
        <v>40910832</v>
      </c>
      <c r="G12" s="248">
        <v>359430209</v>
      </c>
      <c r="H12" s="248">
        <v>3751733</v>
      </c>
      <c r="I12" s="248">
        <v>49411923</v>
      </c>
      <c r="J12" s="248">
        <v>2799</v>
      </c>
      <c r="K12" s="248">
        <v>19765631</v>
      </c>
      <c r="L12" s="248">
        <v>4944795</v>
      </c>
      <c r="M12" s="248">
        <v>3271531</v>
      </c>
      <c r="N12" s="248">
        <v>4702505</v>
      </c>
      <c r="O12" s="248">
        <v>28205702</v>
      </c>
      <c r="P12" s="248">
        <v>255447449</v>
      </c>
      <c r="Q12" s="248">
        <v>174428</v>
      </c>
      <c r="R12" s="248">
        <v>112607110</v>
      </c>
      <c r="S12" s="248">
        <v>1482682</v>
      </c>
      <c r="T12" s="248">
        <v>50263134</v>
      </c>
      <c r="U12" s="248">
        <v>29219453</v>
      </c>
      <c r="V12" s="248">
        <v>76997210</v>
      </c>
      <c r="W12" s="248">
        <v>12219982</v>
      </c>
      <c r="X12" s="248">
        <v>5245809</v>
      </c>
      <c r="Y12" s="248">
        <v>93668650</v>
      </c>
      <c r="Z12" s="248">
        <v>42359610</v>
      </c>
      <c r="AA12" s="248">
        <v>460271003</v>
      </c>
      <c r="AB12" s="248">
        <v>219314364</v>
      </c>
    </row>
    <row r="13" spans="1:28" s="94" customFormat="1" ht="15.75" customHeight="1">
      <c r="A13" s="91"/>
      <c r="C13" s="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</row>
    <row r="14" spans="1:28" s="94" customFormat="1" ht="15.75" customHeight="1">
      <c r="A14" s="103">
        <v>100</v>
      </c>
      <c r="B14" s="104"/>
      <c r="C14" s="84" t="s">
        <v>88</v>
      </c>
      <c r="D14" s="248">
        <v>379060280</v>
      </c>
      <c r="E14" s="248">
        <v>171283069</v>
      </c>
      <c r="F14" s="248">
        <v>5743789</v>
      </c>
      <c r="G14" s="248">
        <v>26341544</v>
      </c>
      <c r="H14" s="248">
        <v>180702</v>
      </c>
      <c r="I14" s="248">
        <v>8212119</v>
      </c>
      <c r="J14" s="248">
        <v>0</v>
      </c>
      <c r="K14" s="248">
        <v>1514685</v>
      </c>
      <c r="L14" s="248">
        <v>1108433</v>
      </c>
      <c r="M14" s="248">
        <v>734109</v>
      </c>
      <c r="N14" s="248">
        <v>1058041</v>
      </c>
      <c r="O14" s="248">
        <v>6473876</v>
      </c>
      <c r="P14" s="248">
        <v>45669579</v>
      </c>
      <c r="Q14" s="248">
        <v>0</v>
      </c>
      <c r="R14" s="248">
        <v>14979641</v>
      </c>
      <c r="S14" s="248">
        <v>190553</v>
      </c>
      <c r="T14" s="248">
        <v>10794905</v>
      </c>
      <c r="U14" s="248">
        <v>3490772</v>
      </c>
      <c r="V14" s="248">
        <v>12873938</v>
      </c>
      <c r="W14" s="248">
        <v>1361233</v>
      </c>
      <c r="X14" s="248">
        <v>1346991</v>
      </c>
      <c r="Y14" s="248">
        <v>7189232</v>
      </c>
      <c r="Z14" s="248">
        <v>2272977</v>
      </c>
      <c r="AA14" s="248">
        <v>19151392</v>
      </c>
      <c r="AB14" s="248">
        <v>37088700</v>
      </c>
    </row>
    <row r="15" spans="1:28" s="94" customFormat="1" ht="15.75" customHeight="1">
      <c r="A15" s="103">
        <v>200</v>
      </c>
      <c r="B15" s="104"/>
      <c r="C15" s="84" t="s">
        <v>89</v>
      </c>
      <c r="D15" s="248">
        <v>229261150</v>
      </c>
      <c r="E15" s="248">
        <v>103151636</v>
      </c>
      <c r="F15" s="248">
        <v>5517264</v>
      </c>
      <c r="G15" s="248">
        <v>17738858</v>
      </c>
      <c r="H15" s="248">
        <v>684746</v>
      </c>
      <c r="I15" s="248">
        <v>5271579</v>
      </c>
      <c r="J15" s="248">
        <v>0</v>
      </c>
      <c r="K15" s="248">
        <v>1296680</v>
      </c>
      <c r="L15" s="248">
        <v>739800</v>
      </c>
      <c r="M15" s="248">
        <v>489236</v>
      </c>
      <c r="N15" s="248">
        <v>702375</v>
      </c>
      <c r="O15" s="248">
        <v>3942066</v>
      </c>
      <c r="P15" s="248">
        <v>18140715</v>
      </c>
      <c r="Q15" s="248">
        <v>62031</v>
      </c>
      <c r="R15" s="248">
        <v>9373075</v>
      </c>
      <c r="S15" s="248">
        <v>132690</v>
      </c>
      <c r="T15" s="248">
        <v>1445776</v>
      </c>
      <c r="U15" s="248">
        <v>1239120</v>
      </c>
      <c r="V15" s="248">
        <v>5690685</v>
      </c>
      <c r="W15" s="248">
        <v>1212906</v>
      </c>
      <c r="X15" s="248">
        <v>1099888</v>
      </c>
      <c r="Y15" s="248">
        <v>12644013</v>
      </c>
      <c r="Z15" s="248">
        <v>3320105</v>
      </c>
      <c r="AA15" s="248">
        <v>8549436</v>
      </c>
      <c r="AB15" s="248">
        <v>26816470</v>
      </c>
    </row>
    <row r="16" spans="1:28" s="94" customFormat="1" ht="15.75" customHeight="1">
      <c r="A16" s="103">
        <v>300</v>
      </c>
      <c r="B16" s="104"/>
      <c r="C16" s="84" t="s">
        <v>90</v>
      </c>
      <c r="D16" s="248">
        <v>214763025</v>
      </c>
      <c r="E16" s="248">
        <v>98206060</v>
      </c>
      <c r="F16" s="248">
        <v>4607928</v>
      </c>
      <c r="G16" s="248">
        <v>24226126</v>
      </c>
      <c r="H16" s="248">
        <v>44295</v>
      </c>
      <c r="I16" s="248">
        <v>6064409</v>
      </c>
      <c r="J16" s="248">
        <v>0</v>
      </c>
      <c r="K16" s="248">
        <v>1286916</v>
      </c>
      <c r="L16" s="248">
        <v>556550</v>
      </c>
      <c r="M16" s="248">
        <v>367889</v>
      </c>
      <c r="N16" s="248">
        <v>527553</v>
      </c>
      <c r="O16" s="248">
        <v>3085185</v>
      </c>
      <c r="P16" s="248">
        <v>22035726</v>
      </c>
      <c r="Q16" s="248">
        <v>0</v>
      </c>
      <c r="R16" s="248">
        <v>9231897</v>
      </c>
      <c r="S16" s="248">
        <v>161114</v>
      </c>
      <c r="T16" s="248">
        <v>1020999</v>
      </c>
      <c r="U16" s="248">
        <v>3199617</v>
      </c>
      <c r="V16" s="248">
        <v>4453103</v>
      </c>
      <c r="W16" s="248">
        <v>1593688</v>
      </c>
      <c r="X16" s="248">
        <v>286581</v>
      </c>
      <c r="Y16" s="248">
        <v>3300162</v>
      </c>
      <c r="Z16" s="248">
        <v>3444052</v>
      </c>
      <c r="AA16" s="248">
        <v>8623575</v>
      </c>
      <c r="AB16" s="248">
        <v>18439600</v>
      </c>
    </row>
    <row r="17" spans="1:28" s="94" customFormat="1" ht="15.75" customHeight="1">
      <c r="A17" s="103">
        <v>400</v>
      </c>
      <c r="B17" s="104"/>
      <c r="C17" s="84" t="s">
        <v>91</v>
      </c>
      <c r="D17" s="248">
        <v>117643065</v>
      </c>
      <c r="E17" s="248">
        <v>38594214</v>
      </c>
      <c r="F17" s="248">
        <v>2516705</v>
      </c>
      <c r="G17" s="248">
        <v>24102259</v>
      </c>
      <c r="H17" s="248">
        <v>1619360</v>
      </c>
      <c r="I17" s="248">
        <v>2751201</v>
      </c>
      <c r="J17" s="248">
        <v>0</v>
      </c>
      <c r="K17" s="248">
        <v>964331</v>
      </c>
      <c r="L17" s="248">
        <v>208645</v>
      </c>
      <c r="M17" s="248">
        <v>137826</v>
      </c>
      <c r="N17" s="248">
        <v>197310</v>
      </c>
      <c r="O17" s="248">
        <v>1101360</v>
      </c>
      <c r="P17" s="248">
        <v>6988881</v>
      </c>
      <c r="Q17" s="248">
        <v>105817</v>
      </c>
      <c r="R17" s="248">
        <v>6198912</v>
      </c>
      <c r="S17" s="248">
        <v>59611</v>
      </c>
      <c r="T17" s="248">
        <v>470454</v>
      </c>
      <c r="U17" s="248">
        <v>2014862</v>
      </c>
      <c r="V17" s="248">
        <v>2755274</v>
      </c>
      <c r="W17" s="248">
        <v>670753</v>
      </c>
      <c r="X17" s="248">
        <v>171970</v>
      </c>
      <c r="Y17" s="248">
        <v>6179794</v>
      </c>
      <c r="Z17" s="248">
        <v>1684990</v>
      </c>
      <c r="AA17" s="248">
        <v>7244136</v>
      </c>
      <c r="AB17" s="248">
        <v>10904400</v>
      </c>
    </row>
    <row r="18" spans="1:28" s="94" customFormat="1" ht="15.75" customHeight="1">
      <c r="A18" s="103">
        <v>500</v>
      </c>
      <c r="B18" s="104"/>
      <c r="C18" s="84" t="s">
        <v>92</v>
      </c>
      <c r="D18" s="248">
        <v>219378765</v>
      </c>
      <c r="E18" s="248">
        <v>96940332</v>
      </c>
      <c r="F18" s="248">
        <v>4159169</v>
      </c>
      <c r="G18" s="248">
        <v>19703223</v>
      </c>
      <c r="H18" s="248">
        <v>156005</v>
      </c>
      <c r="I18" s="248">
        <v>5642087</v>
      </c>
      <c r="J18" s="248">
        <v>116</v>
      </c>
      <c r="K18" s="248">
        <v>1363230</v>
      </c>
      <c r="L18" s="248">
        <v>444203</v>
      </c>
      <c r="M18" s="248">
        <v>293617</v>
      </c>
      <c r="N18" s="248">
        <v>421034</v>
      </c>
      <c r="O18" s="248">
        <v>2724114</v>
      </c>
      <c r="P18" s="248">
        <v>20778722</v>
      </c>
      <c r="Q18" s="248">
        <v>6580</v>
      </c>
      <c r="R18" s="248">
        <v>8576338</v>
      </c>
      <c r="S18" s="248">
        <v>138660</v>
      </c>
      <c r="T18" s="248">
        <v>1078581</v>
      </c>
      <c r="U18" s="248">
        <v>2900570</v>
      </c>
      <c r="V18" s="248">
        <v>5938010</v>
      </c>
      <c r="W18" s="248">
        <v>1319897</v>
      </c>
      <c r="X18" s="248">
        <v>476031</v>
      </c>
      <c r="Y18" s="248">
        <v>4982125</v>
      </c>
      <c r="Z18" s="248">
        <v>8279772</v>
      </c>
      <c r="AA18" s="248">
        <v>15779939</v>
      </c>
      <c r="AB18" s="248">
        <v>17276410</v>
      </c>
    </row>
    <row r="19" spans="1:28" s="94" customFormat="1" ht="15.75" customHeight="1">
      <c r="A19" s="103">
        <v>600</v>
      </c>
      <c r="B19" s="104"/>
      <c r="C19" s="84" t="s">
        <v>93</v>
      </c>
      <c r="D19" s="248">
        <v>129564382</v>
      </c>
      <c r="E19" s="248">
        <v>35408206</v>
      </c>
      <c r="F19" s="248">
        <v>2479835</v>
      </c>
      <c r="G19" s="248">
        <v>34756972</v>
      </c>
      <c r="H19" s="248">
        <v>232622</v>
      </c>
      <c r="I19" s="248">
        <v>2557181</v>
      </c>
      <c r="J19" s="248">
        <v>0</v>
      </c>
      <c r="K19" s="248">
        <v>927081</v>
      </c>
      <c r="L19" s="248">
        <v>190812</v>
      </c>
      <c r="M19" s="248">
        <v>126096</v>
      </c>
      <c r="N19" s="248">
        <v>180711</v>
      </c>
      <c r="O19" s="248">
        <v>960723</v>
      </c>
      <c r="P19" s="248">
        <v>8539838</v>
      </c>
      <c r="Q19" s="248">
        <v>0</v>
      </c>
      <c r="R19" s="248">
        <v>7311172</v>
      </c>
      <c r="S19" s="248">
        <v>64183</v>
      </c>
      <c r="T19" s="248">
        <v>1158956</v>
      </c>
      <c r="U19" s="248">
        <v>2266318</v>
      </c>
      <c r="V19" s="248">
        <v>2575348</v>
      </c>
      <c r="W19" s="248">
        <v>530683</v>
      </c>
      <c r="X19" s="248">
        <v>27585</v>
      </c>
      <c r="Y19" s="248">
        <v>6941795</v>
      </c>
      <c r="Z19" s="248">
        <v>3146826</v>
      </c>
      <c r="AA19" s="248">
        <v>4986889</v>
      </c>
      <c r="AB19" s="248">
        <v>14194550</v>
      </c>
    </row>
    <row r="20" spans="1:28" s="94" customFormat="1" ht="15.75" customHeight="1">
      <c r="A20" s="103">
        <v>700</v>
      </c>
      <c r="B20" s="104"/>
      <c r="C20" s="84" t="s">
        <v>94</v>
      </c>
      <c r="D20" s="248">
        <v>132111613</v>
      </c>
      <c r="E20" s="248">
        <v>20937732</v>
      </c>
      <c r="F20" s="248">
        <v>2252484</v>
      </c>
      <c r="G20" s="248">
        <v>44451853</v>
      </c>
      <c r="H20" s="248">
        <v>49072</v>
      </c>
      <c r="I20" s="248">
        <v>1897642</v>
      </c>
      <c r="J20" s="248">
        <v>0</v>
      </c>
      <c r="K20" s="248">
        <v>841017</v>
      </c>
      <c r="L20" s="248">
        <v>119702</v>
      </c>
      <c r="M20" s="248">
        <v>78973</v>
      </c>
      <c r="N20" s="248">
        <v>112683</v>
      </c>
      <c r="O20" s="248">
        <v>600740</v>
      </c>
      <c r="P20" s="248">
        <v>11441045</v>
      </c>
      <c r="Q20" s="248">
        <v>0</v>
      </c>
      <c r="R20" s="248">
        <v>14133909</v>
      </c>
      <c r="S20" s="248">
        <v>41278</v>
      </c>
      <c r="T20" s="248">
        <v>532064</v>
      </c>
      <c r="U20" s="248">
        <v>1224428</v>
      </c>
      <c r="V20" s="248">
        <v>3408245</v>
      </c>
      <c r="W20" s="248">
        <v>1297895</v>
      </c>
      <c r="X20" s="248">
        <v>133223</v>
      </c>
      <c r="Y20" s="248">
        <v>4333008</v>
      </c>
      <c r="Z20" s="248">
        <v>1759420</v>
      </c>
      <c r="AA20" s="248">
        <v>6396610</v>
      </c>
      <c r="AB20" s="248">
        <v>16068590</v>
      </c>
    </row>
    <row r="21" spans="1:28" s="94" customFormat="1" ht="15.75" customHeight="1">
      <c r="A21" s="103">
        <v>800</v>
      </c>
      <c r="B21" s="104"/>
      <c r="C21" s="84" t="s">
        <v>95</v>
      </c>
      <c r="D21" s="248">
        <v>63328589</v>
      </c>
      <c r="E21" s="248">
        <v>13100169</v>
      </c>
      <c r="F21" s="248">
        <v>1203230</v>
      </c>
      <c r="G21" s="248">
        <v>20623874</v>
      </c>
      <c r="H21" s="248">
        <v>193422</v>
      </c>
      <c r="I21" s="248">
        <v>1062785</v>
      </c>
      <c r="J21" s="248">
        <v>0</v>
      </c>
      <c r="K21" s="248">
        <v>525009</v>
      </c>
      <c r="L21" s="248">
        <v>75323</v>
      </c>
      <c r="M21" s="248">
        <v>49749</v>
      </c>
      <c r="N21" s="248">
        <v>71186</v>
      </c>
      <c r="O21" s="248">
        <v>410328</v>
      </c>
      <c r="P21" s="248">
        <v>4023010</v>
      </c>
      <c r="Q21" s="248">
        <v>0</v>
      </c>
      <c r="R21" s="248">
        <v>2893202</v>
      </c>
      <c r="S21" s="248">
        <v>26762</v>
      </c>
      <c r="T21" s="248">
        <v>140319</v>
      </c>
      <c r="U21" s="248">
        <v>703880</v>
      </c>
      <c r="V21" s="248">
        <v>1130083</v>
      </c>
      <c r="W21" s="248">
        <v>679854</v>
      </c>
      <c r="X21" s="248">
        <v>98882</v>
      </c>
      <c r="Y21" s="248">
        <v>3824779</v>
      </c>
      <c r="Z21" s="248">
        <v>2249530</v>
      </c>
      <c r="AA21" s="248">
        <v>1773769</v>
      </c>
      <c r="AB21" s="248">
        <v>8469444</v>
      </c>
    </row>
    <row r="22" spans="1:28" s="94" customFormat="1" ht="15.75" customHeight="1">
      <c r="A22" s="103">
        <v>900</v>
      </c>
      <c r="B22" s="104"/>
      <c r="C22" s="84" t="s">
        <v>96</v>
      </c>
      <c r="D22" s="248">
        <v>110884786</v>
      </c>
      <c r="E22" s="248">
        <v>16959554</v>
      </c>
      <c r="F22" s="248">
        <v>1648360</v>
      </c>
      <c r="G22" s="248">
        <v>26330359</v>
      </c>
      <c r="H22" s="248">
        <v>53389</v>
      </c>
      <c r="I22" s="248">
        <v>1481316</v>
      </c>
      <c r="J22" s="248">
        <v>0</v>
      </c>
      <c r="K22" s="248">
        <v>659977</v>
      </c>
      <c r="L22" s="248">
        <v>97139</v>
      </c>
      <c r="M22" s="248">
        <v>64070</v>
      </c>
      <c r="N22" s="248">
        <v>91366</v>
      </c>
      <c r="O22" s="248">
        <v>494001</v>
      </c>
      <c r="P22" s="248">
        <v>9785007</v>
      </c>
      <c r="Q22" s="248">
        <v>0</v>
      </c>
      <c r="R22" s="248">
        <v>23513290</v>
      </c>
      <c r="S22" s="248">
        <v>30821</v>
      </c>
      <c r="T22" s="248">
        <v>205266</v>
      </c>
      <c r="U22" s="248">
        <v>1362400</v>
      </c>
      <c r="V22" s="248">
        <v>2990366</v>
      </c>
      <c r="W22" s="248">
        <v>814038</v>
      </c>
      <c r="X22" s="248">
        <v>433382</v>
      </c>
      <c r="Y22" s="248">
        <v>2168200</v>
      </c>
      <c r="Z22" s="248">
        <v>8561384</v>
      </c>
      <c r="AA22" s="248">
        <v>2339901</v>
      </c>
      <c r="AB22" s="248">
        <v>10801200</v>
      </c>
    </row>
    <row r="23" spans="1:28" s="94" customFormat="1" ht="15.75" customHeight="1">
      <c r="A23" s="103"/>
      <c r="B23" s="104"/>
      <c r="C23" s="10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</row>
    <row r="24" spans="1:28" s="94" customFormat="1" ht="15.75" customHeight="1">
      <c r="A24" s="103">
        <v>1</v>
      </c>
      <c r="B24" s="104">
        <v>100</v>
      </c>
      <c r="C24" s="84" t="s">
        <v>472</v>
      </c>
      <c r="D24" s="248">
        <v>1129082897</v>
      </c>
      <c r="E24" s="248">
        <v>256829036</v>
      </c>
      <c r="F24" s="248">
        <v>10782068</v>
      </c>
      <c r="G24" s="248">
        <v>121155141</v>
      </c>
      <c r="H24" s="248">
        <v>538120</v>
      </c>
      <c r="I24" s="248">
        <v>14471604</v>
      </c>
      <c r="J24" s="248">
        <v>2683</v>
      </c>
      <c r="K24" s="248">
        <v>10386705</v>
      </c>
      <c r="L24" s="248">
        <v>1404188</v>
      </c>
      <c r="M24" s="248">
        <v>929966</v>
      </c>
      <c r="N24" s="248">
        <v>1340246</v>
      </c>
      <c r="O24" s="248">
        <v>8413309</v>
      </c>
      <c r="P24" s="248">
        <v>108044926</v>
      </c>
      <c r="Q24" s="248">
        <v>0</v>
      </c>
      <c r="R24" s="248">
        <v>16395674</v>
      </c>
      <c r="S24" s="248">
        <v>637010</v>
      </c>
      <c r="T24" s="248">
        <v>33415814</v>
      </c>
      <c r="U24" s="248">
        <v>10817486</v>
      </c>
      <c r="V24" s="248">
        <v>35182158</v>
      </c>
      <c r="W24" s="248">
        <v>2739035</v>
      </c>
      <c r="X24" s="248">
        <v>1171276</v>
      </c>
      <c r="Y24" s="248">
        <v>42105542</v>
      </c>
      <c r="Z24" s="248">
        <v>7640554</v>
      </c>
      <c r="AA24" s="248">
        <v>385425356</v>
      </c>
      <c r="AB24" s="248">
        <v>59255000</v>
      </c>
    </row>
    <row r="25" spans="1:28" s="94" customFormat="1" ht="15.75" customHeight="1">
      <c r="A25" s="103">
        <v>501</v>
      </c>
      <c r="B25" s="104">
        <v>201</v>
      </c>
      <c r="C25" s="84" t="s">
        <v>473</v>
      </c>
      <c r="D25" s="248">
        <v>199774912</v>
      </c>
      <c r="E25" s="248">
        <v>90208434</v>
      </c>
      <c r="F25" s="248">
        <v>3685701</v>
      </c>
      <c r="G25" s="248">
        <v>14606022</v>
      </c>
      <c r="H25" s="248">
        <v>95895</v>
      </c>
      <c r="I25" s="248">
        <v>5200813</v>
      </c>
      <c r="J25" s="248">
        <v>116</v>
      </c>
      <c r="K25" s="248">
        <v>1163722</v>
      </c>
      <c r="L25" s="248">
        <v>412800</v>
      </c>
      <c r="M25" s="248">
        <v>272881</v>
      </c>
      <c r="N25" s="248">
        <v>391363</v>
      </c>
      <c r="O25" s="248">
        <v>2536795</v>
      </c>
      <c r="P25" s="248">
        <v>20151939</v>
      </c>
      <c r="Q25" s="248">
        <v>6580</v>
      </c>
      <c r="R25" s="248">
        <v>7298106</v>
      </c>
      <c r="S25" s="248">
        <v>128819</v>
      </c>
      <c r="T25" s="248">
        <v>983908</v>
      </c>
      <c r="U25" s="248">
        <v>2573868</v>
      </c>
      <c r="V25" s="248">
        <v>5478521</v>
      </c>
      <c r="W25" s="248">
        <v>1247793</v>
      </c>
      <c r="X25" s="248">
        <v>375874</v>
      </c>
      <c r="Y25" s="248">
        <v>4610655</v>
      </c>
      <c r="Z25" s="248">
        <v>7917654</v>
      </c>
      <c r="AA25" s="248">
        <v>15005843</v>
      </c>
      <c r="AB25" s="248">
        <v>15420810</v>
      </c>
    </row>
    <row r="26" spans="1:28" s="94" customFormat="1" ht="15.75" customHeight="1">
      <c r="A26" s="103">
        <v>110</v>
      </c>
      <c r="B26" s="104">
        <v>202</v>
      </c>
      <c r="C26" s="84" t="s">
        <v>474</v>
      </c>
      <c r="D26" s="248">
        <v>189395744</v>
      </c>
      <c r="E26" s="248">
        <v>72234403</v>
      </c>
      <c r="F26" s="248">
        <v>2689339</v>
      </c>
      <c r="G26" s="248">
        <v>16371226</v>
      </c>
      <c r="H26" s="248">
        <v>0</v>
      </c>
      <c r="I26" s="248">
        <v>4238234</v>
      </c>
      <c r="J26" s="248">
        <v>0</v>
      </c>
      <c r="K26" s="248">
        <v>699477</v>
      </c>
      <c r="L26" s="248">
        <v>365787</v>
      </c>
      <c r="M26" s="248">
        <v>241777</v>
      </c>
      <c r="N26" s="248">
        <v>346653</v>
      </c>
      <c r="O26" s="248">
        <v>2053535</v>
      </c>
      <c r="P26" s="248">
        <v>28384474</v>
      </c>
      <c r="Q26" s="248">
        <v>0</v>
      </c>
      <c r="R26" s="248">
        <v>7890542</v>
      </c>
      <c r="S26" s="248">
        <v>90259</v>
      </c>
      <c r="T26" s="248">
        <v>4617066</v>
      </c>
      <c r="U26" s="248">
        <v>2639631</v>
      </c>
      <c r="V26" s="248">
        <v>5435678</v>
      </c>
      <c r="W26" s="248">
        <v>492993</v>
      </c>
      <c r="X26" s="248">
        <v>240264</v>
      </c>
      <c r="Y26" s="248">
        <v>4773026</v>
      </c>
      <c r="Z26" s="248">
        <v>416786</v>
      </c>
      <c r="AA26" s="248">
        <v>9665894</v>
      </c>
      <c r="AB26" s="248">
        <v>25508700</v>
      </c>
    </row>
    <row r="27" spans="1:28" s="94" customFormat="1" ht="15.75" customHeight="1">
      <c r="A27" s="103">
        <v>301</v>
      </c>
      <c r="B27" s="104">
        <v>203</v>
      </c>
      <c r="C27" s="84" t="s">
        <v>475</v>
      </c>
      <c r="D27" s="248">
        <v>90149721</v>
      </c>
      <c r="E27" s="248">
        <v>37122376</v>
      </c>
      <c r="F27" s="248">
        <v>1704585</v>
      </c>
      <c r="G27" s="248">
        <v>12543639</v>
      </c>
      <c r="H27" s="248">
        <v>4762</v>
      </c>
      <c r="I27" s="248">
        <v>2410590</v>
      </c>
      <c r="J27" s="248">
        <v>0</v>
      </c>
      <c r="K27" s="248">
        <v>450855</v>
      </c>
      <c r="L27" s="248">
        <v>235297</v>
      </c>
      <c r="M27" s="248">
        <v>155569</v>
      </c>
      <c r="N27" s="248">
        <v>223215</v>
      </c>
      <c r="O27" s="248">
        <v>1296092</v>
      </c>
      <c r="P27" s="248">
        <v>11564860</v>
      </c>
      <c r="Q27" s="248">
        <v>0</v>
      </c>
      <c r="R27" s="248">
        <v>3845897</v>
      </c>
      <c r="S27" s="248">
        <v>60453</v>
      </c>
      <c r="T27" s="248">
        <v>362557</v>
      </c>
      <c r="U27" s="248">
        <v>769719</v>
      </c>
      <c r="V27" s="248">
        <v>2308517</v>
      </c>
      <c r="W27" s="248">
        <v>577230</v>
      </c>
      <c r="X27" s="248">
        <v>239462</v>
      </c>
      <c r="Y27" s="248">
        <v>1034643</v>
      </c>
      <c r="Z27" s="248">
        <v>1827119</v>
      </c>
      <c r="AA27" s="248">
        <v>3149484</v>
      </c>
      <c r="AB27" s="248">
        <v>8262800</v>
      </c>
    </row>
    <row r="28" spans="1:28" s="94" customFormat="1" ht="15.75" customHeight="1">
      <c r="A28" s="103">
        <v>120</v>
      </c>
      <c r="B28" s="104">
        <v>204</v>
      </c>
      <c r="C28" s="84" t="s">
        <v>476</v>
      </c>
      <c r="D28" s="248">
        <v>146437695</v>
      </c>
      <c r="E28" s="248">
        <v>78122046</v>
      </c>
      <c r="F28" s="248">
        <v>2549197</v>
      </c>
      <c r="G28" s="248">
        <v>7910130</v>
      </c>
      <c r="H28" s="248">
        <v>175666</v>
      </c>
      <c r="I28" s="248">
        <v>3381539</v>
      </c>
      <c r="J28" s="248">
        <v>0</v>
      </c>
      <c r="K28" s="248">
        <v>674534</v>
      </c>
      <c r="L28" s="248">
        <v>558284</v>
      </c>
      <c r="M28" s="248">
        <v>369911</v>
      </c>
      <c r="N28" s="248">
        <v>533745</v>
      </c>
      <c r="O28" s="248">
        <v>3256213</v>
      </c>
      <c r="P28" s="248">
        <v>14565923</v>
      </c>
      <c r="Q28" s="248">
        <v>0</v>
      </c>
      <c r="R28" s="248">
        <v>5793102</v>
      </c>
      <c r="S28" s="248">
        <v>83423</v>
      </c>
      <c r="T28" s="248">
        <v>1381058</v>
      </c>
      <c r="U28" s="248">
        <v>763091</v>
      </c>
      <c r="V28" s="248">
        <v>6022193</v>
      </c>
      <c r="W28" s="248">
        <v>663787</v>
      </c>
      <c r="X28" s="248">
        <v>131465</v>
      </c>
      <c r="Y28" s="248">
        <v>2365826</v>
      </c>
      <c r="Z28" s="248">
        <v>752547</v>
      </c>
      <c r="AA28" s="248">
        <v>8131015</v>
      </c>
      <c r="AB28" s="248">
        <v>8253000</v>
      </c>
    </row>
    <row r="29" spans="1:28" s="94" customFormat="1" ht="15.75" customHeight="1">
      <c r="A29" s="103">
        <v>901</v>
      </c>
      <c r="B29" s="104">
        <v>205</v>
      </c>
      <c r="C29" s="84" t="s">
        <v>477</v>
      </c>
      <c r="D29" s="248">
        <v>30127709</v>
      </c>
      <c r="E29" s="248">
        <v>6088534</v>
      </c>
      <c r="F29" s="248">
        <v>434091</v>
      </c>
      <c r="G29" s="248">
        <v>6467440</v>
      </c>
      <c r="H29" s="248">
        <v>31921</v>
      </c>
      <c r="I29" s="248">
        <v>520680</v>
      </c>
      <c r="J29" s="248">
        <v>0</v>
      </c>
      <c r="K29" s="248">
        <v>167319</v>
      </c>
      <c r="L29" s="248">
        <v>35239</v>
      </c>
      <c r="M29" s="248">
        <v>23188</v>
      </c>
      <c r="N29" s="248">
        <v>32862</v>
      </c>
      <c r="O29" s="248">
        <v>189891</v>
      </c>
      <c r="P29" s="248">
        <v>2725036</v>
      </c>
      <c r="Q29" s="248">
        <v>0</v>
      </c>
      <c r="R29" s="248">
        <v>5983449</v>
      </c>
      <c r="S29" s="248">
        <v>9989</v>
      </c>
      <c r="T29" s="248">
        <v>40003</v>
      </c>
      <c r="U29" s="248">
        <v>313524</v>
      </c>
      <c r="V29" s="248">
        <v>948523</v>
      </c>
      <c r="W29" s="248">
        <v>197548</v>
      </c>
      <c r="X29" s="248">
        <v>324355</v>
      </c>
      <c r="Y29" s="248">
        <v>777025</v>
      </c>
      <c r="Z29" s="248">
        <v>672467</v>
      </c>
      <c r="AA29" s="248">
        <v>999325</v>
      </c>
      <c r="AB29" s="248">
        <v>3145300</v>
      </c>
    </row>
    <row r="30" spans="1:28" s="94" customFormat="1" ht="15.75" customHeight="1">
      <c r="A30" s="103">
        <v>130</v>
      </c>
      <c r="B30" s="104">
        <v>206</v>
      </c>
      <c r="C30" s="84" t="s">
        <v>478</v>
      </c>
      <c r="D30" s="248">
        <v>43226841</v>
      </c>
      <c r="E30" s="248">
        <v>20926620</v>
      </c>
      <c r="F30" s="248">
        <v>505253</v>
      </c>
      <c r="G30" s="248">
        <v>2060188</v>
      </c>
      <c r="H30" s="248">
        <v>5036</v>
      </c>
      <c r="I30" s="248">
        <v>592346</v>
      </c>
      <c r="J30" s="248">
        <v>0</v>
      </c>
      <c r="K30" s="248">
        <v>140674</v>
      </c>
      <c r="L30" s="248">
        <v>184362</v>
      </c>
      <c r="M30" s="248">
        <v>122421</v>
      </c>
      <c r="N30" s="248">
        <v>177643</v>
      </c>
      <c r="O30" s="248">
        <v>1164128</v>
      </c>
      <c r="P30" s="248">
        <v>2719182</v>
      </c>
      <c r="Q30" s="248">
        <v>0</v>
      </c>
      <c r="R30" s="248">
        <v>1295997</v>
      </c>
      <c r="S30" s="248">
        <v>16871</v>
      </c>
      <c r="T30" s="248">
        <v>4796781</v>
      </c>
      <c r="U30" s="248">
        <v>88050</v>
      </c>
      <c r="V30" s="248">
        <v>1416067</v>
      </c>
      <c r="W30" s="248">
        <v>204453</v>
      </c>
      <c r="X30" s="248">
        <v>975262</v>
      </c>
      <c r="Y30" s="248">
        <v>50380</v>
      </c>
      <c r="Z30" s="248">
        <v>1103644</v>
      </c>
      <c r="AA30" s="248">
        <v>1354483</v>
      </c>
      <c r="AB30" s="248">
        <v>3327000</v>
      </c>
    </row>
    <row r="31" spans="1:28" s="94" customFormat="1" ht="15.75" customHeight="1">
      <c r="A31" s="103">
        <v>201</v>
      </c>
      <c r="B31" s="104">
        <v>207</v>
      </c>
      <c r="C31" s="84" t="s">
        <v>479</v>
      </c>
      <c r="D31" s="248">
        <v>60019607</v>
      </c>
      <c r="E31" s="248">
        <v>28057485</v>
      </c>
      <c r="F31" s="248">
        <v>1932586</v>
      </c>
      <c r="G31" s="248">
        <v>5514227</v>
      </c>
      <c r="H31" s="248">
        <v>0</v>
      </c>
      <c r="I31" s="248">
        <v>1634115</v>
      </c>
      <c r="J31" s="248">
        <v>0</v>
      </c>
      <c r="K31" s="248">
        <v>300496</v>
      </c>
      <c r="L31" s="248">
        <v>169390</v>
      </c>
      <c r="M31" s="248">
        <v>112004</v>
      </c>
      <c r="N31" s="248">
        <v>160741</v>
      </c>
      <c r="O31" s="248">
        <v>905810</v>
      </c>
      <c r="P31" s="248">
        <v>6267563</v>
      </c>
      <c r="Q31" s="248">
        <v>8313</v>
      </c>
      <c r="R31" s="248">
        <v>2654657</v>
      </c>
      <c r="S31" s="248">
        <v>37488</v>
      </c>
      <c r="T31" s="248">
        <v>104355</v>
      </c>
      <c r="U31" s="248">
        <v>402752</v>
      </c>
      <c r="V31" s="248">
        <v>1813283</v>
      </c>
      <c r="W31" s="248">
        <v>140290</v>
      </c>
      <c r="X31" s="248">
        <v>5177</v>
      </c>
      <c r="Y31" s="248">
        <v>1542697</v>
      </c>
      <c r="Z31" s="248">
        <v>922163</v>
      </c>
      <c r="AA31" s="248">
        <v>1005015</v>
      </c>
      <c r="AB31" s="248">
        <v>6329000</v>
      </c>
    </row>
    <row r="32" spans="1:28" s="94" customFormat="1" ht="15.75" customHeight="1">
      <c r="A32" s="103">
        <v>601</v>
      </c>
      <c r="B32" s="104">
        <v>208</v>
      </c>
      <c r="C32" s="84" t="s">
        <v>480</v>
      </c>
      <c r="D32" s="248">
        <v>14252416</v>
      </c>
      <c r="E32" s="248">
        <v>4504520</v>
      </c>
      <c r="F32" s="248">
        <v>260821</v>
      </c>
      <c r="G32" s="248">
        <v>3434297</v>
      </c>
      <c r="H32" s="248">
        <v>24005</v>
      </c>
      <c r="I32" s="248">
        <v>295764</v>
      </c>
      <c r="J32" s="248">
        <v>0</v>
      </c>
      <c r="K32" s="248">
        <v>91590</v>
      </c>
      <c r="L32" s="248">
        <v>23359</v>
      </c>
      <c r="M32" s="248">
        <v>15422</v>
      </c>
      <c r="N32" s="248">
        <v>22049</v>
      </c>
      <c r="O32" s="248">
        <v>125239</v>
      </c>
      <c r="P32" s="248">
        <v>1556034</v>
      </c>
      <c r="Q32" s="248">
        <v>0</v>
      </c>
      <c r="R32" s="248">
        <v>476170</v>
      </c>
      <c r="S32" s="248">
        <v>7790</v>
      </c>
      <c r="T32" s="248">
        <v>360749</v>
      </c>
      <c r="U32" s="248">
        <v>54756</v>
      </c>
      <c r="V32" s="248">
        <v>266654</v>
      </c>
      <c r="W32" s="248">
        <v>104489</v>
      </c>
      <c r="X32" s="248">
        <v>562</v>
      </c>
      <c r="Y32" s="248">
        <v>551270</v>
      </c>
      <c r="Z32" s="248">
        <v>338325</v>
      </c>
      <c r="AA32" s="248">
        <v>351301</v>
      </c>
      <c r="AB32" s="248">
        <v>1387250</v>
      </c>
    </row>
    <row r="33" spans="1:28" s="94" customFormat="1" ht="15.75" customHeight="1">
      <c r="A33" s="103">
        <v>701</v>
      </c>
      <c r="B33" s="104">
        <v>209</v>
      </c>
      <c r="C33" s="84" t="s">
        <v>481</v>
      </c>
      <c r="D33" s="248">
        <v>56893717</v>
      </c>
      <c r="E33" s="248">
        <v>9956024</v>
      </c>
      <c r="F33" s="248">
        <v>974210</v>
      </c>
      <c r="G33" s="248">
        <v>17074811</v>
      </c>
      <c r="H33" s="248">
        <v>21050</v>
      </c>
      <c r="I33" s="248">
        <v>904532</v>
      </c>
      <c r="J33" s="248">
        <v>0</v>
      </c>
      <c r="K33" s="248">
        <v>323738</v>
      </c>
      <c r="L33" s="248">
        <v>57053</v>
      </c>
      <c r="M33" s="248">
        <v>37629</v>
      </c>
      <c r="N33" s="248">
        <v>53645</v>
      </c>
      <c r="O33" s="248">
        <v>290468</v>
      </c>
      <c r="P33" s="248">
        <v>6313480</v>
      </c>
      <c r="Q33" s="248">
        <v>0</v>
      </c>
      <c r="R33" s="248">
        <v>6862704</v>
      </c>
      <c r="S33" s="248">
        <v>18026</v>
      </c>
      <c r="T33" s="248">
        <v>189661</v>
      </c>
      <c r="U33" s="248">
        <v>484579</v>
      </c>
      <c r="V33" s="248">
        <v>1027644</v>
      </c>
      <c r="W33" s="248">
        <v>578648</v>
      </c>
      <c r="X33" s="248">
        <v>37745</v>
      </c>
      <c r="Y33" s="248">
        <v>2307476</v>
      </c>
      <c r="Z33" s="248">
        <v>657751</v>
      </c>
      <c r="AA33" s="248">
        <v>2636453</v>
      </c>
      <c r="AB33" s="248">
        <v>6086390</v>
      </c>
    </row>
    <row r="34" spans="1:28" s="94" customFormat="1" ht="15.75" customHeight="1">
      <c r="A34" s="103">
        <v>302</v>
      </c>
      <c r="B34" s="104">
        <v>210</v>
      </c>
      <c r="C34" s="84" t="s">
        <v>239</v>
      </c>
      <c r="D34" s="248">
        <v>74998337</v>
      </c>
      <c r="E34" s="248">
        <v>35429842</v>
      </c>
      <c r="F34" s="248">
        <v>1804262</v>
      </c>
      <c r="G34" s="248">
        <v>7151165</v>
      </c>
      <c r="H34" s="248">
        <v>37645</v>
      </c>
      <c r="I34" s="248">
        <v>2169516</v>
      </c>
      <c r="J34" s="248">
        <v>0</v>
      </c>
      <c r="K34" s="248">
        <v>493725</v>
      </c>
      <c r="L34" s="248">
        <v>201089</v>
      </c>
      <c r="M34" s="248">
        <v>132923</v>
      </c>
      <c r="N34" s="248">
        <v>190605</v>
      </c>
      <c r="O34" s="248">
        <v>1080975</v>
      </c>
      <c r="P34" s="248">
        <v>7324468</v>
      </c>
      <c r="Q34" s="248">
        <v>0</v>
      </c>
      <c r="R34" s="248">
        <v>3115799</v>
      </c>
      <c r="S34" s="248">
        <v>65982</v>
      </c>
      <c r="T34" s="248">
        <v>364975</v>
      </c>
      <c r="U34" s="248">
        <v>1653101</v>
      </c>
      <c r="V34" s="248">
        <v>1186961</v>
      </c>
      <c r="W34" s="248">
        <v>764593</v>
      </c>
      <c r="X34" s="248">
        <v>24526</v>
      </c>
      <c r="Y34" s="248">
        <v>848316</v>
      </c>
      <c r="Z34" s="248">
        <v>538471</v>
      </c>
      <c r="AA34" s="248">
        <v>3353098</v>
      </c>
      <c r="AB34" s="248">
        <v>7066300</v>
      </c>
    </row>
    <row r="35" spans="1:28" s="94" customFormat="1" ht="15.75" customHeight="1">
      <c r="A35" s="103">
        <v>603</v>
      </c>
      <c r="B35" s="104">
        <v>212</v>
      </c>
      <c r="C35" s="84" t="s">
        <v>483</v>
      </c>
      <c r="D35" s="248">
        <v>19455465</v>
      </c>
      <c r="E35" s="248">
        <v>8541110</v>
      </c>
      <c r="F35" s="248">
        <v>408043</v>
      </c>
      <c r="G35" s="248">
        <v>3505043</v>
      </c>
      <c r="H35" s="248">
        <v>30941</v>
      </c>
      <c r="I35" s="248">
        <v>461045</v>
      </c>
      <c r="J35" s="248">
        <v>0</v>
      </c>
      <c r="K35" s="248">
        <v>150323</v>
      </c>
      <c r="L35" s="248">
        <v>37057</v>
      </c>
      <c r="M35" s="248">
        <v>24493</v>
      </c>
      <c r="N35" s="248">
        <v>35112</v>
      </c>
      <c r="O35" s="248">
        <v>215477</v>
      </c>
      <c r="P35" s="248">
        <v>1281925</v>
      </c>
      <c r="Q35" s="248">
        <v>0</v>
      </c>
      <c r="R35" s="248">
        <v>927709</v>
      </c>
      <c r="S35" s="248">
        <v>11827</v>
      </c>
      <c r="T35" s="248">
        <v>161993</v>
      </c>
      <c r="U35" s="248">
        <v>412418</v>
      </c>
      <c r="V35" s="248">
        <v>497171</v>
      </c>
      <c r="W35" s="248">
        <v>43364</v>
      </c>
      <c r="X35" s="248">
        <v>700</v>
      </c>
      <c r="Y35" s="248">
        <v>582357</v>
      </c>
      <c r="Z35" s="248">
        <v>184801</v>
      </c>
      <c r="AA35" s="248">
        <v>738156</v>
      </c>
      <c r="AB35" s="248">
        <v>1204400</v>
      </c>
    </row>
    <row r="36" spans="1:28" s="94" customFormat="1" ht="15.75" customHeight="1">
      <c r="A36" s="103">
        <v>401</v>
      </c>
      <c r="B36" s="104">
        <v>213</v>
      </c>
      <c r="C36" s="84" t="s">
        <v>484</v>
      </c>
      <c r="D36" s="248">
        <v>18778699</v>
      </c>
      <c r="E36" s="248">
        <v>5710864</v>
      </c>
      <c r="F36" s="248">
        <v>375722</v>
      </c>
      <c r="G36" s="248">
        <v>4289903</v>
      </c>
      <c r="H36" s="248">
        <v>86211</v>
      </c>
      <c r="I36" s="248">
        <v>431925</v>
      </c>
      <c r="J36" s="248">
        <v>0</v>
      </c>
      <c r="K36" s="248">
        <v>139771</v>
      </c>
      <c r="L36" s="248">
        <v>29566</v>
      </c>
      <c r="M36" s="248">
        <v>19521</v>
      </c>
      <c r="N36" s="248">
        <v>27913</v>
      </c>
      <c r="O36" s="248">
        <v>144037</v>
      </c>
      <c r="P36" s="248">
        <v>1142047</v>
      </c>
      <c r="Q36" s="248">
        <v>0</v>
      </c>
      <c r="R36" s="248">
        <v>1043316</v>
      </c>
      <c r="S36" s="248">
        <v>9787</v>
      </c>
      <c r="T36" s="248">
        <v>114510</v>
      </c>
      <c r="U36" s="248">
        <v>329525</v>
      </c>
      <c r="V36" s="248">
        <v>256739</v>
      </c>
      <c r="W36" s="248">
        <v>108331</v>
      </c>
      <c r="X36" s="248">
        <v>20641</v>
      </c>
      <c r="Y36" s="248">
        <v>608307</v>
      </c>
      <c r="Z36" s="248">
        <v>137870</v>
      </c>
      <c r="AA36" s="248">
        <v>1760593</v>
      </c>
      <c r="AB36" s="248">
        <v>1991600</v>
      </c>
    </row>
    <row r="37" spans="1:28" s="94" customFormat="1" ht="15.75" customHeight="1">
      <c r="A37" s="103">
        <v>202</v>
      </c>
      <c r="B37" s="104">
        <v>214</v>
      </c>
      <c r="C37" s="84" t="s">
        <v>485</v>
      </c>
      <c r="D37" s="248">
        <v>66152731</v>
      </c>
      <c r="E37" s="248">
        <v>34500829</v>
      </c>
      <c r="F37" s="248">
        <v>1289628</v>
      </c>
      <c r="G37" s="248">
        <v>2978123</v>
      </c>
      <c r="H37" s="248">
        <v>259453</v>
      </c>
      <c r="I37" s="248">
        <v>1476609</v>
      </c>
      <c r="J37" s="248">
        <v>0</v>
      </c>
      <c r="K37" s="248">
        <v>361831</v>
      </c>
      <c r="L37" s="248">
        <v>268909</v>
      </c>
      <c r="M37" s="248">
        <v>177990</v>
      </c>
      <c r="N37" s="248">
        <v>256128</v>
      </c>
      <c r="O37" s="248">
        <v>1443858</v>
      </c>
      <c r="P37" s="248">
        <v>5618080</v>
      </c>
      <c r="Q37" s="248">
        <v>26598</v>
      </c>
      <c r="R37" s="248">
        <v>2837293</v>
      </c>
      <c r="S37" s="248">
        <v>38508</v>
      </c>
      <c r="T37" s="248">
        <v>579502</v>
      </c>
      <c r="U37" s="248">
        <v>452941</v>
      </c>
      <c r="V37" s="248">
        <v>1807532</v>
      </c>
      <c r="W37" s="248">
        <v>353227</v>
      </c>
      <c r="X37" s="248">
        <v>794157</v>
      </c>
      <c r="Y37" s="248">
        <v>1118712</v>
      </c>
      <c r="Z37" s="248">
        <v>1088698</v>
      </c>
      <c r="AA37" s="248">
        <v>1348125</v>
      </c>
      <c r="AB37" s="248">
        <v>7076000</v>
      </c>
    </row>
    <row r="38" spans="1:28" s="94" customFormat="1" ht="15.75" customHeight="1">
      <c r="A38" s="103">
        <v>402</v>
      </c>
      <c r="B38" s="104">
        <v>215</v>
      </c>
      <c r="C38" s="84" t="s">
        <v>486</v>
      </c>
      <c r="D38" s="248">
        <v>28968160</v>
      </c>
      <c r="E38" s="248">
        <v>11190232</v>
      </c>
      <c r="F38" s="248">
        <v>642796</v>
      </c>
      <c r="G38" s="248">
        <v>5432979</v>
      </c>
      <c r="H38" s="248">
        <v>739563</v>
      </c>
      <c r="I38" s="248">
        <v>775320</v>
      </c>
      <c r="J38" s="248">
        <v>0</v>
      </c>
      <c r="K38" s="248">
        <v>220200</v>
      </c>
      <c r="L38" s="248">
        <v>65734</v>
      </c>
      <c r="M38" s="248">
        <v>43384</v>
      </c>
      <c r="N38" s="248">
        <v>61960</v>
      </c>
      <c r="O38" s="248">
        <v>328795</v>
      </c>
      <c r="P38" s="248">
        <v>1880615</v>
      </c>
      <c r="Q38" s="248">
        <v>0</v>
      </c>
      <c r="R38" s="248">
        <v>1717602</v>
      </c>
      <c r="S38" s="248">
        <v>18880</v>
      </c>
      <c r="T38" s="248">
        <v>87773</v>
      </c>
      <c r="U38" s="248">
        <v>477165</v>
      </c>
      <c r="V38" s="248">
        <v>452922</v>
      </c>
      <c r="W38" s="248">
        <v>178559</v>
      </c>
      <c r="X38" s="248">
        <v>68049</v>
      </c>
      <c r="Y38" s="248">
        <v>1290203</v>
      </c>
      <c r="Z38" s="248">
        <v>423989</v>
      </c>
      <c r="AA38" s="248">
        <v>851440</v>
      </c>
      <c r="AB38" s="248">
        <v>2020000</v>
      </c>
    </row>
    <row r="39" spans="1:28" s="94" customFormat="1" ht="15.75" customHeight="1">
      <c r="A39" s="103">
        <v>303</v>
      </c>
      <c r="B39" s="104">
        <v>216</v>
      </c>
      <c r="C39" s="84" t="s">
        <v>487</v>
      </c>
      <c r="D39" s="248">
        <v>29815495</v>
      </c>
      <c r="E39" s="248">
        <v>16516437</v>
      </c>
      <c r="F39" s="248">
        <v>619161</v>
      </c>
      <c r="G39" s="248">
        <v>1973798</v>
      </c>
      <c r="H39" s="248">
        <v>0</v>
      </c>
      <c r="I39" s="248">
        <v>892155</v>
      </c>
      <c r="J39" s="248">
        <v>0</v>
      </c>
      <c r="K39" s="248">
        <v>186361</v>
      </c>
      <c r="L39" s="248">
        <v>72581</v>
      </c>
      <c r="M39" s="248">
        <v>47958</v>
      </c>
      <c r="N39" s="248">
        <v>68699</v>
      </c>
      <c r="O39" s="248">
        <v>446292</v>
      </c>
      <c r="P39" s="248">
        <v>2154776</v>
      </c>
      <c r="Q39" s="248">
        <v>0</v>
      </c>
      <c r="R39" s="248">
        <v>1221977</v>
      </c>
      <c r="S39" s="248">
        <v>21030</v>
      </c>
      <c r="T39" s="248">
        <v>128900</v>
      </c>
      <c r="U39" s="248">
        <v>407693</v>
      </c>
      <c r="V39" s="248">
        <v>648968</v>
      </c>
      <c r="W39" s="248">
        <v>175038</v>
      </c>
      <c r="X39" s="248">
        <v>16618</v>
      </c>
      <c r="Y39" s="248">
        <v>556642</v>
      </c>
      <c r="Z39" s="248">
        <v>405656</v>
      </c>
      <c r="AA39" s="248">
        <v>1588555</v>
      </c>
      <c r="AB39" s="248">
        <v>1666200</v>
      </c>
    </row>
    <row r="40" spans="1:28" s="94" customFormat="1" ht="15.75" customHeight="1">
      <c r="A40" s="103">
        <v>203</v>
      </c>
      <c r="B40" s="104">
        <v>217</v>
      </c>
      <c r="C40" s="84" t="s">
        <v>488</v>
      </c>
      <c r="D40" s="248">
        <v>48800527</v>
      </c>
      <c r="E40" s="248">
        <v>20172684</v>
      </c>
      <c r="F40" s="248">
        <v>1266253</v>
      </c>
      <c r="G40" s="248">
        <v>4575106</v>
      </c>
      <c r="H40" s="248">
        <v>189488</v>
      </c>
      <c r="I40" s="248">
        <v>1079743</v>
      </c>
      <c r="J40" s="248">
        <v>0</v>
      </c>
      <c r="K40" s="248">
        <v>277588</v>
      </c>
      <c r="L40" s="248">
        <v>163340</v>
      </c>
      <c r="M40" s="248">
        <v>107805</v>
      </c>
      <c r="N40" s="248">
        <v>153967</v>
      </c>
      <c r="O40" s="248">
        <v>819320</v>
      </c>
      <c r="P40" s="248">
        <v>3595677</v>
      </c>
      <c r="Q40" s="248">
        <v>27120</v>
      </c>
      <c r="R40" s="248">
        <v>1737011</v>
      </c>
      <c r="S40" s="248">
        <v>31200</v>
      </c>
      <c r="T40" s="248">
        <v>449223</v>
      </c>
      <c r="U40" s="248">
        <v>52231</v>
      </c>
      <c r="V40" s="248">
        <v>1143503</v>
      </c>
      <c r="W40" s="248">
        <v>445064</v>
      </c>
      <c r="X40" s="248">
        <v>13922</v>
      </c>
      <c r="Y40" s="248">
        <v>1481605</v>
      </c>
      <c r="Z40" s="248">
        <v>287646</v>
      </c>
      <c r="AA40" s="248">
        <v>1676531</v>
      </c>
      <c r="AB40" s="248">
        <v>9054500</v>
      </c>
    </row>
    <row r="41" spans="1:28" s="94" customFormat="1" ht="15.75" customHeight="1">
      <c r="A41" s="103">
        <v>403</v>
      </c>
      <c r="B41" s="104">
        <v>218</v>
      </c>
      <c r="C41" s="84" t="s">
        <v>489</v>
      </c>
      <c r="D41" s="248">
        <v>17657348</v>
      </c>
      <c r="E41" s="248">
        <v>6671367</v>
      </c>
      <c r="F41" s="248">
        <v>400730</v>
      </c>
      <c r="G41" s="248">
        <v>2860800</v>
      </c>
      <c r="H41" s="248">
        <v>186779</v>
      </c>
      <c r="I41" s="248">
        <v>463354</v>
      </c>
      <c r="J41" s="248">
        <v>0</v>
      </c>
      <c r="K41" s="248">
        <v>151832</v>
      </c>
      <c r="L41" s="248">
        <v>33958</v>
      </c>
      <c r="M41" s="248">
        <v>22461</v>
      </c>
      <c r="N41" s="248">
        <v>32266</v>
      </c>
      <c r="O41" s="248">
        <v>197903</v>
      </c>
      <c r="P41" s="248">
        <v>1494837</v>
      </c>
      <c r="Q41" s="248">
        <v>55506</v>
      </c>
      <c r="R41" s="248">
        <v>852241</v>
      </c>
      <c r="S41" s="248">
        <v>10986</v>
      </c>
      <c r="T41" s="248">
        <v>47629</v>
      </c>
      <c r="U41" s="248">
        <v>444374</v>
      </c>
      <c r="V41" s="248">
        <v>398087</v>
      </c>
      <c r="W41" s="248">
        <v>68118</v>
      </c>
      <c r="X41" s="248">
        <v>4908</v>
      </c>
      <c r="Y41" s="248">
        <v>369039</v>
      </c>
      <c r="Z41" s="248">
        <v>217388</v>
      </c>
      <c r="AA41" s="248">
        <v>1633585</v>
      </c>
      <c r="AB41" s="248">
        <v>1039200</v>
      </c>
    </row>
    <row r="42" spans="1:28" s="94" customFormat="1" ht="15.75" customHeight="1">
      <c r="A42" s="103">
        <v>204</v>
      </c>
      <c r="B42" s="104">
        <v>219</v>
      </c>
      <c r="C42" s="84" t="s">
        <v>490</v>
      </c>
      <c r="D42" s="248">
        <v>44171886</v>
      </c>
      <c r="E42" s="248">
        <v>16681512</v>
      </c>
      <c r="F42" s="248">
        <v>791590</v>
      </c>
      <c r="G42" s="248">
        <v>2829275</v>
      </c>
      <c r="H42" s="248">
        <v>163294</v>
      </c>
      <c r="I42" s="248">
        <v>872169</v>
      </c>
      <c r="J42" s="248">
        <v>0</v>
      </c>
      <c r="K42" s="248">
        <v>266554</v>
      </c>
      <c r="L42" s="248">
        <v>109098</v>
      </c>
      <c r="M42" s="248">
        <v>72244</v>
      </c>
      <c r="N42" s="248">
        <v>104079</v>
      </c>
      <c r="O42" s="248">
        <v>634009</v>
      </c>
      <c r="P42" s="248">
        <v>2274775</v>
      </c>
      <c r="Q42" s="248">
        <v>0</v>
      </c>
      <c r="R42" s="248">
        <v>1653098</v>
      </c>
      <c r="S42" s="248">
        <v>20351</v>
      </c>
      <c r="T42" s="248">
        <v>248246</v>
      </c>
      <c r="U42" s="248">
        <v>286750</v>
      </c>
      <c r="V42" s="248">
        <v>663456</v>
      </c>
      <c r="W42" s="248">
        <v>238900</v>
      </c>
      <c r="X42" s="248">
        <v>177288</v>
      </c>
      <c r="Y42" s="248">
        <v>7352098</v>
      </c>
      <c r="Z42" s="248">
        <v>569290</v>
      </c>
      <c r="AA42" s="248">
        <v>4428140</v>
      </c>
      <c r="AB42" s="248">
        <v>3735670</v>
      </c>
    </row>
    <row r="43" spans="1:28" s="94" customFormat="1" ht="15.75" customHeight="1">
      <c r="A43" s="103">
        <v>404</v>
      </c>
      <c r="B43" s="104">
        <v>220</v>
      </c>
      <c r="C43" s="84" t="s">
        <v>491</v>
      </c>
      <c r="D43" s="248">
        <v>18809853</v>
      </c>
      <c r="E43" s="248">
        <v>6233172</v>
      </c>
      <c r="F43" s="248">
        <v>427742</v>
      </c>
      <c r="G43" s="248">
        <v>4429172</v>
      </c>
      <c r="H43" s="248">
        <v>112440</v>
      </c>
      <c r="I43" s="248">
        <v>457479</v>
      </c>
      <c r="J43" s="248">
        <v>0</v>
      </c>
      <c r="K43" s="248">
        <v>166024</v>
      </c>
      <c r="L43" s="248">
        <v>36408</v>
      </c>
      <c r="M43" s="248">
        <v>24024</v>
      </c>
      <c r="N43" s="248">
        <v>34293</v>
      </c>
      <c r="O43" s="248">
        <v>193375</v>
      </c>
      <c r="P43" s="248">
        <v>1126498</v>
      </c>
      <c r="Q43" s="248">
        <v>31496</v>
      </c>
      <c r="R43" s="248">
        <v>849147</v>
      </c>
      <c r="S43" s="248">
        <v>6782</v>
      </c>
      <c r="T43" s="248">
        <v>38967</v>
      </c>
      <c r="U43" s="248">
        <v>225276</v>
      </c>
      <c r="V43" s="248">
        <v>376345</v>
      </c>
      <c r="W43" s="248">
        <v>241601</v>
      </c>
      <c r="X43" s="248">
        <v>15572</v>
      </c>
      <c r="Y43" s="248">
        <v>79277</v>
      </c>
      <c r="Z43" s="248">
        <v>229354</v>
      </c>
      <c r="AA43" s="248">
        <v>2145809</v>
      </c>
      <c r="AB43" s="248">
        <v>1329600</v>
      </c>
    </row>
    <row r="44" spans="1:28" s="94" customFormat="1" ht="15.75" customHeight="1">
      <c r="A44" s="103">
        <v>801</v>
      </c>
      <c r="B44" s="104">
        <v>221</v>
      </c>
      <c r="C44" s="84" t="s">
        <v>492</v>
      </c>
      <c r="D44" s="248">
        <v>23354196</v>
      </c>
      <c r="E44" s="248">
        <v>5398715</v>
      </c>
      <c r="F44" s="248">
        <v>484902</v>
      </c>
      <c r="G44" s="248">
        <v>8720665</v>
      </c>
      <c r="H44" s="248">
        <v>155494</v>
      </c>
      <c r="I44" s="248">
        <v>407140</v>
      </c>
      <c r="J44" s="248">
        <v>0</v>
      </c>
      <c r="K44" s="248">
        <v>215621</v>
      </c>
      <c r="L44" s="248">
        <v>31436</v>
      </c>
      <c r="M44" s="248">
        <v>20799</v>
      </c>
      <c r="N44" s="248">
        <v>29897</v>
      </c>
      <c r="O44" s="248">
        <v>169298</v>
      </c>
      <c r="P44" s="248">
        <v>1295591</v>
      </c>
      <c r="Q44" s="248">
        <v>0</v>
      </c>
      <c r="R44" s="248">
        <v>943052</v>
      </c>
      <c r="S44" s="248">
        <v>12775</v>
      </c>
      <c r="T44" s="248">
        <v>58368</v>
      </c>
      <c r="U44" s="248">
        <v>275823</v>
      </c>
      <c r="V44" s="248">
        <v>512550</v>
      </c>
      <c r="W44" s="248">
        <v>306450</v>
      </c>
      <c r="X44" s="248">
        <v>84217</v>
      </c>
      <c r="Y44" s="248">
        <v>1323860</v>
      </c>
      <c r="Z44" s="248">
        <v>371727</v>
      </c>
      <c r="AA44" s="248">
        <v>251272</v>
      </c>
      <c r="AB44" s="248">
        <v>2284544</v>
      </c>
    </row>
    <row r="45" spans="1:28" s="94" customFormat="1" ht="15.75" customHeight="1">
      <c r="A45" s="103">
        <v>702</v>
      </c>
      <c r="B45" s="104">
        <v>222</v>
      </c>
      <c r="C45" s="84" t="s">
        <v>493</v>
      </c>
      <c r="D45" s="248">
        <v>24403999</v>
      </c>
      <c r="E45" s="248">
        <v>2584204</v>
      </c>
      <c r="F45" s="248">
        <v>309605</v>
      </c>
      <c r="G45" s="248">
        <v>9486153</v>
      </c>
      <c r="H45" s="248">
        <v>0</v>
      </c>
      <c r="I45" s="248">
        <v>274810</v>
      </c>
      <c r="J45" s="248">
        <v>0</v>
      </c>
      <c r="K45" s="248">
        <v>136367</v>
      </c>
      <c r="L45" s="248">
        <v>17390</v>
      </c>
      <c r="M45" s="248">
        <v>11492</v>
      </c>
      <c r="N45" s="248">
        <v>16468</v>
      </c>
      <c r="O45" s="248">
        <v>79046</v>
      </c>
      <c r="P45" s="248">
        <v>1820580</v>
      </c>
      <c r="Q45" s="248">
        <v>0</v>
      </c>
      <c r="R45" s="248">
        <v>1753892</v>
      </c>
      <c r="S45" s="248">
        <v>6257</v>
      </c>
      <c r="T45" s="248">
        <v>90505</v>
      </c>
      <c r="U45" s="248">
        <v>176168</v>
      </c>
      <c r="V45" s="248">
        <v>798884</v>
      </c>
      <c r="W45" s="248">
        <v>168745</v>
      </c>
      <c r="X45" s="248">
        <v>46413</v>
      </c>
      <c r="Y45" s="248">
        <v>419696</v>
      </c>
      <c r="Z45" s="248">
        <v>850942</v>
      </c>
      <c r="AA45" s="248">
        <v>704182</v>
      </c>
      <c r="AB45" s="248">
        <v>4652200</v>
      </c>
    </row>
    <row r="46" spans="1:28" s="94" customFormat="1" ht="15.75" customHeight="1">
      <c r="A46" s="103">
        <v>802</v>
      </c>
      <c r="B46" s="104">
        <v>223</v>
      </c>
      <c r="C46" s="84" t="s">
        <v>494</v>
      </c>
      <c r="D46" s="248">
        <v>39974393</v>
      </c>
      <c r="E46" s="248">
        <v>7701454</v>
      </c>
      <c r="F46" s="248">
        <v>718328</v>
      </c>
      <c r="G46" s="248">
        <v>11903209</v>
      </c>
      <c r="H46" s="248">
        <v>37928</v>
      </c>
      <c r="I46" s="248">
        <v>655645</v>
      </c>
      <c r="J46" s="248">
        <v>0</v>
      </c>
      <c r="K46" s="248">
        <v>309388</v>
      </c>
      <c r="L46" s="248">
        <v>43887</v>
      </c>
      <c r="M46" s="248">
        <v>28950</v>
      </c>
      <c r="N46" s="248">
        <v>41289</v>
      </c>
      <c r="O46" s="248">
        <v>241030</v>
      </c>
      <c r="P46" s="248">
        <v>2727419</v>
      </c>
      <c r="Q46" s="248">
        <v>0</v>
      </c>
      <c r="R46" s="248">
        <v>1950150</v>
      </c>
      <c r="S46" s="248">
        <v>13987</v>
      </c>
      <c r="T46" s="248">
        <v>81951</v>
      </c>
      <c r="U46" s="248">
        <v>428057</v>
      </c>
      <c r="V46" s="248">
        <v>617533</v>
      </c>
      <c r="W46" s="248">
        <v>373404</v>
      </c>
      <c r="X46" s="248">
        <v>14665</v>
      </c>
      <c r="Y46" s="248">
        <v>2500919</v>
      </c>
      <c r="Z46" s="248">
        <v>1877803</v>
      </c>
      <c r="AA46" s="248">
        <v>1522497</v>
      </c>
      <c r="AB46" s="248">
        <v>6184900</v>
      </c>
    </row>
    <row r="47" spans="1:28" s="94" customFormat="1" ht="15.75" customHeight="1">
      <c r="A47" s="103">
        <v>902</v>
      </c>
      <c r="B47" s="104">
        <v>224</v>
      </c>
      <c r="C47" s="84" t="s">
        <v>495</v>
      </c>
      <c r="D47" s="248">
        <v>30123013</v>
      </c>
      <c r="E47" s="248">
        <v>5879627</v>
      </c>
      <c r="F47" s="248">
        <v>569176</v>
      </c>
      <c r="G47" s="248">
        <v>8124954</v>
      </c>
      <c r="H47" s="248">
        <v>0</v>
      </c>
      <c r="I47" s="248">
        <v>503420</v>
      </c>
      <c r="J47" s="248">
        <v>0</v>
      </c>
      <c r="K47" s="248">
        <v>251835</v>
      </c>
      <c r="L47" s="248">
        <v>32589</v>
      </c>
      <c r="M47" s="248">
        <v>21555</v>
      </c>
      <c r="N47" s="248">
        <v>30967</v>
      </c>
      <c r="O47" s="248">
        <v>163227</v>
      </c>
      <c r="P47" s="248">
        <v>2812026</v>
      </c>
      <c r="Q47" s="248">
        <v>0</v>
      </c>
      <c r="R47" s="248">
        <v>3303122</v>
      </c>
      <c r="S47" s="248">
        <v>11315</v>
      </c>
      <c r="T47" s="248">
        <v>55638</v>
      </c>
      <c r="U47" s="248">
        <v>431532</v>
      </c>
      <c r="V47" s="248">
        <v>965525</v>
      </c>
      <c r="W47" s="248">
        <v>486029</v>
      </c>
      <c r="X47" s="248">
        <v>6966</v>
      </c>
      <c r="Y47" s="248">
        <v>1056472</v>
      </c>
      <c r="Z47" s="248">
        <v>1272486</v>
      </c>
      <c r="AA47" s="248">
        <v>474452</v>
      </c>
      <c r="AB47" s="248">
        <v>3670100</v>
      </c>
    </row>
    <row r="48" spans="1:28" s="94" customFormat="1" ht="15.75" customHeight="1">
      <c r="A48" s="103">
        <v>703</v>
      </c>
      <c r="B48" s="104">
        <v>225</v>
      </c>
      <c r="C48" s="84" t="s">
        <v>496</v>
      </c>
      <c r="D48" s="248">
        <v>22413296</v>
      </c>
      <c r="E48" s="248">
        <v>5007928</v>
      </c>
      <c r="F48" s="248">
        <v>468271</v>
      </c>
      <c r="G48" s="248">
        <v>6885879</v>
      </c>
      <c r="H48" s="248">
        <v>23518</v>
      </c>
      <c r="I48" s="248">
        <v>340526</v>
      </c>
      <c r="J48" s="248">
        <v>0</v>
      </c>
      <c r="K48" s="248">
        <v>172069</v>
      </c>
      <c r="L48" s="248">
        <v>22389</v>
      </c>
      <c r="M48" s="248">
        <v>14778</v>
      </c>
      <c r="N48" s="248">
        <v>21113</v>
      </c>
      <c r="O48" s="248">
        <v>125501</v>
      </c>
      <c r="P48" s="248">
        <v>1584381</v>
      </c>
      <c r="Q48" s="248">
        <v>0</v>
      </c>
      <c r="R48" s="248">
        <v>2580655</v>
      </c>
      <c r="S48" s="248">
        <v>8377</v>
      </c>
      <c r="T48" s="248">
        <v>68800</v>
      </c>
      <c r="U48" s="248">
        <v>380209</v>
      </c>
      <c r="V48" s="248">
        <v>728811</v>
      </c>
      <c r="W48" s="248">
        <v>312948</v>
      </c>
      <c r="X48" s="248">
        <v>7565</v>
      </c>
      <c r="Y48" s="248">
        <v>274052</v>
      </c>
      <c r="Z48" s="248">
        <v>179269</v>
      </c>
      <c r="AA48" s="248">
        <v>987257</v>
      </c>
      <c r="AB48" s="248">
        <v>2219000</v>
      </c>
    </row>
    <row r="49" spans="1:28" s="94" customFormat="1" ht="15.75" customHeight="1">
      <c r="A49" s="103">
        <v>903</v>
      </c>
      <c r="B49" s="104">
        <v>226</v>
      </c>
      <c r="C49" s="84" t="s">
        <v>497</v>
      </c>
      <c r="D49" s="248">
        <v>50634064</v>
      </c>
      <c r="E49" s="248">
        <v>4991393</v>
      </c>
      <c r="F49" s="248">
        <v>645093</v>
      </c>
      <c r="G49" s="248">
        <v>11737965</v>
      </c>
      <c r="H49" s="248">
        <v>21468</v>
      </c>
      <c r="I49" s="248">
        <v>457216</v>
      </c>
      <c r="J49" s="248">
        <v>0</v>
      </c>
      <c r="K49" s="248">
        <v>240823</v>
      </c>
      <c r="L49" s="248">
        <v>29311</v>
      </c>
      <c r="M49" s="248">
        <v>19327</v>
      </c>
      <c r="N49" s="248">
        <v>27537</v>
      </c>
      <c r="O49" s="248">
        <v>140883</v>
      </c>
      <c r="P49" s="248">
        <v>4247945</v>
      </c>
      <c r="Q49" s="248">
        <v>0</v>
      </c>
      <c r="R49" s="248">
        <v>14226719</v>
      </c>
      <c r="S49" s="248">
        <v>9517</v>
      </c>
      <c r="T49" s="248">
        <v>109625</v>
      </c>
      <c r="U49" s="248">
        <v>617344</v>
      </c>
      <c r="V49" s="248">
        <v>1076318</v>
      </c>
      <c r="W49" s="248">
        <v>130461</v>
      </c>
      <c r="X49" s="248">
        <v>102061</v>
      </c>
      <c r="Y49" s="248">
        <v>334703</v>
      </c>
      <c r="Z49" s="248">
        <v>6616431</v>
      </c>
      <c r="AA49" s="248">
        <v>866124</v>
      </c>
      <c r="AB49" s="248">
        <v>3985800</v>
      </c>
    </row>
    <row r="50" spans="1:28" s="94" customFormat="1" ht="15.75" customHeight="1">
      <c r="A50" s="103">
        <v>604</v>
      </c>
      <c r="B50" s="104">
        <v>227</v>
      </c>
      <c r="C50" s="84" t="s">
        <v>498</v>
      </c>
      <c r="D50" s="248">
        <v>25046426</v>
      </c>
      <c r="E50" s="248">
        <v>4461076</v>
      </c>
      <c r="F50" s="248">
        <v>471107</v>
      </c>
      <c r="G50" s="248">
        <v>9704080</v>
      </c>
      <c r="H50" s="248">
        <v>11237</v>
      </c>
      <c r="I50" s="248">
        <v>420256</v>
      </c>
      <c r="J50" s="248">
        <v>0</v>
      </c>
      <c r="K50" s="248">
        <v>154677</v>
      </c>
      <c r="L50" s="248">
        <v>26563</v>
      </c>
      <c r="M50" s="248">
        <v>17530</v>
      </c>
      <c r="N50" s="248">
        <v>25030</v>
      </c>
      <c r="O50" s="248">
        <v>124207</v>
      </c>
      <c r="P50" s="248">
        <v>1423011</v>
      </c>
      <c r="Q50" s="248">
        <v>0</v>
      </c>
      <c r="R50" s="248">
        <v>2264830</v>
      </c>
      <c r="S50" s="248">
        <v>8645</v>
      </c>
      <c r="T50" s="248">
        <v>99176</v>
      </c>
      <c r="U50" s="248">
        <v>308378</v>
      </c>
      <c r="V50" s="248">
        <v>483406</v>
      </c>
      <c r="W50" s="248">
        <v>97907</v>
      </c>
      <c r="X50" s="248">
        <v>4957</v>
      </c>
      <c r="Y50" s="248">
        <v>196280</v>
      </c>
      <c r="Z50" s="248">
        <v>1259463</v>
      </c>
      <c r="AA50" s="248">
        <v>1496710</v>
      </c>
      <c r="AB50" s="248">
        <v>1987900</v>
      </c>
    </row>
    <row r="51" spans="1:28" s="94" customFormat="1" ht="15.75" customHeight="1">
      <c r="A51" s="103">
        <v>405</v>
      </c>
      <c r="B51" s="104">
        <v>228</v>
      </c>
      <c r="C51" s="84" t="s">
        <v>499</v>
      </c>
      <c r="D51" s="248">
        <v>18612559</v>
      </c>
      <c r="E51" s="248">
        <v>6880894</v>
      </c>
      <c r="F51" s="248">
        <v>373615</v>
      </c>
      <c r="G51" s="248">
        <v>2358142</v>
      </c>
      <c r="H51" s="248">
        <v>453692</v>
      </c>
      <c r="I51" s="248">
        <v>414495</v>
      </c>
      <c r="J51" s="248">
        <v>0</v>
      </c>
      <c r="K51" s="248">
        <v>155716</v>
      </c>
      <c r="L51" s="248">
        <v>29506</v>
      </c>
      <c r="M51" s="248">
        <v>19519</v>
      </c>
      <c r="N51" s="248">
        <v>28048</v>
      </c>
      <c r="O51" s="248">
        <v>172118</v>
      </c>
      <c r="P51" s="248">
        <v>817101</v>
      </c>
      <c r="Q51" s="248">
        <v>18815</v>
      </c>
      <c r="R51" s="248">
        <v>791540</v>
      </c>
      <c r="S51" s="248">
        <v>7921</v>
      </c>
      <c r="T51" s="248">
        <v>96672</v>
      </c>
      <c r="U51" s="248">
        <v>316937</v>
      </c>
      <c r="V51" s="248">
        <v>784931</v>
      </c>
      <c r="W51" s="248">
        <v>58459</v>
      </c>
      <c r="X51" s="248">
        <v>14052</v>
      </c>
      <c r="Y51" s="248">
        <v>2535232</v>
      </c>
      <c r="Z51" s="248">
        <v>333964</v>
      </c>
      <c r="AA51" s="248">
        <v>379390</v>
      </c>
      <c r="AB51" s="248">
        <v>1571800</v>
      </c>
    </row>
    <row r="52" spans="1:28" s="94" customFormat="1" ht="15.75" customHeight="1">
      <c r="A52" s="103">
        <v>605</v>
      </c>
      <c r="B52" s="104">
        <v>229</v>
      </c>
      <c r="C52" s="84" t="s">
        <v>482</v>
      </c>
      <c r="D52" s="248">
        <v>37943808</v>
      </c>
      <c r="E52" s="248">
        <v>9527132</v>
      </c>
      <c r="F52" s="248">
        <v>662357</v>
      </c>
      <c r="G52" s="248">
        <v>9235569</v>
      </c>
      <c r="H52" s="248">
        <v>30145</v>
      </c>
      <c r="I52" s="248">
        <v>737797</v>
      </c>
      <c r="J52" s="248">
        <v>0</v>
      </c>
      <c r="K52" s="248">
        <v>241996</v>
      </c>
      <c r="L52" s="248">
        <v>55971</v>
      </c>
      <c r="M52" s="248">
        <v>37023</v>
      </c>
      <c r="N52" s="248">
        <v>53195</v>
      </c>
      <c r="O52" s="248">
        <v>283489</v>
      </c>
      <c r="P52" s="248">
        <v>2323389</v>
      </c>
      <c r="Q52" s="248">
        <v>0</v>
      </c>
      <c r="R52" s="248">
        <v>1694261</v>
      </c>
      <c r="S52" s="248">
        <v>19089</v>
      </c>
      <c r="T52" s="248">
        <v>358837</v>
      </c>
      <c r="U52" s="248">
        <v>1216850</v>
      </c>
      <c r="V52" s="248">
        <v>632329</v>
      </c>
      <c r="W52" s="248">
        <v>84470</v>
      </c>
      <c r="X52" s="248">
        <v>9795</v>
      </c>
      <c r="Y52" s="248">
        <v>2249050</v>
      </c>
      <c r="Z52" s="248">
        <v>947717</v>
      </c>
      <c r="AA52" s="248">
        <v>1786247</v>
      </c>
      <c r="AB52" s="248">
        <v>5757100</v>
      </c>
    </row>
    <row r="53" spans="1:28" s="94" customFormat="1" ht="15.75" customHeight="1">
      <c r="A53" s="103">
        <v>251</v>
      </c>
      <c r="B53" s="104">
        <v>301</v>
      </c>
      <c r="C53" s="84" t="s">
        <v>500</v>
      </c>
      <c r="D53" s="248">
        <v>10116399</v>
      </c>
      <c r="E53" s="248">
        <v>3739126</v>
      </c>
      <c r="F53" s="248">
        <v>237207</v>
      </c>
      <c r="G53" s="248">
        <v>1842127</v>
      </c>
      <c r="H53" s="248">
        <v>72511</v>
      </c>
      <c r="I53" s="248">
        <v>208943</v>
      </c>
      <c r="J53" s="248">
        <v>0</v>
      </c>
      <c r="K53" s="248">
        <v>90211</v>
      </c>
      <c r="L53" s="248">
        <v>29063</v>
      </c>
      <c r="M53" s="248">
        <v>19193</v>
      </c>
      <c r="N53" s="248">
        <v>27460</v>
      </c>
      <c r="O53" s="248">
        <v>139069</v>
      </c>
      <c r="P53" s="248">
        <v>384620</v>
      </c>
      <c r="Q53" s="248">
        <v>0</v>
      </c>
      <c r="R53" s="248">
        <v>491016</v>
      </c>
      <c r="S53" s="248">
        <v>5143</v>
      </c>
      <c r="T53" s="248">
        <v>64450</v>
      </c>
      <c r="U53" s="248">
        <v>44446</v>
      </c>
      <c r="V53" s="248">
        <v>262911</v>
      </c>
      <c r="W53" s="248">
        <v>35425</v>
      </c>
      <c r="X53" s="248">
        <v>109344</v>
      </c>
      <c r="Y53" s="248">
        <v>1148901</v>
      </c>
      <c r="Z53" s="248">
        <v>452308</v>
      </c>
      <c r="AA53" s="248">
        <v>91625</v>
      </c>
      <c r="AB53" s="248">
        <v>621300</v>
      </c>
    </row>
    <row r="54" spans="1:28" s="94" customFormat="1" ht="15.75" customHeight="1">
      <c r="A54" s="103">
        <v>475</v>
      </c>
      <c r="B54" s="104">
        <v>365</v>
      </c>
      <c r="C54" s="84" t="s">
        <v>501</v>
      </c>
      <c r="D54" s="248">
        <v>14816446</v>
      </c>
      <c r="E54" s="248">
        <v>1907685</v>
      </c>
      <c r="F54" s="248">
        <v>296100</v>
      </c>
      <c r="G54" s="248">
        <v>4731263</v>
      </c>
      <c r="H54" s="248">
        <v>40675</v>
      </c>
      <c r="I54" s="248">
        <v>208628</v>
      </c>
      <c r="J54" s="248">
        <v>0</v>
      </c>
      <c r="K54" s="248">
        <v>130788</v>
      </c>
      <c r="L54" s="248">
        <v>13473</v>
      </c>
      <c r="M54" s="248">
        <v>8917</v>
      </c>
      <c r="N54" s="248">
        <v>12830</v>
      </c>
      <c r="O54" s="248">
        <v>65132</v>
      </c>
      <c r="P54" s="248">
        <v>527783</v>
      </c>
      <c r="Q54" s="248">
        <v>0</v>
      </c>
      <c r="R54" s="248">
        <v>945066</v>
      </c>
      <c r="S54" s="248">
        <v>5255</v>
      </c>
      <c r="T54" s="248">
        <v>84903</v>
      </c>
      <c r="U54" s="248">
        <v>221585</v>
      </c>
      <c r="V54" s="248">
        <v>486250</v>
      </c>
      <c r="W54" s="248">
        <v>15685</v>
      </c>
      <c r="X54" s="248">
        <v>48748</v>
      </c>
      <c r="Y54" s="248">
        <v>1297736</v>
      </c>
      <c r="Z54" s="248">
        <v>342425</v>
      </c>
      <c r="AA54" s="248">
        <v>473319</v>
      </c>
      <c r="AB54" s="248">
        <v>2952200</v>
      </c>
    </row>
    <row r="55" spans="1:28" s="94" customFormat="1" ht="15.75" customHeight="1">
      <c r="A55" s="103">
        <v>351</v>
      </c>
      <c r="B55" s="104">
        <v>381</v>
      </c>
      <c r="C55" s="84" t="s">
        <v>502</v>
      </c>
      <c r="D55" s="248">
        <v>9640131</v>
      </c>
      <c r="E55" s="248">
        <v>4200180</v>
      </c>
      <c r="F55" s="248">
        <v>252401</v>
      </c>
      <c r="G55" s="248">
        <v>1497511</v>
      </c>
      <c r="H55" s="248">
        <v>1888</v>
      </c>
      <c r="I55" s="248">
        <v>291002</v>
      </c>
      <c r="J55" s="248">
        <v>0</v>
      </c>
      <c r="K55" s="248">
        <v>93532</v>
      </c>
      <c r="L55" s="248">
        <v>24016</v>
      </c>
      <c r="M55" s="248">
        <v>15868</v>
      </c>
      <c r="N55" s="248">
        <v>22731</v>
      </c>
      <c r="O55" s="248">
        <v>133344</v>
      </c>
      <c r="P55" s="248">
        <v>451493</v>
      </c>
      <c r="Q55" s="248">
        <v>0</v>
      </c>
      <c r="R55" s="248">
        <v>583975</v>
      </c>
      <c r="S55" s="248">
        <v>6199</v>
      </c>
      <c r="T55" s="248">
        <v>9010</v>
      </c>
      <c r="U55" s="248">
        <v>160858</v>
      </c>
      <c r="V55" s="248">
        <v>106366</v>
      </c>
      <c r="W55" s="248">
        <v>37536</v>
      </c>
      <c r="X55" s="248">
        <v>5975</v>
      </c>
      <c r="Y55" s="248">
        <v>414201</v>
      </c>
      <c r="Z55" s="248">
        <v>242239</v>
      </c>
      <c r="AA55" s="248">
        <v>299206</v>
      </c>
      <c r="AB55" s="248">
        <v>790600</v>
      </c>
    </row>
    <row r="56" spans="1:28" s="94" customFormat="1" ht="15.75" customHeight="1">
      <c r="A56" s="103">
        <v>352</v>
      </c>
      <c r="B56" s="104">
        <v>382</v>
      </c>
      <c r="C56" s="84" t="s">
        <v>503</v>
      </c>
      <c r="D56" s="248">
        <v>10159341</v>
      </c>
      <c r="E56" s="248">
        <v>4937225</v>
      </c>
      <c r="F56" s="248">
        <v>227519</v>
      </c>
      <c r="G56" s="248">
        <v>1060013</v>
      </c>
      <c r="H56" s="248">
        <v>0</v>
      </c>
      <c r="I56" s="248">
        <v>301146</v>
      </c>
      <c r="J56" s="248">
        <v>0</v>
      </c>
      <c r="K56" s="248">
        <v>62443</v>
      </c>
      <c r="L56" s="248">
        <v>23567</v>
      </c>
      <c r="M56" s="248">
        <v>15571</v>
      </c>
      <c r="N56" s="248">
        <v>22303</v>
      </c>
      <c r="O56" s="248">
        <v>128482</v>
      </c>
      <c r="P56" s="248">
        <v>540129</v>
      </c>
      <c r="Q56" s="248">
        <v>0</v>
      </c>
      <c r="R56" s="248">
        <v>464249</v>
      </c>
      <c r="S56" s="248">
        <v>7450</v>
      </c>
      <c r="T56" s="248">
        <v>155557</v>
      </c>
      <c r="U56" s="248">
        <v>208246</v>
      </c>
      <c r="V56" s="248">
        <v>202291</v>
      </c>
      <c r="W56" s="248">
        <v>39291</v>
      </c>
      <c r="X56" s="248">
        <v>0</v>
      </c>
      <c r="Y56" s="248">
        <v>446360</v>
      </c>
      <c r="Z56" s="248">
        <v>430567</v>
      </c>
      <c r="AA56" s="248">
        <v>233232</v>
      </c>
      <c r="AB56" s="248">
        <v>653700</v>
      </c>
    </row>
    <row r="57" spans="1:28" s="94" customFormat="1" ht="15.75" customHeight="1">
      <c r="A57" s="103">
        <v>562</v>
      </c>
      <c r="B57" s="104">
        <v>442</v>
      </c>
      <c r="C57" s="84" t="s">
        <v>505</v>
      </c>
      <c r="D57" s="248">
        <v>5120743</v>
      </c>
      <c r="E57" s="248">
        <v>1308097</v>
      </c>
      <c r="F57" s="248">
        <v>149007</v>
      </c>
      <c r="G57" s="248">
        <v>1847279</v>
      </c>
      <c r="H57" s="248">
        <v>16254</v>
      </c>
      <c r="I57" s="248">
        <v>112107</v>
      </c>
      <c r="J57" s="248">
        <v>0</v>
      </c>
      <c r="K57" s="248">
        <v>64930</v>
      </c>
      <c r="L57" s="248">
        <v>8910</v>
      </c>
      <c r="M57" s="248">
        <v>5884</v>
      </c>
      <c r="N57" s="248">
        <v>8420</v>
      </c>
      <c r="O57" s="248">
        <v>46863</v>
      </c>
      <c r="P57" s="248">
        <v>152874</v>
      </c>
      <c r="Q57" s="248">
        <v>0</v>
      </c>
      <c r="R57" s="248">
        <v>301216</v>
      </c>
      <c r="S57" s="248">
        <v>2439</v>
      </c>
      <c r="T57" s="248">
        <v>33436</v>
      </c>
      <c r="U57" s="248">
        <v>46759</v>
      </c>
      <c r="V57" s="248">
        <v>122965</v>
      </c>
      <c r="W57" s="248">
        <v>23659</v>
      </c>
      <c r="X57" s="248">
        <v>27711</v>
      </c>
      <c r="Y57" s="248">
        <v>46939</v>
      </c>
      <c r="Z57" s="248">
        <v>137852</v>
      </c>
      <c r="AA57" s="248">
        <v>276042</v>
      </c>
      <c r="AB57" s="248">
        <v>381100</v>
      </c>
    </row>
    <row r="58" spans="1:28" s="94" customFormat="1" ht="15.75" customHeight="1">
      <c r="A58" s="103">
        <v>563</v>
      </c>
      <c r="B58" s="104">
        <v>443</v>
      </c>
      <c r="C58" s="84" t="s">
        <v>506</v>
      </c>
      <c r="D58" s="248">
        <v>6543924</v>
      </c>
      <c r="E58" s="248">
        <v>3093335</v>
      </c>
      <c r="F58" s="248">
        <v>167638</v>
      </c>
      <c r="G58" s="248">
        <v>579721</v>
      </c>
      <c r="H58" s="248">
        <v>23850</v>
      </c>
      <c r="I58" s="248">
        <v>217578</v>
      </c>
      <c r="J58" s="248">
        <v>0</v>
      </c>
      <c r="K58" s="248">
        <v>66149</v>
      </c>
      <c r="L58" s="248">
        <v>13949</v>
      </c>
      <c r="M58" s="248">
        <v>9223</v>
      </c>
      <c r="N58" s="248">
        <v>13244</v>
      </c>
      <c r="O58" s="248">
        <v>98556</v>
      </c>
      <c r="P58" s="248">
        <v>259468</v>
      </c>
      <c r="Q58" s="248">
        <v>0</v>
      </c>
      <c r="R58" s="248">
        <v>357236</v>
      </c>
      <c r="S58" s="248">
        <v>4261</v>
      </c>
      <c r="T58" s="248">
        <v>51453</v>
      </c>
      <c r="U58" s="248">
        <v>177785</v>
      </c>
      <c r="V58" s="248">
        <v>156699</v>
      </c>
      <c r="W58" s="248">
        <v>36296</v>
      </c>
      <c r="X58" s="248">
        <v>53700</v>
      </c>
      <c r="Y58" s="248">
        <v>75640</v>
      </c>
      <c r="Z58" s="248">
        <v>138045</v>
      </c>
      <c r="AA58" s="248">
        <v>350398</v>
      </c>
      <c r="AB58" s="248">
        <v>599700</v>
      </c>
    </row>
    <row r="59" spans="1:28" s="94" customFormat="1" ht="15.75" customHeight="1">
      <c r="A59" s="103">
        <v>566</v>
      </c>
      <c r="B59" s="104">
        <v>446</v>
      </c>
      <c r="C59" s="84" t="s">
        <v>504</v>
      </c>
      <c r="D59" s="248">
        <v>7939186</v>
      </c>
      <c r="E59" s="248">
        <v>2330466</v>
      </c>
      <c r="F59" s="248">
        <v>156823</v>
      </c>
      <c r="G59" s="248">
        <v>2670201</v>
      </c>
      <c r="H59" s="248">
        <v>20006</v>
      </c>
      <c r="I59" s="248">
        <v>111589</v>
      </c>
      <c r="J59" s="248">
        <v>0</v>
      </c>
      <c r="K59" s="248">
        <v>68429</v>
      </c>
      <c r="L59" s="248">
        <v>8544</v>
      </c>
      <c r="M59" s="248">
        <v>5629</v>
      </c>
      <c r="N59" s="248">
        <v>8007</v>
      </c>
      <c r="O59" s="248">
        <v>41900</v>
      </c>
      <c r="P59" s="248">
        <v>214441</v>
      </c>
      <c r="Q59" s="248">
        <v>0</v>
      </c>
      <c r="R59" s="248">
        <v>619780</v>
      </c>
      <c r="S59" s="248">
        <v>3141</v>
      </c>
      <c r="T59" s="248">
        <v>9784</v>
      </c>
      <c r="U59" s="248">
        <v>102158</v>
      </c>
      <c r="V59" s="248">
        <v>179825</v>
      </c>
      <c r="W59" s="248">
        <v>12149</v>
      </c>
      <c r="X59" s="248">
        <v>18746</v>
      </c>
      <c r="Y59" s="248">
        <v>248891</v>
      </c>
      <c r="Z59" s="248">
        <v>86221</v>
      </c>
      <c r="AA59" s="248">
        <v>147656</v>
      </c>
      <c r="AB59" s="248">
        <v>874800</v>
      </c>
    </row>
    <row r="60" spans="1:28" s="94" customFormat="1" ht="15.75" customHeight="1">
      <c r="A60" s="103">
        <v>654</v>
      </c>
      <c r="B60" s="104">
        <v>464</v>
      </c>
      <c r="C60" s="84" t="s">
        <v>507</v>
      </c>
      <c r="D60" s="248">
        <v>8365175</v>
      </c>
      <c r="E60" s="248">
        <v>3733020</v>
      </c>
      <c r="F60" s="248">
        <v>215356</v>
      </c>
      <c r="G60" s="248">
        <v>1503185</v>
      </c>
      <c r="H60" s="248">
        <v>7553</v>
      </c>
      <c r="I60" s="248">
        <v>292186</v>
      </c>
      <c r="J60" s="248">
        <v>0</v>
      </c>
      <c r="K60" s="248">
        <v>68889</v>
      </c>
      <c r="L60" s="248">
        <v>23992</v>
      </c>
      <c r="M60" s="248">
        <v>15881</v>
      </c>
      <c r="N60" s="248">
        <v>22856</v>
      </c>
      <c r="O60" s="248">
        <v>100356</v>
      </c>
      <c r="P60" s="248">
        <v>440396</v>
      </c>
      <c r="Q60" s="248">
        <v>0</v>
      </c>
      <c r="R60" s="248">
        <v>410783</v>
      </c>
      <c r="S60" s="248">
        <v>7924</v>
      </c>
      <c r="T60" s="248">
        <v>6627</v>
      </c>
      <c r="U60" s="248">
        <v>118249</v>
      </c>
      <c r="V60" s="248">
        <v>127674</v>
      </c>
      <c r="W60" s="248">
        <v>31172</v>
      </c>
      <c r="X60" s="248">
        <v>0</v>
      </c>
      <c r="Y60" s="248">
        <v>172195</v>
      </c>
      <c r="Z60" s="248">
        <v>140932</v>
      </c>
      <c r="AA60" s="248">
        <v>163549</v>
      </c>
      <c r="AB60" s="248">
        <v>762400</v>
      </c>
    </row>
    <row r="61" spans="1:28" s="94" customFormat="1" ht="15.75" customHeight="1">
      <c r="A61" s="103">
        <v>661</v>
      </c>
      <c r="B61" s="104">
        <v>481</v>
      </c>
      <c r="C61" s="84" t="s">
        <v>508</v>
      </c>
      <c r="D61" s="248">
        <v>8781007</v>
      </c>
      <c r="E61" s="248">
        <v>2304999</v>
      </c>
      <c r="F61" s="248">
        <v>195637</v>
      </c>
      <c r="G61" s="248">
        <v>1976117</v>
      </c>
      <c r="H61" s="248">
        <v>57594</v>
      </c>
      <c r="I61" s="248">
        <v>155193</v>
      </c>
      <c r="J61" s="248">
        <v>0</v>
      </c>
      <c r="K61" s="248">
        <v>87619</v>
      </c>
      <c r="L61" s="248">
        <v>12231</v>
      </c>
      <c r="M61" s="248">
        <v>8076</v>
      </c>
      <c r="N61" s="248">
        <v>11546</v>
      </c>
      <c r="O61" s="248">
        <v>58024</v>
      </c>
      <c r="P61" s="248">
        <v>842271</v>
      </c>
      <c r="Q61" s="248">
        <v>0</v>
      </c>
      <c r="R61" s="248">
        <v>350935</v>
      </c>
      <c r="S61" s="248">
        <v>3535</v>
      </c>
      <c r="T61" s="248">
        <v>32519</v>
      </c>
      <c r="U61" s="248">
        <v>44610</v>
      </c>
      <c r="V61" s="248">
        <v>242870</v>
      </c>
      <c r="W61" s="248">
        <v>78625</v>
      </c>
      <c r="X61" s="248">
        <v>1050</v>
      </c>
      <c r="Y61" s="248">
        <v>459983</v>
      </c>
      <c r="Z61" s="248">
        <v>94206</v>
      </c>
      <c r="AA61" s="248">
        <v>257067</v>
      </c>
      <c r="AB61" s="248">
        <v>1506300</v>
      </c>
    </row>
    <row r="62" spans="1:28" s="94" customFormat="1" ht="15.75" customHeight="1">
      <c r="A62" s="103">
        <v>671</v>
      </c>
      <c r="B62" s="104">
        <v>501</v>
      </c>
      <c r="C62" s="84" t="s">
        <v>509</v>
      </c>
      <c r="D62" s="248">
        <v>15720085</v>
      </c>
      <c r="E62" s="248">
        <v>2336349</v>
      </c>
      <c r="F62" s="248">
        <v>266514</v>
      </c>
      <c r="G62" s="248">
        <v>5398681</v>
      </c>
      <c r="H62" s="248">
        <v>71147</v>
      </c>
      <c r="I62" s="248">
        <v>194940</v>
      </c>
      <c r="J62" s="248">
        <v>0</v>
      </c>
      <c r="K62" s="248">
        <v>131987</v>
      </c>
      <c r="L62" s="248">
        <v>11639</v>
      </c>
      <c r="M62" s="248">
        <v>7671</v>
      </c>
      <c r="N62" s="248">
        <v>10923</v>
      </c>
      <c r="O62" s="248">
        <v>53931</v>
      </c>
      <c r="P62" s="248">
        <v>672812</v>
      </c>
      <c r="Q62" s="248">
        <v>0</v>
      </c>
      <c r="R62" s="248">
        <v>1186484</v>
      </c>
      <c r="S62" s="248">
        <v>5373</v>
      </c>
      <c r="T62" s="248">
        <v>139055</v>
      </c>
      <c r="U62" s="248">
        <v>111057</v>
      </c>
      <c r="V62" s="248">
        <v>325244</v>
      </c>
      <c r="W62" s="248">
        <v>90656</v>
      </c>
      <c r="X62" s="248">
        <v>10521</v>
      </c>
      <c r="Y62" s="248">
        <v>2730660</v>
      </c>
      <c r="Z62" s="248">
        <v>181382</v>
      </c>
      <c r="AA62" s="248">
        <v>193859</v>
      </c>
      <c r="AB62" s="248">
        <v>1589200</v>
      </c>
    </row>
    <row r="63" spans="1:28" s="94" customFormat="1" ht="15.75" customHeight="1">
      <c r="A63" s="103">
        <v>775</v>
      </c>
      <c r="B63" s="104">
        <v>585</v>
      </c>
      <c r="C63" s="84" t="s">
        <v>510</v>
      </c>
      <c r="D63" s="248">
        <v>16112248</v>
      </c>
      <c r="E63" s="248">
        <v>1890148</v>
      </c>
      <c r="F63" s="248">
        <v>301384</v>
      </c>
      <c r="G63" s="248">
        <v>6430750</v>
      </c>
      <c r="H63" s="248">
        <v>53</v>
      </c>
      <c r="I63" s="248">
        <v>211846</v>
      </c>
      <c r="J63" s="248">
        <v>0</v>
      </c>
      <c r="K63" s="248">
        <v>119356</v>
      </c>
      <c r="L63" s="248">
        <v>12935</v>
      </c>
      <c r="M63" s="248">
        <v>8521</v>
      </c>
      <c r="N63" s="248">
        <v>12112</v>
      </c>
      <c r="O63" s="248">
        <v>58863</v>
      </c>
      <c r="P63" s="248">
        <v>1014225</v>
      </c>
      <c r="Q63" s="248">
        <v>0</v>
      </c>
      <c r="R63" s="248">
        <v>1568464</v>
      </c>
      <c r="S63" s="248">
        <v>4690</v>
      </c>
      <c r="T63" s="248">
        <v>127979</v>
      </c>
      <c r="U63" s="248">
        <v>162377</v>
      </c>
      <c r="V63" s="248">
        <v>202828</v>
      </c>
      <c r="W63" s="248">
        <v>117499</v>
      </c>
      <c r="X63" s="248">
        <v>14787</v>
      </c>
      <c r="Y63" s="248">
        <v>519557</v>
      </c>
      <c r="Z63" s="248">
        <v>0</v>
      </c>
      <c r="AA63" s="248">
        <v>1594274</v>
      </c>
      <c r="AB63" s="248">
        <v>1739600</v>
      </c>
    </row>
    <row r="64" spans="1:28" s="94" customFormat="1" ht="15.75" customHeight="1">
      <c r="A64" s="103">
        <v>776</v>
      </c>
      <c r="B64" s="104">
        <v>586</v>
      </c>
      <c r="C64" s="84" t="s">
        <v>511</v>
      </c>
      <c r="D64" s="248">
        <v>12288353</v>
      </c>
      <c r="E64" s="248">
        <v>1499428</v>
      </c>
      <c r="F64" s="248">
        <v>199014</v>
      </c>
      <c r="G64" s="248">
        <v>4574260</v>
      </c>
      <c r="H64" s="248">
        <v>4451</v>
      </c>
      <c r="I64" s="248">
        <v>165928</v>
      </c>
      <c r="J64" s="248">
        <v>0</v>
      </c>
      <c r="K64" s="248">
        <v>89487</v>
      </c>
      <c r="L64" s="248">
        <v>9935</v>
      </c>
      <c r="M64" s="248">
        <v>6553</v>
      </c>
      <c r="N64" s="248">
        <v>9345</v>
      </c>
      <c r="O64" s="248">
        <v>46862</v>
      </c>
      <c r="P64" s="248">
        <v>708379</v>
      </c>
      <c r="Q64" s="248">
        <v>0</v>
      </c>
      <c r="R64" s="248">
        <v>1368194</v>
      </c>
      <c r="S64" s="248">
        <v>3928</v>
      </c>
      <c r="T64" s="248">
        <v>55119</v>
      </c>
      <c r="U64" s="248">
        <v>21095</v>
      </c>
      <c r="V64" s="248">
        <v>650078</v>
      </c>
      <c r="W64" s="248">
        <v>120055</v>
      </c>
      <c r="X64" s="248">
        <v>26713</v>
      </c>
      <c r="Y64" s="248">
        <v>812227</v>
      </c>
      <c r="Z64" s="248">
        <v>71458</v>
      </c>
      <c r="AA64" s="248">
        <v>474444</v>
      </c>
      <c r="AB64" s="248">
        <v>1371400</v>
      </c>
    </row>
    <row r="65" spans="1:28" s="94" customFormat="1" ht="11.25" customHeight="1">
      <c r="A65" s="91"/>
      <c r="B65" s="99"/>
      <c r="C65" s="111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</row>
    <row r="66" ht="15.75" customHeight="1">
      <c r="B66" s="3" t="s">
        <v>513</v>
      </c>
    </row>
    <row r="67" ht="15.75" customHeight="1">
      <c r="C67" s="3" t="s">
        <v>393</v>
      </c>
    </row>
  </sheetData>
  <printOptions/>
  <pageMargins left="0.4724409448818898" right="0.5905511811023623" top="0.47" bottom="0.46" header="0.1968503937007874" footer="0.1968503937007874"/>
  <pageSetup fitToWidth="2" horizontalDpi="600" verticalDpi="600" orientation="portrait" paperSize="9" scale="70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B2">
      <selection activeCell="B2" sqref="B2"/>
    </sheetView>
  </sheetViews>
  <sheetFormatPr defaultColWidth="9.00390625" defaultRowHeight="12.75"/>
  <cols>
    <col min="1" max="1" width="10.25390625" style="56" hidden="1" customWidth="1"/>
    <col min="2" max="2" width="5.75390625" style="3" customWidth="1"/>
    <col min="3" max="3" width="8.75390625" style="3" customWidth="1"/>
    <col min="4" max="18" width="11.375" style="94" customWidth="1"/>
    <col min="19" max="32" width="8.875" style="94" customWidth="1"/>
    <col min="33" max="16384" width="8.875" style="3" customWidth="1"/>
  </cols>
  <sheetData>
    <row r="1" ht="18" customHeight="1" hidden="1">
      <c r="B1" s="30"/>
    </row>
    <row r="2" spans="2:18" ht="18" customHeight="1">
      <c r="B2" s="217" t="s">
        <v>397</v>
      </c>
      <c r="C2" s="17"/>
      <c r="D2" s="128"/>
      <c r="E2" s="128"/>
      <c r="F2" s="128"/>
      <c r="G2" s="128"/>
      <c r="H2" s="128"/>
      <c r="I2" s="128"/>
      <c r="J2" s="176"/>
      <c r="K2" s="128"/>
      <c r="L2" s="128"/>
      <c r="M2" s="176"/>
      <c r="N2" s="128"/>
      <c r="O2" s="128"/>
      <c r="P2" s="128"/>
      <c r="Q2" s="128"/>
      <c r="R2" s="194"/>
    </row>
    <row r="3" spans="1:18" ht="21" customHeight="1">
      <c r="A3" s="95" t="s">
        <v>262</v>
      </c>
      <c r="B3" s="117"/>
      <c r="C3" s="321" t="s">
        <v>304</v>
      </c>
      <c r="D3" s="322" t="s">
        <v>71</v>
      </c>
      <c r="E3" s="322" t="s">
        <v>4</v>
      </c>
      <c r="F3" s="322" t="s">
        <v>6</v>
      </c>
      <c r="G3" s="322" t="s">
        <v>8</v>
      </c>
      <c r="H3" s="322" t="s">
        <v>10</v>
      </c>
      <c r="I3" s="322" t="s">
        <v>12</v>
      </c>
      <c r="J3" s="323" t="s">
        <v>516</v>
      </c>
      <c r="K3" s="322" t="s">
        <v>16</v>
      </c>
      <c r="L3" s="322" t="s">
        <v>18</v>
      </c>
      <c r="M3" s="322" t="s">
        <v>97</v>
      </c>
      <c r="N3" s="322" t="s">
        <v>22</v>
      </c>
      <c r="O3" s="324" t="s">
        <v>263</v>
      </c>
      <c r="P3" s="322" t="s">
        <v>26</v>
      </c>
      <c r="Q3" s="322" t="s">
        <v>98</v>
      </c>
      <c r="R3" s="325" t="s">
        <v>515</v>
      </c>
    </row>
    <row r="4" spans="1:19" ht="14.25" customHeight="1">
      <c r="A4" s="91"/>
      <c r="B4" s="94"/>
      <c r="C4" s="102" t="s">
        <v>434</v>
      </c>
      <c r="D4" s="248">
        <v>2456669176</v>
      </c>
      <c r="E4" s="248">
        <v>17661403</v>
      </c>
      <c r="F4" s="248">
        <v>243585588</v>
      </c>
      <c r="G4" s="248">
        <v>511106871</v>
      </c>
      <c r="H4" s="248">
        <v>236479483</v>
      </c>
      <c r="I4" s="248">
        <v>9915237</v>
      </c>
      <c r="J4" s="248">
        <v>71024369</v>
      </c>
      <c r="K4" s="248">
        <v>82438703</v>
      </c>
      <c r="L4" s="248">
        <v>514661460</v>
      </c>
      <c r="M4" s="248">
        <v>68344104</v>
      </c>
      <c r="N4" s="248">
        <v>286710757</v>
      </c>
      <c r="O4" s="248">
        <v>831764</v>
      </c>
      <c r="P4" s="248">
        <v>391376049</v>
      </c>
      <c r="Q4" s="248">
        <v>22515406</v>
      </c>
      <c r="R4" s="248">
        <v>17982</v>
      </c>
      <c r="S4" s="243"/>
    </row>
    <row r="5" spans="1:19" ht="14.25" customHeight="1">
      <c r="A5" s="91"/>
      <c r="B5" s="94"/>
      <c r="C5" s="102" t="s">
        <v>348</v>
      </c>
      <c r="D5" s="248">
        <v>2429120730</v>
      </c>
      <c r="E5" s="248">
        <v>17259104</v>
      </c>
      <c r="F5" s="248">
        <v>228788110</v>
      </c>
      <c r="G5" s="248">
        <v>522296622</v>
      </c>
      <c r="H5" s="248">
        <v>229396358</v>
      </c>
      <c r="I5" s="248">
        <v>11423826</v>
      </c>
      <c r="J5" s="248">
        <v>76671595</v>
      </c>
      <c r="K5" s="248">
        <v>88550340</v>
      </c>
      <c r="L5" s="248">
        <v>488060914</v>
      </c>
      <c r="M5" s="248">
        <v>70047224</v>
      </c>
      <c r="N5" s="248">
        <v>284152962</v>
      </c>
      <c r="O5" s="248">
        <v>321519</v>
      </c>
      <c r="P5" s="248">
        <v>394860166</v>
      </c>
      <c r="Q5" s="248">
        <v>17291990</v>
      </c>
      <c r="R5" s="248">
        <v>0</v>
      </c>
      <c r="S5" s="243"/>
    </row>
    <row r="6" spans="1:19" ht="14.25" customHeight="1">
      <c r="A6" s="91"/>
      <c r="B6" s="94"/>
      <c r="C6" s="102" t="s">
        <v>364</v>
      </c>
      <c r="D6" s="248">
        <v>2391134550</v>
      </c>
      <c r="E6" s="248">
        <v>16558866</v>
      </c>
      <c r="F6" s="248">
        <v>239118029</v>
      </c>
      <c r="G6" s="248">
        <v>546131824</v>
      </c>
      <c r="H6" s="248">
        <v>222903341</v>
      </c>
      <c r="I6" s="248">
        <v>11546527</v>
      </c>
      <c r="J6" s="248">
        <v>67871435</v>
      </c>
      <c r="K6" s="248">
        <v>70059078</v>
      </c>
      <c r="L6" s="248">
        <v>441852903</v>
      </c>
      <c r="M6" s="248">
        <v>66269148</v>
      </c>
      <c r="N6" s="248">
        <v>275592465</v>
      </c>
      <c r="O6" s="248">
        <v>2671338</v>
      </c>
      <c r="P6" s="248">
        <v>414581564</v>
      </c>
      <c r="Q6" s="248">
        <v>15978032</v>
      </c>
      <c r="R6" s="248">
        <v>0</v>
      </c>
      <c r="S6" s="243"/>
    </row>
    <row r="7" spans="1:19" ht="14.25" customHeight="1">
      <c r="A7" s="91"/>
      <c r="B7" s="94"/>
      <c r="C7" s="102" t="s">
        <v>372</v>
      </c>
      <c r="D7" s="248">
        <v>2399829678</v>
      </c>
      <c r="E7" s="248">
        <v>16135223</v>
      </c>
      <c r="F7" s="248">
        <v>236204495</v>
      </c>
      <c r="G7" s="248">
        <v>572892760</v>
      </c>
      <c r="H7" s="248">
        <v>206227589</v>
      </c>
      <c r="I7" s="248">
        <v>11921659</v>
      </c>
      <c r="J7" s="248">
        <v>61367772</v>
      </c>
      <c r="K7" s="248">
        <v>65869974</v>
      </c>
      <c r="L7" s="248">
        <v>429595871</v>
      </c>
      <c r="M7" s="248">
        <v>66286442</v>
      </c>
      <c r="N7" s="248">
        <v>272794841</v>
      </c>
      <c r="O7" s="248">
        <v>17920908</v>
      </c>
      <c r="P7" s="248">
        <v>424272114</v>
      </c>
      <c r="Q7" s="248">
        <v>18008296</v>
      </c>
      <c r="R7" s="248">
        <v>331734</v>
      </c>
      <c r="S7" s="243"/>
    </row>
    <row r="8" spans="1:19" ht="14.25" customHeight="1">
      <c r="A8" s="91"/>
      <c r="B8" s="94"/>
      <c r="C8" s="102" t="s">
        <v>435</v>
      </c>
      <c r="D8" s="248">
        <v>2681429758</v>
      </c>
      <c r="E8" s="248">
        <v>14743653</v>
      </c>
      <c r="F8" s="248">
        <v>249367362</v>
      </c>
      <c r="G8" s="248">
        <v>582708729</v>
      </c>
      <c r="H8" s="248">
        <v>191913476</v>
      </c>
      <c r="I8" s="248">
        <v>10362455</v>
      </c>
      <c r="J8" s="248">
        <v>57269007</v>
      </c>
      <c r="K8" s="248">
        <v>58553101</v>
      </c>
      <c r="L8" s="248">
        <v>414387857</v>
      </c>
      <c r="M8" s="248">
        <v>66778205</v>
      </c>
      <c r="N8" s="248">
        <v>265181905</v>
      </c>
      <c r="O8" s="248">
        <v>40044896</v>
      </c>
      <c r="P8" s="248">
        <v>710875657</v>
      </c>
      <c r="Q8" s="248">
        <v>17558847</v>
      </c>
      <c r="R8" s="248">
        <v>1684608</v>
      </c>
      <c r="S8" s="243"/>
    </row>
    <row r="9" spans="1:19" ht="9" customHeight="1">
      <c r="A9" s="91"/>
      <c r="B9" s="94"/>
      <c r="C9" s="9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3"/>
    </row>
    <row r="10" spans="1:19" ht="14.25" customHeight="1">
      <c r="A10" s="103">
        <v>100</v>
      </c>
      <c r="B10" s="104"/>
      <c r="C10" s="106" t="s">
        <v>88</v>
      </c>
      <c r="D10" s="248">
        <v>375832600</v>
      </c>
      <c r="E10" s="248">
        <v>2089453</v>
      </c>
      <c r="F10" s="248">
        <v>38554542</v>
      </c>
      <c r="G10" s="248">
        <v>113514506</v>
      </c>
      <c r="H10" s="248">
        <v>31816452</v>
      </c>
      <c r="I10" s="248">
        <v>684673</v>
      </c>
      <c r="J10" s="248">
        <v>318033</v>
      </c>
      <c r="K10" s="248">
        <v>4165739</v>
      </c>
      <c r="L10" s="248">
        <v>74086050</v>
      </c>
      <c r="M10" s="248">
        <v>10002844</v>
      </c>
      <c r="N10" s="248">
        <v>37408750</v>
      </c>
      <c r="O10" s="248">
        <v>122427</v>
      </c>
      <c r="P10" s="248">
        <v>58904041</v>
      </c>
      <c r="Q10" s="248">
        <v>4165090</v>
      </c>
      <c r="R10" s="248">
        <v>0</v>
      </c>
      <c r="S10" s="243"/>
    </row>
    <row r="11" spans="1:19" ht="14.25" customHeight="1">
      <c r="A11" s="103">
        <v>200</v>
      </c>
      <c r="B11" s="104"/>
      <c r="C11" s="106" t="s">
        <v>89</v>
      </c>
      <c r="D11" s="248">
        <v>225879668</v>
      </c>
      <c r="E11" s="248">
        <v>2016633</v>
      </c>
      <c r="F11" s="248">
        <v>32315956</v>
      </c>
      <c r="G11" s="248">
        <v>59148764</v>
      </c>
      <c r="H11" s="248">
        <v>22046560</v>
      </c>
      <c r="I11" s="248">
        <v>695399</v>
      </c>
      <c r="J11" s="248">
        <v>2292250</v>
      </c>
      <c r="K11" s="248">
        <v>3671161</v>
      </c>
      <c r="L11" s="248">
        <v>38356075</v>
      </c>
      <c r="M11" s="248">
        <v>7313414</v>
      </c>
      <c r="N11" s="248">
        <v>27234225</v>
      </c>
      <c r="O11" s="248">
        <v>652910</v>
      </c>
      <c r="P11" s="248">
        <v>29676355</v>
      </c>
      <c r="Q11" s="248">
        <v>459966</v>
      </c>
      <c r="R11" s="248">
        <v>0</v>
      </c>
      <c r="S11" s="243"/>
    </row>
    <row r="12" spans="1:19" ht="14.25" customHeight="1">
      <c r="A12" s="103">
        <v>300</v>
      </c>
      <c r="B12" s="104"/>
      <c r="C12" s="106" t="s">
        <v>90</v>
      </c>
      <c r="D12" s="248">
        <v>211170329</v>
      </c>
      <c r="E12" s="248">
        <v>1727403</v>
      </c>
      <c r="F12" s="248">
        <v>26296506</v>
      </c>
      <c r="G12" s="248">
        <v>57713312</v>
      </c>
      <c r="H12" s="248">
        <v>20564582</v>
      </c>
      <c r="I12" s="248">
        <v>2443124</v>
      </c>
      <c r="J12" s="248">
        <v>2915296</v>
      </c>
      <c r="K12" s="248">
        <v>2431574</v>
      </c>
      <c r="L12" s="248">
        <v>38138069</v>
      </c>
      <c r="M12" s="248">
        <v>7927099</v>
      </c>
      <c r="N12" s="248">
        <v>22895204</v>
      </c>
      <c r="O12" s="248">
        <v>124946</v>
      </c>
      <c r="P12" s="248">
        <v>27688109</v>
      </c>
      <c r="Q12" s="248">
        <v>305105</v>
      </c>
      <c r="R12" s="248">
        <v>0</v>
      </c>
      <c r="S12" s="243"/>
    </row>
    <row r="13" spans="1:19" ht="14.25" customHeight="1">
      <c r="A13" s="103">
        <v>400</v>
      </c>
      <c r="B13" s="104"/>
      <c r="C13" s="106" t="s">
        <v>91</v>
      </c>
      <c r="D13" s="248">
        <v>115498805</v>
      </c>
      <c r="E13" s="248">
        <v>1298894</v>
      </c>
      <c r="F13" s="248">
        <v>17432277</v>
      </c>
      <c r="G13" s="248">
        <v>24909795</v>
      </c>
      <c r="H13" s="248">
        <v>12565264</v>
      </c>
      <c r="I13" s="248">
        <v>777197</v>
      </c>
      <c r="J13" s="248">
        <v>6625740</v>
      </c>
      <c r="K13" s="248">
        <v>2488309</v>
      </c>
      <c r="L13" s="248">
        <v>15819668</v>
      </c>
      <c r="M13" s="248">
        <v>4340580</v>
      </c>
      <c r="N13" s="248">
        <v>12840022</v>
      </c>
      <c r="O13" s="248">
        <v>994542</v>
      </c>
      <c r="P13" s="248">
        <v>15406517</v>
      </c>
      <c r="Q13" s="248">
        <v>0</v>
      </c>
      <c r="R13" s="248">
        <v>0</v>
      </c>
      <c r="S13" s="243"/>
    </row>
    <row r="14" spans="1:19" ht="14.25" customHeight="1">
      <c r="A14" s="103">
        <v>500</v>
      </c>
      <c r="B14" s="104"/>
      <c r="C14" s="106" t="s">
        <v>92</v>
      </c>
      <c r="D14" s="248">
        <v>210773956</v>
      </c>
      <c r="E14" s="248">
        <v>1648178</v>
      </c>
      <c r="F14" s="248">
        <v>21846044</v>
      </c>
      <c r="G14" s="248">
        <v>50492475</v>
      </c>
      <c r="H14" s="248">
        <v>17604889</v>
      </c>
      <c r="I14" s="248">
        <v>1063877</v>
      </c>
      <c r="J14" s="248">
        <v>6721419</v>
      </c>
      <c r="K14" s="248">
        <v>4286273</v>
      </c>
      <c r="L14" s="248">
        <v>53720837</v>
      </c>
      <c r="M14" s="248">
        <v>6495026</v>
      </c>
      <c r="N14" s="248">
        <v>22780083</v>
      </c>
      <c r="O14" s="248">
        <v>427482</v>
      </c>
      <c r="P14" s="248">
        <v>22740312</v>
      </c>
      <c r="Q14" s="248">
        <v>947061</v>
      </c>
      <c r="R14" s="248">
        <v>0</v>
      </c>
      <c r="S14" s="243"/>
    </row>
    <row r="15" spans="1:19" ht="14.25" customHeight="1">
      <c r="A15" s="103">
        <v>600</v>
      </c>
      <c r="B15" s="104"/>
      <c r="C15" s="106" t="s">
        <v>93</v>
      </c>
      <c r="D15" s="248">
        <v>127477166</v>
      </c>
      <c r="E15" s="248">
        <v>1620669</v>
      </c>
      <c r="F15" s="248">
        <v>21649054</v>
      </c>
      <c r="G15" s="248">
        <v>23485619</v>
      </c>
      <c r="H15" s="248">
        <v>10973273</v>
      </c>
      <c r="I15" s="248">
        <v>931082</v>
      </c>
      <c r="J15" s="248">
        <v>5905466</v>
      </c>
      <c r="K15" s="248">
        <v>2830467</v>
      </c>
      <c r="L15" s="248">
        <v>21846913</v>
      </c>
      <c r="M15" s="248">
        <v>5653956</v>
      </c>
      <c r="N15" s="248">
        <v>13664875</v>
      </c>
      <c r="O15" s="248">
        <v>2218111</v>
      </c>
      <c r="P15" s="248">
        <v>16654593</v>
      </c>
      <c r="Q15" s="248">
        <v>27377</v>
      </c>
      <c r="R15" s="248">
        <v>15711</v>
      </c>
      <c r="S15" s="243"/>
    </row>
    <row r="16" spans="1:19" ht="14.25" customHeight="1">
      <c r="A16" s="103">
        <v>700</v>
      </c>
      <c r="B16" s="104"/>
      <c r="C16" s="106" t="s">
        <v>94</v>
      </c>
      <c r="D16" s="248">
        <v>127990641</v>
      </c>
      <c r="E16" s="248">
        <v>1107732</v>
      </c>
      <c r="F16" s="248">
        <v>16712368</v>
      </c>
      <c r="G16" s="248">
        <v>22177703</v>
      </c>
      <c r="H16" s="248">
        <v>11950821</v>
      </c>
      <c r="I16" s="248">
        <v>185345</v>
      </c>
      <c r="J16" s="248">
        <v>8051365</v>
      </c>
      <c r="K16" s="248">
        <v>3426730</v>
      </c>
      <c r="L16" s="248">
        <v>16167338</v>
      </c>
      <c r="M16" s="248">
        <v>4196637</v>
      </c>
      <c r="N16" s="248">
        <v>13912926</v>
      </c>
      <c r="O16" s="248">
        <v>10592456</v>
      </c>
      <c r="P16" s="248">
        <v>19381668</v>
      </c>
      <c r="Q16" s="248">
        <v>127552</v>
      </c>
      <c r="R16" s="248">
        <v>0</v>
      </c>
      <c r="S16" s="243"/>
    </row>
    <row r="17" spans="1:19" ht="14.25" customHeight="1">
      <c r="A17" s="103">
        <v>800</v>
      </c>
      <c r="B17" s="104"/>
      <c r="C17" s="106" t="s">
        <v>95</v>
      </c>
      <c r="D17" s="248">
        <v>60242036</v>
      </c>
      <c r="E17" s="248">
        <v>437698</v>
      </c>
      <c r="F17" s="248">
        <v>8616665</v>
      </c>
      <c r="G17" s="248">
        <v>11020985</v>
      </c>
      <c r="H17" s="248">
        <v>5451686</v>
      </c>
      <c r="I17" s="248">
        <v>124592</v>
      </c>
      <c r="J17" s="248">
        <v>4093416</v>
      </c>
      <c r="K17" s="248">
        <v>837870</v>
      </c>
      <c r="L17" s="248">
        <v>6672168</v>
      </c>
      <c r="M17" s="248">
        <v>1738757</v>
      </c>
      <c r="N17" s="248">
        <v>9086899</v>
      </c>
      <c r="O17" s="248">
        <v>1104706</v>
      </c>
      <c r="P17" s="248">
        <v>11056594</v>
      </c>
      <c r="Q17" s="248">
        <v>0</v>
      </c>
      <c r="R17" s="248">
        <v>0</v>
      </c>
      <c r="S17" s="243"/>
    </row>
    <row r="18" spans="1:19" ht="14.25" customHeight="1">
      <c r="A18" s="103">
        <v>900</v>
      </c>
      <c r="B18" s="104"/>
      <c r="C18" s="106" t="s">
        <v>96</v>
      </c>
      <c r="D18" s="248">
        <v>108408753</v>
      </c>
      <c r="E18" s="248">
        <v>845521</v>
      </c>
      <c r="F18" s="248">
        <v>16763753</v>
      </c>
      <c r="G18" s="248">
        <v>15932007</v>
      </c>
      <c r="H18" s="248">
        <v>8217002</v>
      </c>
      <c r="I18" s="248">
        <v>237443</v>
      </c>
      <c r="J18" s="248">
        <v>6428152</v>
      </c>
      <c r="K18" s="248">
        <v>1317706</v>
      </c>
      <c r="L18" s="248">
        <v>9393376</v>
      </c>
      <c r="M18" s="248">
        <v>3284002</v>
      </c>
      <c r="N18" s="248">
        <v>8760185</v>
      </c>
      <c r="O18" s="248">
        <v>21028053</v>
      </c>
      <c r="P18" s="248">
        <v>14445910</v>
      </c>
      <c r="Q18" s="248">
        <v>86746</v>
      </c>
      <c r="R18" s="248">
        <v>1668897</v>
      </c>
      <c r="S18" s="243"/>
    </row>
    <row r="19" spans="1:19" ht="9" customHeight="1">
      <c r="A19" s="103"/>
      <c r="B19" s="104"/>
      <c r="C19" s="106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3"/>
    </row>
    <row r="20" spans="1:19" ht="14.25" customHeight="1">
      <c r="A20" s="103">
        <v>1</v>
      </c>
      <c r="B20" s="104">
        <v>100</v>
      </c>
      <c r="C20" s="106" t="s">
        <v>472</v>
      </c>
      <c r="D20" s="248">
        <v>1118155804</v>
      </c>
      <c r="E20" s="248">
        <v>1951472</v>
      </c>
      <c r="F20" s="248">
        <v>49180197</v>
      </c>
      <c r="G20" s="248">
        <v>204313563</v>
      </c>
      <c r="H20" s="248">
        <v>50722947</v>
      </c>
      <c r="I20" s="248">
        <v>3219723</v>
      </c>
      <c r="J20" s="248">
        <v>13917870</v>
      </c>
      <c r="K20" s="248">
        <v>33097272</v>
      </c>
      <c r="L20" s="248">
        <v>140187363</v>
      </c>
      <c r="M20" s="248">
        <v>15825890</v>
      </c>
      <c r="N20" s="248">
        <v>96598736</v>
      </c>
      <c r="O20" s="248">
        <v>2779263</v>
      </c>
      <c r="P20" s="248">
        <v>494921558</v>
      </c>
      <c r="Q20" s="248">
        <v>11439950</v>
      </c>
      <c r="R20" s="248">
        <v>0</v>
      </c>
      <c r="S20" s="243"/>
    </row>
    <row r="21" spans="1:19" ht="14.25" customHeight="1">
      <c r="A21" s="103">
        <v>501</v>
      </c>
      <c r="B21" s="104">
        <v>201</v>
      </c>
      <c r="C21" s="106" t="s">
        <v>473</v>
      </c>
      <c r="D21" s="248">
        <v>191488027</v>
      </c>
      <c r="E21" s="248">
        <v>1286643</v>
      </c>
      <c r="F21" s="248">
        <v>18683166</v>
      </c>
      <c r="G21" s="248">
        <v>46674098</v>
      </c>
      <c r="H21" s="248">
        <v>15261331</v>
      </c>
      <c r="I21" s="248">
        <v>1045354</v>
      </c>
      <c r="J21" s="248">
        <v>4874538</v>
      </c>
      <c r="K21" s="248">
        <v>3820609</v>
      </c>
      <c r="L21" s="248">
        <v>52420181</v>
      </c>
      <c r="M21" s="248">
        <v>5843641</v>
      </c>
      <c r="N21" s="248">
        <v>20575692</v>
      </c>
      <c r="O21" s="248">
        <v>371133</v>
      </c>
      <c r="P21" s="248">
        <v>19684580</v>
      </c>
      <c r="Q21" s="248">
        <v>947061</v>
      </c>
      <c r="R21" s="248">
        <v>0</v>
      </c>
      <c r="S21" s="243"/>
    </row>
    <row r="22" spans="1:19" ht="14.25" customHeight="1">
      <c r="A22" s="103">
        <v>110</v>
      </c>
      <c r="B22" s="104">
        <v>202</v>
      </c>
      <c r="C22" s="106" t="s">
        <v>474</v>
      </c>
      <c r="D22" s="248">
        <v>188919001</v>
      </c>
      <c r="E22" s="248">
        <v>816869</v>
      </c>
      <c r="F22" s="248">
        <v>14911666</v>
      </c>
      <c r="G22" s="248">
        <v>65466805</v>
      </c>
      <c r="H22" s="248">
        <v>16132540</v>
      </c>
      <c r="I22" s="248">
        <v>343489</v>
      </c>
      <c r="J22" s="248">
        <v>164428</v>
      </c>
      <c r="K22" s="248">
        <v>3256358</v>
      </c>
      <c r="L22" s="248">
        <v>42587529</v>
      </c>
      <c r="M22" s="248">
        <v>4701909</v>
      </c>
      <c r="N22" s="248">
        <v>15816905</v>
      </c>
      <c r="O22" s="248">
        <v>0</v>
      </c>
      <c r="P22" s="248">
        <v>21580512</v>
      </c>
      <c r="Q22" s="248">
        <v>3139991</v>
      </c>
      <c r="R22" s="248">
        <v>0</v>
      </c>
      <c r="S22" s="243"/>
    </row>
    <row r="23" spans="1:19" ht="14.25" customHeight="1">
      <c r="A23" s="103">
        <v>301</v>
      </c>
      <c r="B23" s="104">
        <v>203</v>
      </c>
      <c r="C23" s="106" t="s">
        <v>475</v>
      </c>
      <c r="D23" s="248">
        <v>88774377</v>
      </c>
      <c r="E23" s="248">
        <v>557550</v>
      </c>
      <c r="F23" s="248">
        <v>9753060</v>
      </c>
      <c r="G23" s="248">
        <v>26619951</v>
      </c>
      <c r="H23" s="248">
        <v>7780156</v>
      </c>
      <c r="I23" s="248">
        <v>99308</v>
      </c>
      <c r="J23" s="248">
        <v>648098</v>
      </c>
      <c r="K23" s="248">
        <v>1008076</v>
      </c>
      <c r="L23" s="248">
        <v>16011033</v>
      </c>
      <c r="M23" s="248">
        <v>2639560</v>
      </c>
      <c r="N23" s="248">
        <v>9891966</v>
      </c>
      <c r="O23" s="248">
        <v>79125</v>
      </c>
      <c r="P23" s="248">
        <v>13383329</v>
      </c>
      <c r="Q23" s="248">
        <v>303165</v>
      </c>
      <c r="R23" s="248">
        <v>0</v>
      </c>
      <c r="S23" s="243"/>
    </row>
    <row r="24" spans="1:19" ht="14.25" customHeight="1">
      <c r="A24" s="103">
        <v>120</v>
      </c>
      <c r="B24" s="104">
        <v>204</v>
      </c>
      <c r="C24" s="106" t="s">
        <v>476</v>
      </c>
      <c r="D24" s="248">
        <v>145617490</v>
      </c>
      <c r="E24" s="248">
        <v>889962</v>
      </c>
      <c r="F24" s="248">
        <v>15182443</v>
      </c>
      <c r="G24" s="248">
        <v>40845387</v>
      </c>
      <c r="H24" s="248">
        <v>12303862</v>
      </c>
      <c r="I24" s="248">
        <v>325309</v>
      </c>
      <c r="J24" s="248">
        <v>137724</v>
      </c>
      <c r="K24" s="248">
        <v>789655</v>
      </c>
      <c r="L24" s="248">
        <v>25721366</v>
      </c>
      <c r="M24" s="248">
        <v>4388728</v>
      </c>
      <c r="N24" s="248">
        <v>17410611</v>
      </c>
      <c r="O24" s="248">
        <v>122427</v>
      </c>
      <c r="P24" s="248">
        <v>27482801</v>
      </c>
      <c r="Q24" s="248">
        <v>17215</v>
      </c>
      <c r="R24" s="248">
        <v>0</v>
      </c>
      <c r="S24" s="243"/>
    </row>
    <row r="25" spans="1:19" ht="14.25" customHeight="1">
      <c r="A25" s="103">
        <v>901</v>
      </c>
      <c r="B25" s="104">
        <v>205</v>
      </c>
      <c r="C25" s="106" t="s">
        <v>477</v>
      </c>
      <c r="D25" s="248">
        <v>29937361</v>
      </c>
      <c r="E25" s="248">
        <v>259789</v>
      </c>
      <c r="F25" s="248">
        <v>3619957</v>
      </c>
      <c r="G25" s="248">
        <v>5075494</v>
      </c>
      <c r="H25" s="248">
        <v>2109618</v>
      </c>
      <c r="I25" s="248">
        <v>106927</v>
      </c>
      <c r="J25" s="248">
        <v>1989824</v>
      </c>
      <c r="K25" s="248">
        <v>304635</v>
      </c>
      <c r="L25" s="248">
        <v>2658604</v>
      </c>
      <c r="M25" s="248">
        <v>825646</v>
      </c>
      <c r="N25" s="248">
        <v>3002996</v>
      </c>
      <c r="O25" s="248">
        <v>6130797</v>
      </c>
      <c r="P25" s="248">
        <v>3853074</v>
      </c>
      <c r="Q25" s="248">
        <v>0</v>
      </c>
      <c r="R25" s="248">
        <v>0</v>
      </c>
      <c r="S25" s="243"/>
    </row>
    <row r="26" spans="1:19" ht="14.25" customHeight="1">
      <c r="A26" s="103">
        <v>130</v>
      </c>
      <c r="B26" s="104">
        <v>206</v>
      </c>
      <c r="C26" s="106" t="s">
        <v>478</v>
      </c>
      <c r="D26" s="248">
        <v>41296109</v>
      </c>
      <c r="E26" s="248">
        <v>382622</v>
      </c>
      <c r="F26" s="248">
        <v>8460433</v>
      </c>
      <c r="G26" s="248">
        <v>7202314</v>
      </c>
      <c r="H26" s="248">
        <v>3380050</v>
      </c>
      <c r="I26" s="248">
        <v>15875</v>
      </c>
      <c r="J26" s="248">
        <v>15881</v>
      </c>
      <c r="K26" s="248">
        <v>119726</v>
      </c>
      <c r="L26" s="248">
        <v>5777155</v>
      </c>
      <c r="M26" s="248">
        <v>912207</v>
      </c>
      <c r="N26" s="248">
        <v>4181234</v>
      </c>
      <c r="O26" s="248">
        <v>0</v>
      </c>
      <c r="P26" s="248">
        <v>9840728</v>
      </c>
      <c r="Q26" s="248">
        <v>1007884</v>
      </c>
      <c r="R26" s="248">
        <v>0</v>
      </c>
      <c r="S26" s="243"/>
    </row>
    <row r="27" spans="1:19" ht="14.25" customHeight="1">
      <c r="A27" s="103">
        <v>201</v>
      </c>
      <c r="B27" s="104">
        <v>207</v>
      </c>
      <c r="C27" s="106" t="s">
        <v>479</v>
      </c>
      <c r="D27" s="248">
        <v>59292434</v>
      </c>
      <c r="E27" s="248">
        <v>532331</v>
      </c>
      <c r="F27" s="248">
        <v>6664377</v>
      </c>
      <c r="G27" s="248">
        <v>17879116</v>
      </c>
      <c r="H27" s="248">
        <v>6698614</v>
      </c>
      <c r="I27" s="248">
        <v>334681</v>
      </c>
      <c r="J27" s="248">
        <v>112537</v>
      </c>
      <c r="K27" s="248">
        <v>690832</v>
      </c>
      <c r="L27" s="248">
        <v>9242191</v>
      </c>
      <c r="M27" s="248">
        <v>1941357</v>
      </c>
      <c r="N27" s="248">
        <v>7442450</v>
      </c>
      <c r="O27" s="248">
        <v>43885</v>
      </c>
      <c r="P27" s="248">
        <v>7459671</v>
      </c>
      <c r="Q27" s="248">
        <v>250392</v>
      </c>
      <c r="R27" s="248">
        <v>0</v>
      </c>
      <c r="S27" s="243"/>
    </row>
    <row r="28" spans="1:19" ht="14.25" customHeight="1">
      <c r="A28" s="103">
        <v>601</v>
      </c>
      <c r="B28" s="104">
        <v>208</v>
      </c>
      <c r="C28" s="106" t="s">
        <v>480</v>
      </c>
      <c r="D28" s="248">
        <v>13780160</v>
      </c>
      <c r="E28" s="248">
        <v>190139</v>
      </c>
      <c r="F28" s="248">
        <v>1992941</v>
      </c>
      <c r="G28" s="248">
        <v>2563125</v>
      </c>
      <c r="H28" s="248">
        <v>1125141</v>
      </c>
      <c r="I28" s="248">
        <v>206433</v>
      </c>
      <c r="J28" s="248">
        <v>450985</v>
      </c>
      <c r="K28" s="248">
        <v>118240</v>
      </c>
      <c r="L28" s="248">
        <v>3749405</v>
      </c>
      <c r="M28" s="248">
        <v>438170</v>
      </c>
      <c r="N28" s="248">
        <v>1082970</v>
      </c>
      <c r="O28" s="248">
        <v>78680</v>
      </c>
      <c r="P28" s="248">
        <v>1756671</v>
      </c>
      <c r="Q28" s="248">
        <v>27260</v>
      </c>
      <c r="R28" s="248">
        <v>0</v>
      </c>
      <c r="S28" s="243"/>
    </row>
    <row r="29" spans="1:19" ht="14.25" customHeight="1">
      <c r="A29" s="103">
        <v>701</v>
      </c>
      <c r="B29" s="104">
        <v>209</v>
      </c>
      <c r="C29" s="106" t="s">
        <v>481</v>
      </c>
      <c r="D29" s="248">
        <v>54962861</v>
      </c>
      <c r="E29" s="248">
        <v>419324</v>
      </c>
      <c r="F29" s="248">
        <v>6884945</v>
      </c>
      <c r="G29" s="248">
        <v>10615345</v>
      </c>
      <c r="H29" s="248">
        <v>4875840</v>
      </c>
      <c r="I29" s="248">
        <v>31903</v>
      </c>
      <c r="J29" s="248">
        <v>1730274</v>
      </c>
      <c r="K29" s="248">
        <v>1286412</v>
      </c>
      <c r="L29" s="248">
        <v>8322273</v>
      </c>
      <c r="M29" s="248">
        <v>1998053</v>
      </c>
      <c r="N29" s="248">
        <v>5380313</v>
      </c>
      <c r="O29" s="248">
        <v>6096434</v>
      </c>
      <c r="P29" s="248">
        <v>7194193</v>
      </c>
      <c r="Q29" s="248">
        <v>127552</v>
      </c>
      <c r="R29" s="248">
        <v>0</v>
      </c>
      <c r="S29" s="243"/>
    </row>
    <row r="30" spans="1:19" ht="14.25" customHeight="1">
      <c r="A30" s="103">
        <v>302</v>
      </c>
      <c r="B30" s="104">
        <v>210</v>
      </c>
      <c r="C30" s="106" t="s">
        <v>239</v>
      </c>
      <c r="D30" s="248">
        <v>74510267</v>
      </c>
      <c r="E30" s="248">
        <v>517790</v>
      </c>
      <c r="F30" s="248">
        <v>10381787</v>
      </c>
      <c r="G30" s="248">
        <v>18418745</v>
      </c>
      <c r="H30" s="248">
        <v>7831075</v>
      </c>
      <c r="I30" s="248">
        <v>1986525</v>
      </c>
      <c r="J30" s="248">
        <v>888975</v>
      </c>
      <c r="K30" s="248">
        <v>795585</v>
      </c>
      <c r="L30" s="248">
        <v>14014141</v>
      </c>
      <c r="M30" s="248">
        <v>3328073</v>
      </c>
      <c r="N30" s="248">
        <v>7815384</v>
      </c>
      <c r="O30" s="248">
        <v>43637</v>
      </c>
      <c r="P30" s="248">
        <v>8488550</v>
      </c>
      <c r="Q30" s="248">
        <v>0</v>
      </c>
      <c r="R30" s="248">
        <v>0</v>
      </c>
      <c r="S30" s="243"/>
    </row>
    <row r="31" spans="1:19" ht="14.25" customHeight="1">
      <c r="A31" s="103">
        <v>603</v>
      </c>
      <c r="B31" s="104">
        <v>212</v>
      </c>
      <c r="C31" s="106" t="s">
        <v>483</v>
      </c>
      <c r="D31" s="248">
        <v>19245037</v>
      </c>
      <c r="E31" s="248">
        <v>228057</v>
      </c>
      <c r="F31" s="248">
        <v>1835783</v>
      </c>
      <c r="G31" s="248">
        <v>3731564</v>
      </c>
      <c r="H31" s="248">
        <v>1612862</v>
      </c>
      <c r="I31" s="248">
        <v>453629</v>
      </c>
      <c r="J31" s="248">
        <v>579060</v>
      </c>
      <c r="K31" s="248">
        <v>477074</v>
      </c>
      <c r="L31" s="248">
        <v>3694539</v>
      </c>
      <c r="M31" s="248">
        <v>981215</v>
      </c>
      <c r="N31" s="248">
        <v>2225205</v>
      </c>
      <c r="O31" s="248">
        <v>199837</v>
      </c>
      <c r="P31" s="248">
        <v>3226212</v>
      </c>
      <c r="Q31" s="248">
        <v>0</v>
      </c>
      <c r="R31" s="248">
        <v>0</v>
      </c>
      <c r="S31" s="243"/>
    </row>
    <row r="32" spans="1:19" ht="14.25" customHeight="1">
      <c r="A32" s="103">
        <v>401</v>
      </c>
      <c r="B32" s="104">
        <v>213</v>
      </c>
      <c r="C32" s="106" t="s">
        <v>484</v>
      </c>
      <c r="D32" s="248">
        <v>18556685</v>
      </c>
      <c r="E32" s="248">
        <v>191464</v>
      </c>
      <c r="F32" s="248">
        <v>2202801</v>
      </c>
      <c r="G32" s="248">
        <v>3878321</v>
      </c>
      <c r="H32" s="248">
        <v>2391677</v>
      </c>
      <c r="I32" s="248">
        <v>266400</v>
      </c>
      <c r="J32" s="248">
        <v>1044813</v>
      </c>
      <c r="K32" s="248">
        <v>252313</v>
      </c>
      <c r="L32" s="248">
        <v>3256053</v>
      </c>
      <c r="M32" s="248">
        <v>595275</v>
      </c>
      <c r="N32" s="248">
        <v>2651801</v>
      </c>
      <c r="O32" s="248">
        <v>22430</v>
      </c>
      <c r="P32" s="248">
        <v>1803337</v>
      </c>
      <c r="Q32" s="248">
        <v>0</v>
      </c>
      <c r="R32" s="248">
        <v>0</v>
      </c>
      <c r="S32" s="243"/>
    </row>
    <row r="33" spans="1:19" ht="14.25" customHeight="1">
      <c r="A33" s="103">
        <v>202</v>
      </c>
      <c r="B33" s="104">
        <v>214</v>
      </c>
      <c r="C33" s="106" t="s">
        <v>485</v>
      </c>
      <c r="D33" s="248">
        <v>65090627</v>
      </c>
      <c r="E33" s="248">
        <v>519823</v>
      </c>
      <c r="F33" s="248">
        <v>8046534</v>
      </c>
      <c r="G33" s="248">
        <v>21035153</v>
      </c>
      <c r="H33" s="248">
        <v>5459721</v>
      </c>
      <c r="I33" s="248">
        <v>182086</v>
      </c>
      <c r="J33" s="248">
        <v>213335</v>
      </c>
      <c r="K33" s="248">
        <v>776698</v>
      </c>
      <c r="L33" s="248">
        <v>9172128</v>
      </c>
      <c r="M33" s="248">
        <v>2307003</v>
      </c>
      <c r="N33" s="248">
        <v>7340025</v>
      </c>
      <c r="O33" s="248">
        <v>189447</v>
      </c>
      <c r="P33" s="248">
        <v>9639100</v>
      </c>
      <c r="Q33" s="248">
        <v>209574</v>
      </c>
      <c r="R33" s="248">
        <v>0</v>
      </c>
      <c r="S33" s="243"/>
    </row>
    <row r="34" spans="1:19" ht="14.25" customHeight="1">
      <c r="A34" s="103">
        <v>402</v>
      </c>
      <c r="B34" s="104">
        <v>215</v>
      </c>
      <c r="C34" s="106" t="s">
        <v>486</v>
      </c>
      <c r="D34" s="248">
        <v>28769337</v>
      </c>
      <c r="E34" s="248">
        <v>321568</v>
      </c>
      <c r="F34" s="248">
        <v>3935138</v>
      </c>
      <c r="G34" s="248">
        <v>7009813</v>
      </c>
      <c r="H34" s="248">
        <v>2815900</v>
      </c>
      <c r="I34" s="248">
        <v>152929</v>
      </c>
      <c r="J34" s="248">
        <v>1400068</v>
      </c>
      <c r="K34" s="248">
        <v>531590</v>
      </c>
      <c r="L34" s="248">
        <v>2578717</v>
      </c>
      <c r="M34" s="248">
        <v>1069405</v>
      </c>
      <c r="N34" s="248">
        <v>3127667</v>
      </c>
      <c r="O34" s="248">
        <v>594379</v>
      </c>
      <c r="P34" s="248">
        <v>5232163</v>
      </c>
      <c r="Q34" s="248">
        <v>0</v>
      </c>
      <c r="R34" s="248">
        <v>0</v>
      </c>
      <c r="S34" s="243"/>
    </row>
    <row r="35" spans="1:19" ht="14.25" customHeight="1">
      <c r="A35" s="103">
        <v>303</v>
      </c>
      <c r="B35" s="104">
        <v>216</v>
      </c>
      <c r="C35" s="106" t="s">
        <v>487</v>
      </c>
      <c r="D35" s="248">
        <v>29038468</v>
      </c>
      <c r="E35" s="248">
        <v>383952</v>
      </c>
      <c r="F35" s="248">
        <v>4101799</v>
      </c>
      <c r="G35" s="248">
        <v>8261783</v>
      </c>
      <c r="H35" s="248">
        <v>3245573</v>
      </c>
      <c r="I35" s="248">
        <v>37612</v>
      </c>
      <c r="J35" s="248">
        <v>273913</v>
      </c>
      <c r="K35" s="248">
        <v>560066</v>
      </c>
      <c r="L35" s="248">
        <v>4570754</v>
      </c>
      <c r="M35" s="248">
        <v>1043436</v>
      </c>
      <c r="N35" s="248">
        <v>2822725</v>
      </c>
      <c r="O35" s="248">
        <v>0</v>
      </c>
      <c r="P35" s="248">
        <v>3734915</v>
      </c>
      <c r="Q35" s="248">
        <v>1940</v>
      </c>
      <c r="R35" s="248">
        <v>0</v>
      </c>
      <c r="S35" s="243"/>
    </row>
    <row r="36" spans="1:19" ht="14.25" customHeight="1">
      <c r="A36" s="103">
        <v>203</v>
      </c>
      <c r="B36" s="104">
        <v>217</v>
      </c>
      <c r="C36" s="106" t="s">
        <v>488</v>
      </c>
      <c r="D36" s="248">
        <v>48413774</v>
      </c>
      <c r="E36" s="248">
        <v>478415</v>
      </c>
      <c r="F36" s="248">
        <v>4176044</v>
      </c>
      <c r="G36" s="248">
        <v>11933640</v>
      </c>
      <c r="H36" s="248">
        <v>5111419</v>
      </c>
      <c r="I36" s="248">
        <v>143489</v>
      </c>
      <c r="J36" s="248">
        <v>93483</v>
      </c>
      <c r="K36" s="248">
        <v>1201056</v>
      </c>
      <c r="L36" s="248">
        <v>12504944</v>
      </c>
      <c r="M36" s="248">
        <v>1677747</v>
      </c>
      <c r="N36" s="248">
        <v>4764295</v>
      </c>
      <c r="O36" s="248">
        <v>33679</v>
      </c>
      <c r="P36" s="248">
        <v>6295563</v>
      </c>
      <c r="Q36" s="248">
        <v>0</v>
      </c>
      <c r="R36" s="248">
        <v>0</v>
      </c>
      <c r="S36" s="243"/>
    </row>
    <row r="37" spans="1:19" ht="14.25" customHeight="1">
      <c r="A37" s="103">
        <v>403</v>
      </c>
      <c r="B37" s="104">
        <v>218</v>
      </c>
      <c r="C37" s="106" t="s">
        <v>489</v>
      </c>
      <c r="D37" s="248">
        <v>17244806</v>
      </c>
      <c r="E37" s="248">
        <v>191494</v>
      </c>
      <c r="F37" s="248">
        <v>1866585</v>
      </c>
      <c r="G37" s="248">
        <v>4270655</v>
      </c>
      <c r="H37" s="248">
        <v>1963233</v>
      </c>
      <c r="I37" s="248">
        <v>111434</v>
      </c>
      <c r="J37" s="248">
        <v>660232</v>
      </c>
      <c r="K37" s="248">
        <v>414307</v>
      </c>
      <c r="L37" s="248">
        <v>3203074</v>
      </c>
      <c r="M37" s="248">
        <v>672383</v>
      </c>
      <c r="N37" s="248">
        <v>1679760</v>
      </c>
      <c r="O37" s="248">
        <v>0</v>
      </c>
      <c r="P37" s="248">
        <v>2211649</v>
      </c>
      <c r="Q37" s="248">
        <v>0</v>
      </c>
      <c r="R37" s="248">
        <v>0</v>
      </c>
      <c r="S37" s="243"/>
    </row>
    <row r="38" spans="1:19" ht="14.25" customHeight="1">
      <c r="A38" s="103">
        <v>204</v>
      </c>
      <c r="B38" s="104">
        <v>219</v>
      </c>
      <c r="C38" s="106" t="s">
        <v>490</v>
      </c>
      <c r="D38" s="248">
        <v>43447014</v>
      </c>
      <c r="E38" s="248">
        <v>335468</v>
      </c>
      <c r="F38" s="248">
        <v>12135955</v>
      </c>
      <c r="G38" s="248">
        <v>6572144</v>
      </c>
      <c r="H38" s="248">
        <v>4023552</v>
      </c>
      <c r="I38" s="248">
        <v>23858</v>
      </c>
      <c r="J38" s="248">
        <v>1636091</v>
      </c>
      <c r="K38" s="248">
        <v>680092</v>
      </c>
      <c r="L38" s="248">
        <v>6543128</v>
      </c>
      <c r="M38" s="248">
        <v>960469</v>
      </c>
      <c r="N38" s="248">
        <v>5941921</v>
      </c>
      <c r="O38" s="248">
        <v>227925</v>
      </c>
      <c r="P38" s="248">
        <v>4366411</v>
      </c>
      <c r="Q38" s="248">
        <v>0</v>
      </c>
      <c r="R38" s="248">
        <v>0</v>
      </c>
      <c r="S38" s="243"/>
    </row>
    <row r="39" spans="1:19" ht="14.25" customHeight="1">
      <c r="A39" s="103">
        <v>404</v>
      </c>
      <c r="B39" s="104">
        <v>220</v>
      </c>
      <c r="C39" s="106" t="s">
        <v>491</v>
      </c>
      <c r="D39" s="248">
        <v>18626863</v>
      </c>
      <c r="E39" s="248">
        <v>192629</v>
      </c>
      <c r="F39" s="248">
        <v>2001626</v>
      </c>
      <c r="G39" s="248">
        <v>3911050</v>
      </c>
      <c r="H39" s="248">
        <v>2611770</v>
      </c>
      <c r="I39" s="248">
        <v>217971</v>
      </c>
      <c r="J39" s="248">
        <v>1293863</v>
      </c>
      <c r="K39" s="248">
        <v>603498</v>
      </c>
      <c r="L39" s="248">
        <v>2939688</v>
      </c>
      <c r="M39" s="248">
        <v>678759</v>
      </c>
      <c r="N39" s="248">
        <v>1691596</v>
      </c>
      <c r="O39" s="248">
        <v>33019</v>
      </c>
      <c r="P39" s="248">
        <v>2451394</v>
      </c>
      <c r="Q39" s="248">
        <v>0</v>
      </c>
      <c r="R39" s="248">
        <v>0</v>
      </c>
      <c r="S39" s="243"/>
    </row>
    <row r="40" spans="1:19" ht="14.25" customHeight="1">
      <c r="A40" s="103">
        <v>801</v>
      </c>
      <c r="B40" s="104">
        <v>221</v>
      </c>
      <c r="C40" s="106" t="s">
        <v>492</v>
      </c>
      <c r="D40" s="248">
        <v>22842036</v>
      </c>
      <c r="E40" s="248">
        <v>198093</v>
      </c>
      <c r="F40" s="248">
        <v>3236903</v>
      </c>
      <c r="G40" s="248">
        <v>4052592</v>
      </c>
      <c r="H40" s="248">
        <v>1951316</v>
      </c>
      <c r="I40" s="248">
        <v>22058</v>
      </c>
      <c r="J40" s="248">
        <v>1201028</v>
      </c>
      <c r="K40" s="248">
        <v>240915</v>
      </c>
      <c r="L40" s="248">
        <v>3059940</v>
      </c>
      <c r="M40" s="248">
        <v>667155</v>
      </c>
      <c r="N40" s="248">
        <v>2802271</v>
      </c>
      <c r="O40" s="248">
        <v>459152</v>
      </c>
      <c r="P40" s="248">
        <v>4950613</v>
      </c>
      <c r="Q40" s="248">
        <v>0</v>
      </c>
      <c r="R40" s="248">
        <v>0</v>
      </c>
      <c r="S40" s="243"/>
    </row>
    <row r="41" spans="1:19" ht="14.25" customHeight="1">
      <c r="A41" s="103">
        <v>702</v>
      </c>
      <c r="B41" s="104">
        <v>222</v>
      </c>
      <c r="C41" s="106" t="s">
        <v>493</v>
      </c>
      <c r="D41" s="248">
        <v>23719111</v>
      </c>
      <c r="E41" s="248">
        <v>174015</v>
      </c>
      <c r="F41" s="248">
        <v>2214663</v>
      </c>
      <c r="G41" s="248">
        <v>3905088</v>
      </c>
      <c r="H41" s="248">
        <v>2949936</v>
      </c>
      <c r="I41" s="248">
        <v>22406</v>
      </c>
      <c r="J41" s="248">
        <v>2211414</v>
      </c>
      <c r="K41" s="248">
        <v>332285</v>
      </c>
      <c r="L41" s="248">
        <v>2648233</v>
      </c>
      <c r="M41" s="248">
        <v>579739</v>
      </c>
      <c r="N41" s="248">
        <v>3184284</v>
      </c>
      <c r="O41" s="248">
        <v>1752343</v>
      </c>
      <c r="P41" s="248">
        <v>3744705</v>
      </c>
      <c r="Q41" s="248">
        <v>0</v>
      </c>
      <c r="R41" s="248">
        <v>0</v>
      </c>
      <c r="S41" s="243"/>
    </row>
    <row r="42" spans="1:19" ht="14.25" customHeight="1">
      <c r="A42" s="103">
        <v>802</v>
      </c>
      <c r="B42" s="104">
        <v>223</v>
      </c>
      <c r="C42" s="106" t="s">
        <v>494</v>
      </c>
      <c r="D42" s="248">
        <v>37400000</v>
      </c>
      <c r="E42" s="248">
        <v>239605</v>
      </c>
      <c r="F42" s="248">
        <v>5379762</v>
      </c>
      <c r="G42" s="248">
        <v>6968393</v>
      </c>
      <c r="H42" s="248">
        <v>3500370</v>
      </c>
      <c r="I42" s="248">
        <v>102534</v>
      </c>
      <c r="J42" s="248">
        <v>2892388</v>
      </c>
      <c r="K42" s="248">
        <v>596955</v>
      </c>
      <c r="L42" s="248">
        <v>3612228</v>
      </c>
      <c r="M42" s="248">
        <v>1071602</v>
      </c>
      <c r="N42" s="248">
        <v>6284628</v>
      </c>
      <c r="O42" s="248">
        <v>645554</v>
      </c>
      <c r="P42" s="248">
        <v>6105981</v>
      </c>
      <c r="Q42" s="248">
        <v>0</v>
      </c>
      <c r="R42" s="248">
        <v>0</v>
      </c>
      <c r="S42" s="243"/>
    </row>
    <row r="43" spans="1:19" ht="14.25" customHeight="1">
      <c r="A43" s="103">
        <v>902</v>
      </c>
      <c r="B43" s="104">
        <v>224</v>
      </c>
      <c r="C43" s="106" t="s">
        <v>495</v>
      </c>
      <c r="D43" s="248">
        <v>28865568</v>
      </c>
      <c r="E43" s="248">
        <v>317893</v>
      </c>
      <c r="F43" s="248">
        <v>3246600</v>
      </c>
      <c r="G43" s="248">
        <v>5015732</v>
      </c>
      <c r="H43" s="248">
        <v>3314388</v>
      </c>
      <c r="I43" s="248">
        <v>112366</v>
      </c>
      <c r="J43" s="248">
        <v>2756996</v>
      </c>
      <c r="K43" s="248">
        <v>423829</v>
      </c>
      <c r="L43" s="248">
        <v>2597218</v>
      </c>
      <c r="M43" s="248">
        <v>879583</v>
      </c>
      <c r="N43" s="248">
        <v>3042209</v>
      </c>
      <c r="O43" s="248">
        <v>2502200</v>
      </c>
      <c r="P43" s="248">
        <v>4650106</v>
      </c>
      <c r="Q43" s="248">
        <v>6448</v>
      </c>
      <c r="R43" s="248">
        <v>0</v>
      </c>
      <c r="S43" s="243"/>
    </row>
    <row r="44" spans="1:19" ht="14.25" customHeight="1">
      <c r="A44" s="103">
        <v>703</v>
      </c>
      <c r="B44" s="104">
        <v>225</v>
      </c>
      <c r="C44" s="106" t="s">
        <v>496</v>
      </c>
      <c r="D44" s="248">
        <v>21839075</v>
      </c>
      <c r="E44" s="248">
        <v>278946</v>
      </c>
      <c r="F44" s="248">
        <v>3334478</v>
      </c>
      <c r="G44" s="248">
        <v>3741310</v>
      </c>
      <c r="H44" s="248">
        <v>1710891</v>
      </c>
      <c r="I44" s="248">
        <v>97163</v>
      </c>
      <c r="J44" s="248">
        <v>1852295</v>
      </c>
      <c r="K44" s="248">
        <v>651745</v>
      </c>
      <c r="L44" s="248">
        <v>2207285</v>
      </c>
      <c r="M44" s="248">
        <v>641362</v>
      </c>
      <c r="N44" s="248">
        <v>2688788</v>
      </c>
      <c r="O44" s="248">
        <v>1103129</v>
      </c>
      <c r="P44" s="248">
        <v>3531683</v>
      </c>
      <c r="Q44" s="248">
        <v>0</v>
      </c>
      <c r="R44" s="248">
        <v>0</v>
      </c>
      <c r="S44" s="243"/>
    </row>
    <row r="45" spans="1:19" ht="14.25" customHeight="1">
      <c r="A45" s="103">
        <v>903</v>
      </c>
      <c r="B45" s="104">
        <v>226</v>
      </c>
      <c r="C45" s="106" t="s">
        <v>497</v>
      </c>
      <c r="D45" s="248">
        <v>49605824</v>
      </c>
      <c r="E45" s="248">
        <v>267839</v>
      </c>
      <c r="F45" s="248">
        <v>9897196</v>
      </c>
      <c r="G45" s="248">
        <v>5840781</v>
      </c>
      <c r="H45" s="248">
        <v>2792996</v>
      </c>
      <c r="I45" s="248">
        <v>18150</v>
      </c>
      <c r="J45" s="248">
        <v>1681332</v>
      </c>
      <c r="K45" s="248">
        <v>589242</v>
      </c>
      <c r="L45" s="248">
        <v>4137554</v>
      </c>
      <c r="M45" s="248">
        <v>1578773</v>
      </c>
      <c r="N45" s="248">
        <v>2714980</v>
      </c>
      <c r="O45" s="248">
        <v>12395056</v>
      </c>
      <c r="P45" s="248">
        <v>5942730</v>
      </c>
      <c r="Q45" s="248">
        <v>80298</v>
      </c>
      <c r="R45" s="248">
        <v>1668897</v>
      </c>
      <c r="S45" s="243"/>
    </row>
    <row r="46" spans="1:19" ht="14.25" customHeight="1">
      <c r="A46" s="103">
        <v>604</v>
      </c>
      <c r="B46" s="104">
        <v>227</v>
      </c>
      <c r="C46" s="106" t="s">
        <v>498</v>
      </c>
      <c r="D46" s="248">
        <v>24444765</v>
      </c>
      <c r="E46" s="248">
        <v>165233</v>
      </c>
      <c r="F46" s="248">
        <v>3140580</v>
      </c>
      <c r="G46" s="248">
        <v>4462180</v>
      </c>
      <c r="H46" s="248">
        <v>2444980</v>
      </c>
      <c r="I46" s="248">
        <v>4934</v>
      </c>
      <c r="J46" s="248">
        <v>1876753</v>
      </c>
      <c r="K46" s="248">
        <v>1096845</v>
      </c>
      <c r="L46" s="248">
        <v>2522688</v>
      </c>
      <c r="M46" s="248">
        <v>1046181</v>
      </c>
      <c r="N46" s="248">
        <v>3026619</v>
      </c>
      <c r="O46" s="248">
        <v>617875</v>
      </c>
      <c r="P46" s="248">
        <v>4039897</v>
      </c>
      <c r="Q46" s="248">
        <v>0</v>
      </c>
      <c r="R46" s="248">
        <v>0</v>
      </c>
      <c r="S46" s="243"/>
    </row>
    <row r="47" spans="1:19" ht="14.25" customHeight="1">
      <c r="A47" s="103">
        <v>405</v>
      </c>
      <c r="B47" s="104">
        <v>228</v>
      </c>
      <c r="C47" s="106" t="s">
        <v>499</v>
      </c>
      <c r="D47" s="248">
        <v>18095365</v>
      </c>
      <c r="E47" s="248">
        <v>254769</v>
      </c>
      <c r="F47" s="248">
        <v>3404955</v>
      </c>
      <c r="G47" s="248">
        <v>3632527</v>
      </c>
      <c r="H47" s="248">
        <v>1826980</v>
      </c>
      <c r="I47" s="248">
        <v>18389</v>
      </c>
      <c r="J47" s="248">
        <v>916413</v>
      </c>
      <c r="K47" s="248">
        <v>449903</v>
      </c>
      <c r="L47" s="248">
        <v>2415619</v>
      </c>
      <c r="M47" s="248">
        <v>870865</v>
      </c>
      <c r="N47" s="248">
        <v>2058120</v>
      </c>
      <c r="O47" s="248">
        <v>40212</v>
      </c>
      <c r="P47" s="248">
        <v>2206613</v>
      </c>
      <c r="Q47" s="248">
        <v>0</v>
      </c>
      <c r="R47" s="248">
        <v>0</v>
      </c>
      <c r="S47" s="243"/>
    </row>
    <row r="48" spans="1:19" ht="14.25" customHeight="1">
      <c r="A48" s="103">
        <v>605</v>
      </c>
      <c r="B48" s="104">
        <v>229</v>
      </c>
      <c r="C48" s="106" t="s">
        <v>482</v>
      </c>
      <c r="D48" s="248">
        <v>37546788</v>
      </c>
      <c r="E48" s="248">
        <v>481065</v>
      </c>
      <c r="F48" s="248">
        <v>8905078</v>
      </c>
      <c r="G48" s="248">
        <v>6844403</v>
      </c>
      <c r="H48" s="248">
        <v>2616066</v>
      </c>
      <c r="I48" s="248">
        <v>216069</v>
      </c>
      <c r="J48" s="248">
        <v>1315708</v>
      </c>
      <c r="K48" s="248">
        <v>735798</v>
      </c>
      <c r="L48" s="248">
        <v>6624607</v>
      </c>
      <c r="M48" s="248">
        <v>1874200</v>
      </c>
      <c r="N48" s="248">
        <v>3977963</v>
      </c>
      <c r="O48" s="248">
        <v>404697</v>
      </c>
      <c r="P48" s="248">
        <v>3551134</v>
      </c>
      <c r="Q48" s="248">
        <v>0</v>
      </c>
      <c r="R48" s="248">
        <v>0</v>
      </c>
      <c r="S48" s="243"/>
    </row>
    <row r="49" spans="1:19" ht="14.25" customHeight="1">
      <c r="A49" s="103">
        <v>251</v>
      </c>
      <c r="B49" s="104">
        <v>301</v>
      </c>
      <c r="C49" s="106" t="s">
        <v>500</v>
      </c>
      <c r="D49" s="248">
        <v>9635819</v>
      </c>
      <c r="E49" s="248">
        <v>150596</v>
      </c>
      <c r="F49" s="248">
        <v>1293046</v>
      </c>
      <c r="G49" s="248">
        <v>1728711</v>
      </c>
      <c r="H49" s="248">
        <v>753254</v>
      </c>
      <c r="I49" s="248">
        <v>11285</v>
      </c>
      <c r="J49" s="248">
        <v>236804</v>
      </c>
      <c r="K49" s="248">
        <v>322483</v>
      </c>
      <c r="L49" s="248">
        <v>893684</v>
      </c>
      <c r="M49" s="248">
        <v>426838</v>
      </c>
      <c r="N49" s="248">
        <v>1745534</v>
      </c>
      <c r="O49" s="248">
        <v>157974</v>
      </c>
      <c r="P49" s="248">
        <v>1915610</v>
      </c>
      <c r="Q49" s="248">
        <v>0</v>
      </c>
      <c r="R49" s="248">
        <v>0</v>
      </c>
      <c r="S49" s="243"/>
    </row>
    <row r="50" spans="1:19" ht="14.25" customHeight="1">
      <c r="A50" s="103">
        <v>475</v>
      </c>
      <c r="B50" s="104">
        <v>365</v>
      </c>
      <c r="C50" s="106" t="s">
        <v>501</v>
      </c>
      <c r="D50" s="248">
        <v>14205749</v>
      </c>
      <c r="E50" s="248">
        <v>146970</v>
      </c>
      <c r="F50" s="248">
        <v>4021172</v>
      </c>
      <c r="G50" s="248">
        <v>2207429</v>
      </c>
      <c r="H50" s="248">
        <v>955704</v>
      </c>
      <c r="I50" s="248">
        <v>10074</v>
      </c>
      <c r="J50" s="248">
        <v>1310351</v>
      </c>
      <c r="K50" s="248">
        <v>236698</v>
      </c>
      <c r="L50" s="248">
        <v>1426517</v>
      </c>
      <c r="M50" s="248">
        <v>453893</v>
      </c>
      <c r="N50" s="248">
        <v>1631078</v>
      </c>
      <c r="O50" s="248">
        <v>304502</v>
      </c>
      <c r="P50" s="248">
        <v>1501361</v>
      </c>
      <c r="Q50" s="248">
        <v>0</v>
      </c>
      <c r="R50" s="248">
        <v>0</v>
      </c>
      <c r="S50" s="243"/>
    </row>
    <row r="51" spans="1:19" ht="14.25" customHeight="1">
      <c r="A51" s="103">
        <v>351</v>
      </c>
      <c r="B51" s="104">
        <v>381</v>
      </c>
      <c r="C51" s="106" t="s">
        <v>502</v>
      </c>
      <c r="D51" s="248">
        <v>9350250</v>
      </c>
      <c r="E51" s="248">
        <v>138578</v>
      </c>
      <c r="F51" s="248">
        <v>1041423</v>
      </c>
      <c r="G51" s="248">
        <v>2115496</v>
      </c>
      <c r="H51" s="248">
        <v>825166</v>
      </c>
      <c r="I51" s="248">
        <v>179500</v>
      </c>
      <c r="J51" s="248">
        <v>1048452</v>
      </c>
      <c r="K51" s="248">
        <v>47465</v>
      </c>
      <c r="L51" s="248">
        <v>1351728</v>
      </c>
      <c r="M51" s="248">
        <v>443454</v>
      </c>
      <c r="N51" s="248">
        <v>1170136</v>
      </c>
      <c r="O51" s="248">
        <v>2184</v>
      </c>
      <c r="P51" s="248">
        <v>986668</v>
      </c>
      <c r="Q51" s="248">
        <v>0</v>
      </c>
      <c r="R51" s="248">
        <v>0</v>
      </c>
      <c r="S51" s="243"/>
    </row>
    <row r="52" spans="1:19" ht="14.25" customHeight="1">
      <c r="A52" s="103">
        <v>352</v>
      </c>
      <c r="B52" s="104">
        <v>382</v>
      </c>
      <c r="C52" s="106" t="s">
        <v>503</v>
      </c>
      <c r="D52" s="248">
        <v>9496967</v>
      </c>
      <c r="E52" s="248">
        <v>129533</v>
      </c>
      <c r="F52" s="248">
        <v>1018437</v>
      </c>
      <c r="G52" s="248">
        <v>2297337</v>
      </c>
      <c r="H52" s="248">
        <v>882612</v>
      </c>
      <c r="I52" s="248">
        <v>140179</v>
      </c>
      <c r="J52" s="248">
        <v>55858</v>
      </c>
      <c r="K52" s="248">
        <v>20382</v>
      </c>
      <c r="L52" s="248">
        <v>2190413</v>
      </c>
      <c r="M52" s="248">
        <v>472576</v>
      </c>
      <c r="N52" s="248">
        <v>1194993</v>
      </c>
      <c r="O52" s="248">
        <v>0</v>
      </c>
      <c r="P52" s="248">
        <v>1094647</v>
      </c>
      <c r="Q52" s="248">
        <v>0</v>
      </c>
      <c r="R52" s="248">
        <v>0</v>
      </c>
      <c r="S52" s="243"/>
    </row>
    <row r="53" spans="1:19" ht="14.25" customHeight="1">
      <c r="A53" s="103">
        <v>562</v>
      </c>
      <c r="B53" s="104">
        <v>442</v>
      </c>
      <c r="C53" s="106" t="s">
        <v>505</v>
      </c>
      <c r="D53" s="248">
        <v>5032806</v>
      </c>
      <c r="E53" s="248">
        <v>93991</v>
      </c>
      <c r="F53" s="248">
        <v>647437</v>
      </c>
      <c r="G53" s="248">
        <v>1224875</v>
      </c>
      <c r="H53" s="248">
        <v>542591</v>
      </c>
      <c r="I53" s="248">
        <v>2803</v>
      </c>
      <c r="J53" s="248">
        <v>503638</v>
      </c>
      <c r="K53" s="248">
        <v>13712</v>
      </c>
      <c r="L53" s="248">
        <v>134478</v>
      </c>
      <c r="M53" s="248">
        <v>199588</v>
      </c>
      <c r="N53" s="248">
        <v>625636</v>
      </c>
      <c r="O53" s="248">
        <v>18206</v>
      </c>
      <c r="P53" s="248">
        <v>1025851</v>
      </c>
      <c r="Q53" s="248">
        <v>0</v>
      </c>
      <c r="R53" s="248">
        <v>0</v>
      </c>
      <c r="S53" s="243"/>
    </row>
    <row r="54" spans="1:19" ht="14.25" customHeight="1">
      <c r="A54" s="103">
        <v>563</v>
      </c>
      <c r="B54" s="104">
        <v>443</v>
      </c>
      <c r="C54" s="106" t="s">
        <v>506</v>
      </c>
      <c r="D54" s="248">
        <v>6419465</v>
      </c>
      <c r="E54" s="248">
        <v>117140</v>
      </c>
      <c r="F54" s="248">
        <v>861344</v>
      </c>
      <c r="G54" s="248">
        <v>1580049</v>
      </c>
      <c r="H54" s="248">
        <v>717929</v>
      </c>
      <c r="I54" s="248">
        <v>15720</v>
      </c>
      <c r="J54" s="248">
        <v>410613</v>
      </c>
      <c r="K54" s="248">
        <v>335761</v>
      </c>
      <c r="L54" s="248">
        <v>632009</v>
      </c>
      <c r="M54" s="248">
        <v>244665</v>
      </c>
      <c r="N54" s="248">
        <v>687919</v>
      </c>
      <c r="O54" s="248">
        <v>8523</v>
      </c>
      <c r="P54" s="248">
        <v>807793</v>
      </c>
      <c r="Q54" s="248">
        <v>0</v>
      </c>
      <c r="R54" s="248">
        <v>0</v>
      </c>
      <c r="S54" s="243"/>
    </row>
    <row r="55" spans="1:19" ht="14.25" customHeight="1">
      <c r="A55" s="103">
        <v>566</v>
      </c>
      <c r="B55" s="104">
        <v>446</v>
      </c>
      <c r="C55" s="106" t="s">
        <v>504</v>
      </c>
      <c r="D55" s="248">
        <v>7833658</v>
      </c>
      <c r="E55" s="248">
        <v>150404</v>
      </c>
      <c r="F55" s="248">
        <v>1654097</v>
      </c>
      <c r="G55" s="248">
        <v>1013453</v>
      </c>
      <c r="H55" s="248">
        <v>1083038</v>
      </c>
      <c r="I55" s="248">
        <v>0</v>
      </c>
      <c r="J55" s="248">
        <v>932630</v>
      </c>
      <c r="K55" s="248">
        <v>116191</v>
      </c>
      <c r="L55" s="248">
        <v>534169</v>
      </c>
      <c r="M55" s="248">
        <v>207132</v>
      </c>
      <c r="N55" s="248">
        <v>890836</v>
      </c>
      <c r="O55" s="248">
        <v>29620</v>
      </c>
      <c r="P55" s="248">
        <v>1222088</v>
      </c>
      <c r="Q55" s="248">
        <v>0</v>
      </c>
      <c r="R55" s="248">
        <v>0</v>
      </c>
      <c r="S55" s="243"/>
    </row>
    <row r="56" spans="1:19" ht="14.25" customHeight="1">
      <c r="A56" s="103">
        <v>654</v>
      </c>
      <c r="B56" s="104">
        <v>464</v>
      </c>
      <c r="C56" s="106" t="s">
        <v>507</v>
      </c>
      <c r="D56" s="248">
        <v>8208543</v>
      </c>
      <c r="E56" s="248">
        <v>117182</v>
      </c>
      <c r="F56" s="248">
        <v>1026110</v>
      </c>
      <c r="G56" s="248">
        <v>1990393</v>
      </c>
      <c r="H56" s="248">
        <v>868029</v>
      </c>
      <c r="I56" s="248">
        <v>42983</v>
      </c>
      <c r="J56" s="248">
        <v>134555</v>
      </c>
      <c r="K56" s="248">
        <v>60811</v>
      </c>
      <c r="L56" s="248">
        <v>1362205</v>
      </c>
      <c r="M56" s="248">
        <v>396584</v>
      </c>
      <c r="N56" s="248">
        <v>1060985</v>
      </c>
      <c r="O56" s="248">
        <v>0</v>
      </c>
      <c r="P56" s="248">
        <v>1148706</v>
      </c>
      <c r="Q56" s="248">
        <v>0</v>
      </c>
      <c r="R56" s="248">
        <v>0</v>
      </c>
      <c r="S56" s="243"/>
    </row>
    <row r="57" spans="1:19" ht="14.25" customHeight="1">
      <c r="A57" s="103">
        <v>661</v>
      </c>
      <c r="B57" s="104">
        <v>481</v>
      </c>
      <c r="C57" s="106" t="s">
        <v>508</v>
      </c>
      <c r="D57" s="248">
        <v>8610174</v>
      </c>
      <c r="E57" s="248">
        <v>120685</v>
      </c>
      <c r="F57" s="248">
        <v>783049</v>
      </c>
      <c r="G57" s="248">
        <v>1340407</v>
      </c>
      <c r="H57" s="248">
        <v>1015968</v>
      </c>
      <c r="I57" s="248">
        <v>0</v>
      </c>
      <c r="J57" s="248">
        <v>575055</v>
      </c>
      <c r="K57" s="248">
        <v>183656</v>
      </c>
      <c r="L57" s="248">
        <v>2304659</v>
      </c>
      <c r="M57" s="248">
        <v>321292</v>
      </c>
      <c r="N57" s="248">
        <v>851409</v>
      </c>
      <c r="O57" s="248">
        <v>157167</v>
      </c>
      <c r="P57" s="248">
        <v>956827</v>
      </c>
      <c r="Q57" s="248">
        <v>0</v>
      </c>
      <c r="R57" s="248">
        <v>0</v>
      </c>
      <c r="S57" s="243"/>
    </row>
    <row r="58" spans="1:19" ht="14.25" customHeight="1">
      <c r="A58" s="103">
        <v>671</v>
      </c>
      <c r="B58" s="104">
        <v>501</v>
      </c>
      <c r="C58" s="106" t="s">
        <v>509</v>
      </c>
      <c r="D58" s="248">
        <v>15641699</v>
      </c>
      <c r="E58" s="248">
        <v>318308</v>
      </c>
      <c r="F58" s="248">
        <v>3965513</v>
      </c>
      <c r="G58" s="248">
        <v>2553547</v>
      </c>
      <c r="H58" s="248">
        <v>1290227</v>
      </c>
      <c r="I58" s="248">
        <v>7034</v>
      </c>
      <c r="J58" s="248">
        <v>973350</v>
      </c>
      <c r="K58" s="248">
        <v>158043</v>
      </c>
      <c r="L58" s="248">
        <v>1588810</v>
      </c>
      <c r="M58" s="248">
        <v>596314</v>
      </c>
      <c r="N58" s="248">
        <v>1439724</v>
      </c>
      <c r="O58" s="248">
        <v>759855</v>
      </c>
      <c r="P58" s="248">
        <v>1975146</v>
      </c>
      <c r="Q58" s="248">
        <v>117</v>
      </c>
      <c r="R58" s="248">
        <v>15711</v>
      </c>
      <c r="S58" s="243"/>
    </row>
    <row r="59" spans="1:19" ht="14.25" customHeight="1">
      <c r="A59" s="103">
        <v>775</v>
      </c>
      <c r="B59" s="104">
        <v>585</v>
      </c>
      <c r="C59" s="106" t="s">
        <v>510</v>
      </c>
      <c r="D59" s="248">
        <v>15742364</v>
      </c>
      <c r="E59" s="248">
        <v>106469</v>
      </c>
      <c r="F59" s="248">
        <v>2599188</v>
      </c>
      <c r="G59" s="248">
        <v>2220096</v>
      </c>
      <c r="H59" s="248">
        <v>1445628</v>
      </c>
      <c r="I59" s="248">
        <v>15156</v>
      </c>
      <c r="J59" s="248">
        <v>1252792</v>
      </c>
      <c r="K59" s="248">
        <v>595762</v>
      </c>
      <c r="L59" s="248">
        <v>1713670</v>
      </c>
      <c r="M59" s="248">
        <v>552025</v>
      </c>
      <c r="N59" s="248">
        <v>1226048</v>
      </c>
      <c r="O59" s="248">
        <v>857114</v>
      </c>
      <c r="P59" s="248">
        <v>3158416</v>
      </c>
      <c r="Q59" s="248">
        <v>0</v>
      </c>
      <c r="R59" s="248">
        <v>0</v>
      </c>
      <c r="S59" s="243"/>
    </row>
    <row r="60" spans="1:19" ht="14.25" customHeight="1">
      <c r="A60" s="103">
        <v>776</v>
      </c>
      <c r="B60" s="104">
        <v>586</v>
      </c>
      <c r="C60" s="106" t="s">
        <v>511</v>
      </c>
      <c r="D60" s="248">
        <v>11727230</v>
      </c>
      <c r="E60" s="248">
        <v>128978</v>
      </c>
      <c r="F60" s="248">
        <v>1679094</v>
      </c>
      <c r="G60" s="248">
        <v>1695864</v>
      </c>
      <c r="H60" s="248">
        <v>968526</v>
      </c>
      <c r="I60" s="248">
        <v>18717</v>
      </c>
      <c r="J60" s="248">
        <v>1004590</v>
      </c>
      <c r="K60" s="248">
        <v>560526</v>
      </c>
      <c r="L60" s="248">
        <v>1275877</v>
      </c>
      <c r="M60" s="248">
        <v>425458</v>
      </c>
      <c r="N60" s="248">
        <v>1433493</v>
      </c>
      <c r="O60" s="248">
        <v>783436</v>
      </c>
      <c r="P60" s="248">
        <v>1752671</v>
      </c>
      <c r="Q60" s="248">
        <v>0</v>
      </c>
      <c r="R60" s="248">
        <v>0</v>
      </c>
      <c r="S60" s="243"/>
    </row>
    <row r="61" spans="1:19" ht="10.5" customHeight="1">
      <c r="A61" s="91"/>
      <c r="B61" s="99"/>
      <c r="C61" s="111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3"/>
    </row>
    <row r="62" spans="1:3" ht="15.75" customHeight="1">
      <c r="A62" s="91"/>
      <c r="B62" s="3" t="s">
        <v>513</v>
      </c>
      <c r="C62" s="94"/>
    </row>
  </sheetData>
  <printOptions/>
  <pageMargins left="0.5905511811023623" right="0.5905511811023623" top="0.5905511811023623" bottom="0.472440944881889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10"/>
  <sheetViews>
    <sheetView workbookViewId="0" topLeftCell="A1">
      <selection activeCell="G9" sqref="G9"/>
    </sheetView>
  </sheetViews>
  <sheetFormatPr defaultColWidth="9.00390625" defaultRowHeight="12.75"/>
  <cols>
    <col min="1" max="1" width="1.25" style="3" customWidth="1"/>
    <col min="2" max="2" width="1.75390625" style="3" customWidth="1"/>
    <col min="3" max="3" width="2.125" style="3" customWidth="1"/>
    <col min="4" max="4" width="10.625" style="3" customWidth="1"/>
    <col min="5" max="5" width="10.75390625" style="26" customWidth="1"/>
    <col min="6" max="6" width="10.00390625" style="26" customWidth="1"/>
    <col min="7" max="7" width="10.75390625" style="26" customWidth="1"/>
    <col min="8" max="8" width="10.00390625" style="9" customWidth="1"/>
    <col min="9" max="9" width="10.75390625" style="26" customWidth="1"/>
    <col min="10" max="10" width="10.00390625" style="26" customWidth="1"/>
    <col min="11" max="11" width="10.75390625" style="26" customWidth="1"/>
    <col min="12" max="12" width="10.00390625" style="9" customWidth="1"/>
    <col min="13" max="13" width="10.75390625" style="26" customWidth="1"/>
    <col min="14" max="14" width="8.75390625" style="3" hidden="1" customWidth="1"/>
    <col min="15" max="15" width="9.75390625" style="3" hidden="1" customWidth="1"/>
    <col min="16" max="16" width="8.75390625" style="3" hidden="1" customWidth="1"/>
    <col min="17" max="17" width="9.75390625" style="26" hidden="1" customWidth="1"/>
    <col min="18" max="21" width="7.75390625" style="32" customWidth="1"/>
    <col min="22" max="22" width="1.25" style="3" customWidth="1"/>
    <col min="23" max="23" width="1.75390625" style="3" customWidth="1"/>
    <col min="24" max="24" width="2.125" style="3" customWidth="1"/>
    <col min="25" max="25" width="10.625" style="3" customWidth="1"/>
    <col min="26" max="26" width="15.00390625" style="3" bestFit="1" customWidth="1"/>
    <col min="27" max="27" width="13.125" style="3" bestFit="1" customWidth="1"/>
    <col min="28" max="28" width="11.25390625" style="3" bestFit="1" customWidth="1"/>
    <col min="29" max="29" width="12.25390625" style="3" bestFit="1" customWidth="1"/>
    <col min="30" max="16384" width="8.875" style="3" customWidth="1"/>
  </cols>
  <sheetData>
    <row r="1" spans="1:17" ht="21">
      <c r="A1" s="218" t="s">
        <v>436</v>
      </c>
      <c r="B1" s="218"/>
      <c r="C1" s="218"/>
      <c r="D1" s="218"/>
      <c r="E1" s="28"/>
      <c r="G1" s="28"/>
      <c r="I1" s="28"/>
      <c r="K1" s="28"/>
      <c r="M1" s="28"/>
      <c r="Q1" s="28"/>
    </row>
    <row r="2" spans="1:21" ht="3.75" customHeight="1">
      <c r="A2" s="17"/>
      <c r="B2" s="17"/>
      <c r="C2" s="17"/>
      <c r="D2" s="17"/>
      <c r="E2" s="25"/>
      <c r="F2" s="25"/>
      <c r="G2" s="25"/>
      <c r="H2" s="11"/>
      <c r="I2" s="25"/>
      <c r="J2" s="25"/>
      <c r="K2" s="25"/>
      <c r="L2" s="11"/>
      <c r="M2" s="25"/>
      <c r="N2" s="17"/>
      <c r="O2" s="17"/>
      <c r="P2" s="31"/>
      <c r="Q2" s="25"/>
      <c r="R2" s="118"/>
      <c r="S2" s="118"/>
      <c r="T2" s="118"/>
      <c r="U2" s="118"/>
    </row>
    <row r="3" spans="1:26" s="94" customFormat="1" ht="10.5">
      <c r="A3" s="223"/>
      <c r="B3" s="223"/>
      <c r="C3" s="223"/>
      <c r="D3" s="109"/>
      <c r="E3" s="136"/>
      <c r="F3" s="225" t="s">
        <v>309</v>
      </c>
      <c r="G3" s="120"/>
      <c r="H3" s="119" t="s">
        <v>310</v>
      </c>
      <c r="I3" s="120"/>
      <c r="J3" s="121" t="s">
        <v>311</v>
      </c>
      <c r="K3" s="120"/>
      <c r="L3" s="119" t="s">
        <v>312</v>
      </c>
      <c r="M3" s="120"/>
      <c r="N3" s="236" t="s">
        <v>332</v>
      </c>
      <c r="O3" s="122"/>
      <c r="P3" s="123" t="s">
        <v>313</v>
      </c>
      <c r="Q3" s="120"/>
      <c r="R3" s="137" t="s">
        <v>120</v>
      </c>
      <c r="S3" s="331"/>
      <c r="T3" s="331"/>
      <c r="U3" s="331"/>
      <c r="Z3" s="94" t="s">
        <v>525</v>
      </c>
    </row>
    <row r="4" spans="1:29" s="94" customFormat="1" ht="10.5">
      <c r="A4" s="99"/>
      <c r="B4" s="186"/>
      <c r="C4" s="99" t="s">
        <v>314</v>
      </c>
      <c r="D4" s="111"/>
      <c r="E4" s="219" t="s">
        <v>45</v>
      </c>
      <c r="F4" s="132" t="s">
        <v>101</v>
      </c>
      <c r="G4" s="133" t="s">
        <v>102</v>
      </c>
      <c r="H4" s="133" t="s">
        <v>101</v>
      </c>
      <c r="I4" s="133" t="s">
        <v>102</v>
      </c>
      <c r="J4" s="132" t="s">
        <v>101</v>
      </c>
      <c r="K4" s="133" t="s">
        <v>102</v>
      </c>
      <c r="L4" s="133" t="s">
        <v>101</v>
      </c>
      <c r="M4" s="133" t="s">
        <v>102</v>
      </c>
      <c r="N4" s="134" t="s">
        <v>101</v>
      </c>
      <c r="O4" s="134" t="s">
        <v>102</v>
      </c>
      <c r="P4" s="134" t="s">
        <v>101</v>
      </c>
      <c r="Q4" s="133" t="s">
        <v>102</v>
      </c>
      <c r="R4" s="135" t="s">
        <v>315</v>
      </c>
      <c r="S4" s="332"/>
      <c r="T4" s="332"/>
      <c r="U4" s="332"/>
      <c r="Z4" s="330" t="s">
        <v>522</v>
      </c>
      <c r="AA4" s="330" t="s">
        <v>521</v>
      </c>
      <c r="AB4" s="330" t="s">
        <v>523</v>
      </c>
      <c r="AC4" s="330" t="s">
        <v>524</v>
      </c>
    </row>
    <row r="5" spans="1:29" s="94" customFormat="1" ht="10.5" customHeight="1">
      <c r="A5" s="96" t="s">
        <v>103</v>
      </c>
      <c r="B5" s="96"/>
      <c r="C5" s="96"/>
      <c r="D5" s="98"/>
      <c r="E5" s="195">
        <f>SUM(E11,E27,E39,E51,E55,E59,E63,E67,E71,E77,E81,E85,E89)</f>
        <v>569251219</v>
      </c>
      <c r="F5" s="195">
        <f aca="true" t="shared" si="0" ref="F5:M5">SUM(F6:F7)</f>
        <v>2892931</v>
      </c>
      <c r="G5" s="196">
        <f t="shared" si="0"/>
        <v>597614329330</v>
      </c>
      <c r="H5" s="195">
        <f t="shared" si="0"/>
        <v>2712022</v>
      </c>
      <c r="I5" s="196">
        <f t="shared" si="0"/>
        <v>569382152119</v>
      </c>
      <c r="J5" s="195">
        <f t="shared" si="0"/>
        <v>16272</v>
      </c>
      <c r="K5" s="196">
        <f t="shared" si="0"/>
        <v>2763789253</v>
      </c>
      <c r="L5" s="195">
        <f t="shared" si="0"/>
        <v>164637</v>
      </c>
      <c r="M5" s="196">
        <f t="shared" si="0"/>
        <v>25468387958</v>
      </c>
      <c r="N5" s="124"/>
      <c r="O5" s="235"/>
      <c r="P5" s="195"/>
      <c r="Q5" s="196"/>
      <c r="R5" s="327">
        <f>IF(G5=0,0,ROUND(I5*100/G5,1))</f>
        <v>95.3</v>
      </c>
      <c r="S5" s="327"/>
      <c r="T5" s="327"/>
      <c r="U5" s="327"/>
      <c r="V5" s="96" t="s">
        <v>103</v>
      </c>
      <c r="W5" s="96"/>
      <c r="X5" s="96"/>
      <c r="Y5" s="98"/>
      <c r="Z5" s="329">
        <f>G5</f>
        <v>597614329330</v>
      </c>
      <c r="AA5" s="329">
        <f>I5</f>
        <v>569382152119</v>
      </c>
      <c r="AB5" s="329">
        <f>K5</f>
        <v>2763789253</v>
      </c>
      <c r="AC5" s="329">
        <f>M5</f>
        <v>25468387958</v>
      </c>
    </row>
    <row r="6" spans="2:29" s="94" customFormat="1" ht="10.5" customHeight="1">
      <c r="B6" s="220" t="s">
        <v>316</v>
      </c>
      <c r="C6" s="96"/>
      <c r="D6" s="98"/>
      <c r="E6" s="195">
        <f>SUM(E12,E28,E40,E52,E56,E60,E64,E68,E72,E78,E82,E86,E90)</f>
        <v>563382219</v>
      </c>
      <c r="F6" s="195">
        <f aca="true" t="shared" si="1" ref="F6:M6">SUM(F12,F28,F40,F52,F56,F60,F64,F68,F72,F78,F82,F86,F90)</f>
        <v>2726087</v>
      </c>
      <c r="G6" s="196">
        <f t="shared" si="1"/>
        <v>571878787404</v>
      </c>
      <c r="H6" s="195">
        <f t="shared" si="1"/>
        <v>2668910</v>
      </c>
      <c r="I6" s="196">
        <f>SUM(I12,I28,I40,I52,I56,I60,I64,I68,I72,I78,I82,I86,I90)</f>
        <v>563502169594</v>
      </c>
      <c r="J6" s="195">
        <f t="shared" si="1"/>
        <v>23</v>
      </c>
      <c r="K6" s="196">
        <f t="shared" si="1"/>
        <v>1072581</v>
      </c>
      <c r="L6" s="195">
        <f t="shared" si="1"/>
        <v>57154</v>
      </c>
      <c r="M6" s="196">
        <f t="shared" si="1"/>
        <v>8375545229</v>
      </c>
      <c r="N6" s="124"/>
      <c r="O6" s="124"/>
      <c r="P6" s="195"/>
      <c r="Q6" s="196"/>
      <c r="R6" s="327">
        <f>IF(G6=0,0,ROUND(I6*100/G6,1))</f>
        <v>98.5</v>
      </c>
      <c r="S6" s="327"/>
      <c r="T6" s="327"/>
      <c r="U6" s="327"/>
      <c r="W6" s="220" t="s">
        <v>316</v>
      </c>
      <c r="X6" s="96"/>
      <c r="Y6" s="98"/>
      <c r="Z6" s="329">
        <f aca="true" t="shared" si="2" ref="Z6:Z69">G6</f>
        <v>571878787404</v>
      </c>
      <c r="AA6" s="329">
        <f aca="true" t="shared" si="3" ref="AA6:AA69">I6</f>
        <v>563502169594</v>
      </c>
      <c r="AB6" s="329">
        <f aca="true" t="shared" si="4" ref="AB6:AB69">K6</f>
        <v>1072581</v>
      </c>
      <c r="AC6" s="329">
        <f aca="true" t="shared" si="5" ref="AC6:AC69">M6</f>
        <v>8375545229</v>
      </c>
    </row>
    <row r="7" spans="2:29" s="94" customFormat="1" ht="10.5" customHeight="1">
      <c r="B7" s="220" t="s">
        <v>317</v>
      </c>
      <c r="C7" s="96"/>
      <c r="D7" s="98"/>
      <c r="E7" s="195">
        <f>SUM(E13,E29,E41,E53,E57,E61,E65,E69,E73,E79,E83,E87,E91)</f>
        <v>5869000</v>
      </c>
      <c r="F7" s="195">
        <f aca="true" t="shared" si="6" ref="F7:M7">SUM(F13,F29,F41,F53,F57,F61,F65,F69,F73,F79,F83,F87,F91)</f>
        <v>166844</v>
      </c>
      <c r="G7" s="196">
        <f>SUM(G13,G29,G41,G53,G57,G61,G65,G69,G73,G79,G83,G87,G91)</f>
        <v>25735541926</v>
      </c>
      <c r="H7" s="195">
        <f t="shared" si="6"/>
        <v>43112</v>
      </c>
      <c r="I7" s="196">
        <f t="shared" si="6"/>
        <v>5879982525</v>
      </c>
      <c r="J7" s="195">
        <f t="shared" si="6"/>
        <v>16249</v>
      </c>
      <c r="K7" s="196">
        <f>SUM(K13,K29,K41,K53,K57,K61,K65,K69,K73,K79,K83,K87,K91)</f>
        <v>2762716672</v>
      </c>
      <c r="L7" s="195">
        <f t="shared" si="6"/>
        <v>107483</v>
      </c>
      <c r="M7" s="196">
        <f t="shared" si="6"/>
        <v>17092842729</v>
      </c>
      <c r="N7" s="124"/>
      <c r="O7" s="124"/>
      <c r="P7" s="195"/>
      <c r="Q7" s="196"/>
      <c r="R7" s="327">
        <f>IF(G7=0,0,ROUND(I7*100/G7,1))</f>
        <v>22.8</v>
      </c>
      <c r="S7" s="327"/>
      <c r="T7" s="327"/>
      <c r="U7" s="327"/>
      <c r="W7" s="220" t="s">
        <v>317</v>
      </c>
      <c r="X7" s="96"/>
      <c r="Y7" s="98"/>
      <c r="Z7" s="329">
        <f t="shared" si="2"/>
        <v>25735541926</v>
      </c>
      <c r="AA7" s="329">
        <f t="shared" si="3"/>
        <v>5879982525</v>
      </c>
      <c r="AB7" s="329">
        <f t="shared" si="4"/>
        <v>2762716672</v>
      </c>
      <c r="AC7" s="329">
        <f t="shared" si="5"/>
        <v>17092842729</v>
      </c>
    </row>
    <row r="8" spans="1:29" s="94" customFormat="1" ht="3.75" customHeight="1">
      <c r="A8" s="128"/>
      <c r="B8" s="128"/>
      <c r="C8" s="128"/>
      <c r="D8" s="97"/>
      <c r="E8" s="195"/>
      <c r="F8" s="195"/>
      <c r="G8" s="196"/>
      <c r="H8" s="195"/>
      <c r="I8" s="196"/>
      <c r="J8" s="195"/>
      <c r="K8" s="196"/>
      <c r="L8" s="195"/>
      <c r="M8" s="196"/>
      <c r="N8" s="124"/>
      <c r="O8" s="124"/>
      <c r="P8" s="195"/>
      <c r="Q8" s="196"/>
      <c r="R8" s="125"/>
      <c r="S8" s="125"/>
      <c r="T8" s="125"/>
      <c r="U8" s="125"/>
      <c r="V8" s="128"/>
      <c r="W8" s="128"/>
      <c r="X8" s="128"/>
      <c r="Y8" s="97"/>
      <c r="Z8" s="329">
        <f t="shared" si="2"/>
        <v>0</v>
      </c>
      <c r="AA8" s="329">
        <f t="shared" si="3"/>
        <v>0</v>
      </c>
      <c r="AB8" s="329">
        <f t="shared" si="4"/>
        <v>0</v>
      </c>
      <c r="AC8" s="329">
        <f t="shared" si="5"/>
        <v>0</v>
      </c>
    </row>
    <row r="9" spans="1:29" s="94" customFormat="1" ht="10.5" customHeight="1">
      <c r="A9" s="221" t="s">
        <v>104</v>
      </c>
      <c r="B9" s="221"/>
      <c r="C9" s="221"/>
      <c r="D9" s="127"/>
      <c r="E9" s="259">
        <f>SUM(E11,E27,E39,E51,E55,E59,E63,E67,E71)</f>
        <v>511203065</v>
      </c>
      <c r="F9" s="259">
        <f aca="true" t="shared" si="7" ref="F9:M9">SUM(F11,F27,F39,F51,F55,F59,F63,F67,F71)</f>
        <v>2625382</v>
      </c>
      <c r="G9" s="196">
        <f t="shared" si="7"/>
        <v>536389778470</v>
      </c>
      <c r="H9" s="259">
        <f t="shared" si="7"/>
        <v>2446768</v>
      </c>
      <c r="I9" s="196">
        <f t="shared" si="7"/>
        <v>511304882814</v>
      </c>
      <c r="J9" s="259">
        <f t="shared" si="7"/>
        <v>15552</v>
      </c>
      <c r="K9" s="196">
        <f t="shared" si="7"/>
        <v>1695799504</v>
      </c>
      <c r="L9" s="259">
        <f t="shared" si="7"/>
        <v>163062</v>
      </c>
      <c r="M9" s="196">
        <f t="shared" si="7"/>
        <v>23389096152</v>
      </c>
      <c r="N9" s="261"/>
      <c r="O9" s="261"/>
      <c r="P9" s="259"/>
      <c r="Q9" s="260"/>
      <c r="R9" s="327">
        <f>IF(G9=0,0,ROUND(I9*100/G9,1))</f>
        <v>95.3</v>
      </c>
      <c r="S9" s="327"/>
      <c r="T9" s="327"/>
      <c r="U9" s="327"/>
      <c r="V9" s="221" t="s">
        <v>104</v>
      </c>
      <c r="W9" s="221"/>
      <c r="X9" s="221"/>
      <c r="Y9" s="127"/>
      <c r="Z9" s="329">
        <f t="shared" si="2"/>
        <v>536389778470</v>
      </c>
      <c r="AA9" s="329">
        <f t="shared" si="3"/>
        <v>511304882814</v>
      </c>
      <c r="AB9" s="329">
        <f t="shared" si="4"/>
        <v>1695799504</v>
      </c>
      <c r="AC9" s="329">
        <f t="shared" si="5"/>
        <v>23389096152</v>
      </c>
    </row>
    <row r="10" spans="1:29" s="94" customFormat="1" ht="3.75" customHeight="1">
      <c r="A10" s="96"/>
      <c r="B10" s="96"/>
      <c r="C10" s="96"/>
      <c r="D10" s="98"/>
      <c r="E10" s="195"/>
      <c r="F10" s="195"/>
      <c r="G10" s="196"/>
      <c r="H10" s="195"/>
      <c r="I10" s="196"/>
      <c r="J10" s="195"/>
      <c r="K10" s="196"/>
      <c r="L10" s="195"/>
      <c r="M10" s="196"/>
      <c r="N10" s="124"/>
      <c r="O10" s="124"/>
      <c r="P10" s="195"/>
      <c r="Q10" s="196"/>
      <c r="R10" s="125"/>
      <c r="S10" s="125"/>
      <c r="T10" s="125"/>
      <c r="U10" s="125"/>
      <c r="V10" s="96"/>
      <c r="W10" s="96"/>
      <c r="X10" s="96"/>
      <c r="Y10" s="98"/>
      <c r="Z10" s="329">
        <f t="shared" si="2"/>
        <v>0</v>
      </c>
      <c r="AA10" s="329">
        <f t="shared" si="3"/>
        <v>0</v>
      </c>
      <c r="AB10" s="329">
        <f t="shared" si="4"/>
        <v>0</v>
      </c>
      <c r="AC10" s="329">
        <f t="shared" si="5"/>
        <v>0</v>
      </c>
    </row>
    <row r="11" spans="2:29" s="94" customFormat="1" ht="10.5" customHeight="1">
      <c r="B11" s="220" t="s">
        <v>318</v>
      </c>
      <c r="C11" s="96"/>
      <c r="D11" s="98"/>
      <c r="E11" s="195">
        <f aca="true" t="shared" si="8" ref="E11:M11">SUM(E12:E13)</f>
        <v>149327028</v>
      </c>
      <c r="F11" s="195">
        <f t="shared" si="8"/>
        <v>172108</v>
      </c>
      <c r="G11" s="196">
        <f t="shared" si="8"/>
        <v>158418131320</v>
      </c>
      <c r="H11" s="195">
        <f t="shared" si="8"/>
        <v>162644</v>
      </c>
      <c r="I11" s="196">
        <f t="shared" si="8"/>
        <v>149380328245</v>
      </c>
      <c r="J11" s="195">
        <f t="shared" si="8"/>
        <v>942</v>
      </c>
      <c r="K11" s="196">
        <f t="shared" si="8"/>
        <v>707963996</v>
      </c>
      <c r="L11" s="195">
        <f t="shared" si="8"/>
        <v>8522</v>
      </c>
      <c r="M11" s="196">
        <f t="shared" si="8"/>
        <v>8329839079</v>
      </c>
      <c r="N11" s="261"/>
      <c r="O11" s="261"/>
      <c r="P11" s="195"/>
      <c r="Q11" s="196"/>
      <c r="R11" s="327">
        <f>IF(G11=0,0,ROUND(I11*100/G11,1))</f>
        <v>94.3</v>
      </c>
      <c r="S11" s="327"/>
      <c r="T11" s="327"/>
      <c r="U11" s="327"/>
      <c r="W11" s="220" t="s">
        <v>318</v>
      </c>
      <c r="X11" s="96"/>
      <c r="Y11" s="98"/>
      <c r="Z11" s="329">
        <f t="shared" si="2"/>
        <v>158418131320</v>
      </c>
      <c r="AA11" s="329">
        <f t="shared" si="3"/>
        <v>149380328245</v>
      </c>
      <c r="AB11" s="329">
        <f t="shared" si="4"/>
        <v>707963996</v>
      </c>
      <c r="AC11" s="329">
        <f t="shared" si="5"/>
        <v>8329839079</v>
      </c>
    </row>
    <row r="12" spans="2:29" s="94" customFormat="1" ht="10.5" customHeight="1">
      <c r="B12" s="96"/>
      <c r="C12" s="220" t="s">
        <v>316</v>
      </c>
      <c r="D12" s="98"/>
      <c r="E12" s="195">
        <f>SUM(E16,E20,E24)</f>
        <v>147717028</v>
      </c>
      <c r="F12" s="195">
        <f aca="true" t="shared" si="9" ref="F12:L12">SUM(F16,F20,F24)</f>
        <v>163277</v>
      </c>
      <c r="G12" s="196">
        <f t="shared" si="9"/>
        <v>149848677994</v>
      </c>
      <c r="H12" s="195">
        <f t="shared" si="9"/>
        <v>160195</v>
      </c>
      <c r="I12" s="196">
        <f t="shared" si="9"/>
        <v>147761112543</v>
      </c>
      <c r="J12" s="195">
        <f t="shared" si="9"/>
        <v>2</v>
      </c>
      <c r="K12" s="196">
        <f t="shared" si="9"/>
        <v>12679</v>
      </c>
      <c r="L12" s="195">
        <f t="shared" si="9"/>
        <v>3080</v>
      </c>
      <c r="M12" s="196">
        <f>G12-I12-K12</f>
        <v>2087552772</v>
      </c>
      <c r="N12" s="261"/>
      <c r="O12" s="261"/>
      <c r="P12" s="195"/>
      <c r="Q12" s="196"/>
      <c r="R12" s="327">
        <f>IF(G12=0,0,ROUND(I12*100/G12,1))</f>
        <v>98.6</v>
      </c>
      <c r="S12" s="327"/>
      <c r="T12" s="327"/>
      <c r="U12" s="327"/>
      <c r="W12" s="96"/>
      <c r="X12" s="220" t="s">
        <v>316</v>
      </c>
      <c r="Y12" s="98"/>
      <c r="Z12" s="329">
        <f t="shared" si="2"/>
        <v>149848677994</v>
      </c>
      <c r="AA12" s="329">
        <f t="shared" si="3"/>
        <v>147761112543</v>
      </c>
      <c r="AB12" s="329">
        <f t="shared" si="4"/>
        <v>12679</v>
      </c>
      <c r="AC12" s="329">
        <f t="shared" si="5"/>
        <v>2087552772</v>
      </c>
    </row>
    <row r="13" spans="2:29" s="94" customFormat="1" ht="10.5" customHeight="1">
      <c r="B13" s="96"/>
      <c r="C13" s="220" t="s">
        <v>317</v>
      </c>
      <c r="D13" s="98"/>
      <c r="E13" s="195">
        <f>SUM(E17,E21,E25)</f>
        <v>1610000</v>
      </c>
      <c r="F13" s="195">
        <f aca="true" t="shared" si="10" ref="F13:L13">SUM(F17,F21,F25)</f>
        <v>8831</v>
      </c>
      <c r="G13" s="196">
        <f t="shared" si="10"/>
        <v>8569453326</v>
      </c>
      <c r="H13" s="195">
        <f t="shared" si="10"/>
        <v>2449</v>
      </c>
      <c r="I13" s="196">
        <f t="shared" si="10"/>
        <v>1619215702</v>
      </c>
      <c r="J13" s="195">
        <f t="shared" si="10"/>
        <v>940</v>
      </c>
      <c r="K13" s="196">
        <f t="shared" si="10"/>
        <v>707951317</v>
      </c>
      <c r="L13" s="195">
        <f t="shared" si="10"/>
        <v>5442</v>
      </c>
      <c r="M13" s="196">
        <f>G13-I13-K13</f>
        <v>6242286307</v>
      </c>
      <c r="N13" s="261"/>
      <c r="O13" s="261"/>
      <c r="P13" s="195"/>
      <c r="Q13" s="196"/>
      <c r="R13" s="327">
        <f>IF(G13=0,0,ROUND(I13*100/G13,1))</f>
        <v>18.9</v>
      </c>
      <c r="S13" s="327"/>
      <c r="T13" s="327"/>
      <c r="U13" s="327"/>
      <c r="W13" s="96"/>
      <c r="X13" s="220" t="s">
        <v>317</v>
      </c>
      <c r="Y13" s="98"/>
      <c r="Z13" s="329">
        <f t="shared" si="2"/>
        <v>8569453326</v>
      </c>
      <c r="AA13" s="329">
        <f t="shared" si="3"/>
        <v>1619215702</v>
      </c>
      <c r="AB13" s="329">
        <f t="shared" si="4"/>
        <v>707951317</v>
      </c>
      <c r="AC13" s="329">
        <f t="shared" si="5"/>
        <v>6242286307</v>
      </c>
    </row>
    <row r="14" spans="1:29" s="94" customFormat="1" ht="3.75" customHeight="1">
      <c r="A14" s="96"/>
      <c r="B14" s="96"/>
      <c r="C14" s="96"/>
      <c r="D14" s="98"/>
      <c r="E14" s="195"/>
      <c r="F14" s="195"/>
      <c r="G14" s="196"/>
      <c r="H14" s="195"/>
      <c r="I14" s="196"/>
      <c r="J14" s="195"/>
      <c r="K14" s="196"/>
      <c r="L14" s="195"/>
      <c r="M14" s="196"/>
      <c r="N14" s="124"/>
      <c r="O14" s="124"/>
      <c r="P14" s="195"/>
      <c r="Q14" s="196"/>
      <c r="R14" s="125"/>
      <c r="S14" s="125"/>
      <c r="T14" s="125"/>
      <c r="U14" s="125"/>
      <c r="V14" s="96"/>
      <c r="W14" s="96"/>
      <c r="X14" s="96"/>
      <c r="Y14" s="98"/>
      <c r="Z14" s="329">
        <f t="shared" si="2"/>
        <v>0</v>
      </c>
      <c r="AA14" s="329">
        <f t="shared" si="3"/>
        <v>0</v>
      </c>
      <c r="AB14" s="329">
        <f t="shared" si="4"/>
        <v>0</v>
      </c>
      <c r="AC14" s="329">
        <f t="shared" si="5"/>
        <v>0</v>
      </c>
    </row>
    <row r="15" spans="2:29" s="94" customFormat="1" ht="10.5" customHeight="1">
      <c r="B15" s="96"/>
      <c r="C15" s="96"/>
      <c r="D15" s="126" t="s">
        <v>319</v>
      </c>
      <c r="E15" s="195">
        <f>SUM(E16:E17)</f>
        <v>111861000</v>
      </c>
      <c r="F15" s="195">
        <f aca="true" t="shared" si="11" ref="F15:Q15">SUM(F16:F17)</f>
        <v>0</v>
      </c>
      <c r="G15" s="196">
        <f t="shared" si="11"/>
        <v>120173379470</v>
      </c>
      <c r="H15" s="195">
        <f t="shared" si="11"/>
        <v>0</v>
      </c>
      <c r="I15" s="196">
        <f t="shared" si="11"/>
        <v>111901556243</v>
      </c>
      <c r="J15" s="195">
        <f t="shared" si="11"/>
        <v>0</v>
      </c>
      <c r="K15" s="196">
        <f t="shared" si="11"/>
        <v>648829365</v>
      </c>
      <c r="L15" s="195">
        <f t="shared" si="11"/>
        <v>0</v>
      </c>
      <c r="M15" s="196">
        <f t="shared" si="11"/>
        <v>7622993862</v>
      </c>
      <c r="N15" s="195">
        <f t="shared" si="11"/>
        <v>0</v>
      </c>
      <c r="O15" s="195">
        <f t="shared" si="11"/>
        <v>0</v>
      </c>
      <c r="P15" s="195">
        <f t="shared" si="11"/>
        <v>0</v>
      </c>
      <c r="Q15" s="195">
        <f t="shared" si="11"/>
        <v>0</v>
      </c>
      <c r="R15" s="327">
        <f>IF(G15=0,0,ROUND(I15*100/G15,1))</f>
        <v>93.1</v>
      </c>
      <c r="S15" s="327"/>
      <c r="T15" s="327"/>
      <c r="U15" s="327"/>
      <c r="W15" s="96"/>
      <c r="X15" s="96"/>
      <c r="Y15" s="126" t="s">
        <v>319</v>
      </c>
      <c r="Z15" s="329">
        <f t="shared" si="2"/>
        <v>120173379470</v>
      </c>
      <c r="AA15" s="329">
        <f t="shared" si="3"/>
        <v>111901556243</v>
      </c>
      <c r="AB15" s="329">
        <f t="shared" si="4"/>
        <v>648829365</v>
      </c>
      <c r="AC15" s="329">
        <f t="shared" si="5"/>
        <v>7622993862</v>
      </c>
    </row>
    <row r="16" spans="2:29" s="94" customFormat="1" ht="10.5" customHeight="1">
      <c r="B16" s="128"/>
      <c r="C16" s="128"/>
      <c r="D16" s="226" t="s">
        <v>316</v>
      </c>
      <c r="E16" s="195">
        <v>110337000</v>
      </c>
      <c r="F16" s="195">
        <v>0</v>
      </c>
      <c r="G16" s="196">
        <v>112330938072</v>
      </c>
      <c r="H16" s="195">
        <v>0</v>
      </c>
      <c r="I16" s="196">
        <v>110369735563</v>
      </c>
      <c r="J16" s="195">
        <v>0</v>
      </c>
      <c r="K16" s="196">
        <v>0</v>
      </c>
      <c r="L16" s="195">
        <f>F16-H16-J16</f>
        <v>0</v>
      </c>
      <c r="M16" s="196">
        <f>G16-I16-K16</f>
        <v>1961202509</v>
      </c>
      <c r="N16" s="261"/>
      <c r="O16" s="261"/>
      <c r="P16" s="195"/>
      <c r="Q16" s="196"/>
      <c r="R16" s="327">
        <f>IF(G16=0,0,ROUND(I16*100/G16,1))</f>
        <v>98.3</v>
      </c>
      <c r="S16" s="327"/>
      <c r="T16" s="327"/>
      <c r="U16" s="327"/>
      <c r="W16" s="128"/>
      <c r="X16" s="128"/>
      <c r="Y16" s="226" t="s">
        <v>316</v>
      </c>
      <c r="Z16" s="329">
        <f t="shared" si="2"/>
        <v>112330938072</v>
      </c>
      <c r="AA16" s="329">
        <f t="shared" si="3"/>
        <v>110369735563</v>
      </c>
      <c r="AB16" s="329">
        <f t="shared" si="4"/>
        <v>0</v>
      </c>
      <c r="AC16" s="329">
        <f t="shared" si="5"/>
        <v>1961202509</v>
      </c>
    </row>
    <row r="17" spans="2:29" s="94" customFormat="1" ht="10.5" customHeight="1">
      <c r="B17" s="96"/>
      <c r="C17" s="96"/>
      <c r="D17" s="226" t="s">
        <v>317</v>
      </c>
      <c r="E17" s="195">
        <v>1524000</v>
      </c>
      <c r="F17" s="195">
        <v>0</v>
      </c>
      <c r="G17" s="196">
        <v>7842441398</v>
      </c>
      <c r="H17" s="195">
        <v>0</v>
      </c>
      <c r="I17" s="196">
        <v>1531820680</v>
      </c>
      <c r="J17" s="195">
        <v>0</v>
      </c>
      <c r="K17" s="196">
        <v>648829365</v>
      </c>
      <c r="L17" s="195">
        <f>F17-H17-J17</f>
        <v>0</v>
      </c>
      <c r="M17" s="196">
        <f>G17-I17-K17</f>
        <v>5661791353</v>
      </c>
      <c r="N17" s="261"/>
      <c r="O17" s="261"/>
      <c r="P17" s="195"/>
      <c r="Q17" s="196"/>
      <c r="R17" s="327">
        <f>IF(G17=0,0,ROUND(I17*100/G17,1))</f>
        <v>19.5</v>
      </c>
      <c r="S17" s="327"/>
      <c r="T17" s="327"/>
      <c r="U17" s="327"/>
      <c r="W17" s="96"/>
      <c r="X17" s="96"/>
      <c r="Y17" s="226" t="s">
        <v>317</v>
      </c>
      <c r="Z17" s="329">
        <f t="shared" si="2"/>
        <v>7842441398</v>
      </c>
      <c r="AA17" s="329">
        <f t="shared" si="3"/>
        <v>1531820680</v>
      </c>
      <c r="AB17" s="329">
        <f t="shared" si="4"/>
        <v>648829365</v>
      </c>
      <c r="AC17" s="329">
        <f t="shared" si="5"/>
        <v>5661791353</v>
      </c>
    </row>
    <row r="18" spans="2:29" s="94" customFormat="1" ht="3.75" customHeight="1">
      <c r="B18" s="96"/>
      <c r="C18" s="96"/>
      <c r="D18" s="98"/>
      <c r="E18" s="195"/>
      <c r="F18" s="195"/>
      <c r="G18" s="196"/>
      <c r="H18" s="195"/>
      <c r="I18" s="196"/>
      <c r="J18" s="195"/>
      <c r="K18" s="196"/>
      <c r="L18" s="195"/>
      <c r="M18" s="196"/>
      <c r="N18" s="124"/>
      <c r="O18" s="124"/>
      <c r="P18" s="195"/>
      <c r="Q18" s="196"/>
      <c r="R18" s="125"/>
      <c r="S18" s="125"/>
      <c r="T18" s="125"/>
      <c r="U18" s="125"/>
      <c r="W18" s="96"/>
      <c r="X18" s="96"/>
      <c r="Y18" s="98"/>
      <c r="Z18" s="329">
        <f t="shared" si="2"/>
        <v>0</v>
      </c>
      <c r="AA18" s="329">
        <f t="shared" si="3"/>
        <v>0</v>
      </c>
      <c r="AB18" s="329">
        <f t="shared" si="4"/>
        <v>0</v>
      </c>
      <c r="AC18" s="329">
        <f t="shared" si="5"/>
        <v>0</v>
      </c>
    </row>
    <row r="19" spans="2:29" s="94" customFormat="1" ht="10.5" customHeight="1">
      <c r="B19" s="96"/>
      <c r="C19" s="96"/>
      <c r="D19" s="126" t="s">
        <v>320</v>
      </c>
      <c r="E19" s="195">
        <f aca="true" t="shared" si="12" ref="E19:M19">SUM(E20:E21)</f>
        <v>29011000</v>
      </c>
      <c r="F19" s="195">
        <f t="shared" si="12"/>
        <v>141058</v>
      </c>
      <c r="G19" s="196">
        <f t="shared" si="12"/>
        <v>29789723542</v>
      </c>
      <c r="H19" s="195">
        <f t="shared" si="12"/>
        <v>131594</v>
      </c>
      <c r="I19" s="196">
        <f t="shared" si="12"/>
        <v>29023743694</v>
      </c>
      <c r="J19" s="195">
        <f t="shared" si="12"/>
        <v>942</v>
      </c>
      <c r="K19" s="196">
        <f t="shared" si="12"/>
        <v>59134631</v>
      </c>
      <c r="L19" s="195">
        <f t="shared" si="12"/>
        <v>8522</v>
      </c>
      <c r="M19" s="196">
        <f t="shared" si="12"/>
        <v>706845217</v>
      </c>
      <c r="N19" s="261"/>
      <c r="O19" s="261"/>
      <c r="P19" s="195"/>
      <c r="Q19" s="196"/>
      <c r="R19" s="327">
        <f>IF(G19=0,0,ROUND(I19*100/G19,1))</f>
        <v>97.4</v>
      </c>
      <c r="S19" s="327"/>
      <c r="T19" s="327"/>
      <c r="U19" s="327"/>
      <c r="W19" s="96"/>
      <c r="X19" s="96"/>
      <c r="Y19" s="126" t="s">
        <v>320</v>
      </c>
      <c r="Z19" s="329">
        <f t="shared" si="2"/>
        <v>29789723542</v>
      </c>
      <c r="AA19" s="329">
        <f t="shared" si="3"/>
        <v>29023743694</v>
      </c>
      <c r="AB19" s="329">
        <f t="shared" si="4"/>
        <v>59134631</v>
      </c>
      <c r="AC19" s="329">
        <f t="shared" si="5"/>
        <v>706845217</v>
      </c>
    </row>
    <row r="20" spans="2:29" s="94" customFormat="1" ht="10.5" customHeight="1">
      <c r="B20" s="96"/>
      <c r="C20" s="96"/>
      <c r="D20" s="226" t="s">
        <v>316</v>
      </c>
      <c r="E20" s="195">
        <v>28925000</v>
      </c>
      <c r="F20" s="195">
        <v>132227</v>
      </c>
      <c r="G20" s="196">
        <v>29062711614</v>
      </c>
      <c r="H20" s="195">
        <v>129145</v>
      </c>
      <c r="I20" s="196">
        <v>28936348672</v>
      </c>
      <c r="J20" s="195">
        <v>2</v>
      </c>
      <c r="K20" s="196">
        <v>12679</v>
      </c>
      <c r="L20" s="195">
        <f>F20-H20-J20</f>
        <v>3080</v>
      </c>
      <c r="M20" s="196">
        <f>G20-I20-K20</f>
        <v>126350263</v>
      </c>
      <c r="N20" s="261"/>
      <c r="O20" s="261"/>
      <c r="P20" s="195"/>
      <c r="Q20" s="196"/>
      <c r="R20" s="327">
        <f>IF(G20=0,0,ROUND(I20*100/G20,1))</f>
        <v>99.6</v>
      </c>
      <c r="S20" s="327"/>
      <c r="T20" s="327"/>
      <c r="U20" s="327"/>
      <c r="W20" s="96"/>
      <c r="X20" s="96"/>
      <c r="Y20" s="226" t="s">
        <v>316</v>
      </c>
      <c r="Z20" s="329">
        <f t="shared" si="2"/>
        <v>29062711614</v>
      </c>
      <c r="AA20" s="329">
        <f t="shared" si="3"/>
        <v>28936348672</v>
      </c>
      <c r="AB20" s="329">
        <f t="shared" si="4"/>
        <v>12679</v>
      </c>
      <c r="AC20" s="329">
        <f t="shared" si="5"/>
        <v>126350263</v>
      </c>
    </row>
    <row r="21" spans="2:29" s="94" customFormat="1" ht="10.5" customHeight="1">
      <c r="B21" s="96"/>
      <c r="C21" s="96"/>
      <c r="D21" s="226" t="s">
        <v>317</v>
      </c>
      <c r="E21" s="195">
        <v>86000</v>
      </c>
      <c r="F21" s="195">
        <v>8831</v>
      </c>
      <c r="G21" s="196">
        <v>727011928</v>
      </c>
      <c r="H21" s="195">
        <v>2449</v>
      </c>
      <c r="I21" s="196">
        <v>87395022</v>
      </c>
      <c r="J21" s="195">
        <v>940</v>
      </c>
      <c r="K21" s="196">
        <v>59121952</v>
      </c>
      <c r="L21" s="195">
        <f>F21-H21-J21</f>
        <v>5442</v>
      </c>
      <c r="M21" s="196">
        <f>G21-I21-K21</f>
        <v>580494954</v>
      </c>
      <c r="N21" s="261"/>
      <c r="O21" s="261"/>
      <c r="P21" s="195"/>
      <c r="Q21" s="196"/>
      <c r="R21" s="327">
        <f>IF(G21=0,0,ROUND(I21*100/G21,1))</f>
        <v>12</v>
      </c>
      <c r="S21" s="327"/>
      <c r="T21" s="327"/>
      <c r="U21" s="327"/>
      <c r="W21" s="96"/>
      <c r="X21" s="96"/>
      <c r="Y21" s="226" t="s">
        <v>317</v>
      </c>
      <c r="Z21" s="329">
        <f t="shared" si="2"/>
        <v>727011928</v>
      </c>
      <c r="AA21" s="329">
        <f t="shared" si="3"/>
        <v>87395022</v>
      </c>
      <c r="AB21" s="329">
        <f t="shared" si="4"/>
        <v>59121952</v>
      </c>
      <c r="AC21" s="329">
        <f t="shared" si="5"/>
        <v>580494954</v>
      </c>
    </row>
    <row r="22" spans="2:29" s="94" customFormat="1" ht="3.75" customHeight="1">
      <c r="B22" s="96"/>
      <c r="C22" s="96"/>
      <c r="D22" s="98"/>
      <c r="E22" s="195"/>
      <c r="F22" s="195"/>
      <c r="G22" s="196"/>
      <c r="H22" s="195"/>
      <c r="I22" s="196"/>
      <c r="J22" s="195"/>
      <c r="K22" s="196"/>
      <c r="L22" s="195"/>
      <c r="M22" s="196"/>
      <c r="N22" s="124"/>
      <c r="O22" s="124"/>
      <c r="P22" s="195"/>
      <c r="Q22" s="196"/>
      <c r="R22" s="125"/>
      <c r="S22" s="125"/>
      <c r="T22" s="125"/>
      <c r="U22" s="125"/>
      <c r="W22" s="96"/>
      <c r="X22" s="96"/>
      <c r="Y22" s="98"/>
      <c r="Z22" s="329">
        <f t="shared" si="2"/>
        <v>0</v>
      </c>
      <c r="AA22" s="329">
        <f t="shared" si="3"/>
        <v>0</v>
      </c>
      <c r="AB22" s="329">
        <f t="shared" si="4"/>
        <v>0</v>
      </c>
      <c r="AC22" s="329">
        <f t="shared" si="5"/>
        <v>0</v>
      </c>
    </row>
    <row r="23" spans="2:29" s="94" customFormat="1" ht="10.5" customHeight="1">
      <c r="B23" s="96"/>
      <c r="C23" s="96"/>
      <c r="D23" s="126" t="s">
        <v>67</v>
      </c>
      <c r="E23" s="195">
        <f aca="true" t="shared" si="13" ref="E23:M23">SUM(E24:E25)</f>
        <v>8455028</v>
      </c>
      <c r="F23" s="195">
        <f t="shared" si="13"/>
        <v>31050</v>
      </c>
      <c r="G23" s="196">
        <f t="shared" si="13"/>
        <v>8455028308</v>
      </c>
      <c r="H23" s="195">
        <f t="shared" si="13"/>
        <v>31050</v>
      </c>
      <c r="I23" s="196">
        <f t="shared" si="13"/>
        <v>8455028308</v>
      </c>
      <c r="J23" s="195">
        <f t="shared" si="13"/>
        <v>0</v>
      </c>
      <c r="K23" s="196">
        <f t="shared" si="13"/>
        <v>0</v>
      </c>
      <c r="L23" s="195">
        <f t="shared" si="13"/>
        <v>0</v>
      </c>
      <c r="M23" s="196">
        <f t="shared" si="13"/>
        <v>0</v>
      </c>
      <c r="N23" s="261"/>
      <c r="O23" s="261"/>
      <c r="P23" s="195"/>
      <c r="Q23" s="196"/>
      <c r="R23" s="327">
        <f aca="true" t="shared" si="14" ref="R23:R86">IF(G23=0,0,ROUND(I23*100/G23,1))</f>
        <v>100</v>
      </c>
      <c r="S23" s="327"/>
      <c r="T23" s="327"/>
      <c r="U23" s="327"/>
      <c r="W23" s="96"/>
      <c r="X23" s="96"/>
      <c r="Y23" s="126" t="s">
        <v>67</v>
      </c>
      <c r="Z23" s="329">
        <f t="shared" si="2"/>
        <v>8455028308</v>
      </c>
      <c r="AA23" s="329">
        <f t="shared" si="3"/>
        <v>8455028308</v>
      </c>
      <c r="AB23" s="329">
        <f t="shared" si="4"/>
        <v>0</v>
      </c>
      <c r="AC23" s="329">
        <f t="shared" si="5"/>
        <v>0</v>
      </c>
    </row>
    <row r="24" spans="2:29" s="94" customFormat="1" ht="10.5" customHeight="1">
      <c r="B24" s="96"/>
      <c r="C24" s="96"/>
      <c r="D24" s="226" t="s">
        <v>316</v>
      </c>
      <c r="E24" s="195">
        <v>8455028</v>
      </c>
      <c r="F24" s="195">
        <v>31050</v>
      </c>
      <c r="G24" s="196">
        <v>8455028308</v>
      </c>
      <c r="H24" s="195">
        <v>31050</v>
      </c>
      <c r="I24" s="196">
        <v>8455028308</v>
      </c>
      <c r="J24" s="195">
        <v>0</v>
      </c>
      <c r="K24" s="196">
        <v>0</v>
      </c>
      <c r="L24" s="195">
        <f>F24-H24-J24</f>
        <v>0</v>
      </c>
      <c r="M24" s="196">
        <f>G24-I24-K24</f>
        <v>0</v>
      </c>
      <c r="N24" s="261"/>
      <c r="O24" s="261"/>
      <c r="P24" s="195"/>
      <c r="Q24" s="196"/>
      <c r="R24" s="327">
        <f t="shared" si="14"/>
        <v>100</v>
      </c>
      <c r="S24" s="327"/>
      <c r="T24" s="327"/>
      <c r="U24" s="327"/>
      <c r="W24" s="96"/>
      <c r="X24" s="96"/>
      <c r="Y24" s="226" t="s">
        <v>316</v>
      </c>
      <c r="Z24" s="329">
        <f t="shared" si="2"/>
        <v>8455028308</v>
      </c>
      <c r="AA24" s="329">
        <f t="shared" si="3"/>
        <v>8455028308</v>
      </c>
      <c r="AB24" s="329">
        <f t="shared" si="4"/>
        <v>0</v>
      </c>
      <c r="AC24" s="329">
        <f t="shared" si="5"/>
        <v>0</v>
      </c>
    </row>
    <row r="25" spans="2:29" s="94" customFormat="1" ht="10.5" customHeight="1">
      <c r="B25" s="96"/>
      <c r="C25" s="96"/>
      <c r="D25" s="226" t="s">
        <v>317</v>
      </c>
      <c r="E25" s="195">
        <v>0</v>
      </c>
      <c r="F25" s="195">
        <v>0</v>
      </c>
      <c r="G25" s="196">
        <v>0</v>
      </c>
      <c r="H25" s="195">
        <v>0</v>
      </c>
      <c r="I25" s="196">
        <v>0</v>
      </c>
      <c r="J25" s="195">
        <v>0</v>
      </c>
      <c r="K25" s="196">
        <v>0</v>
      </c>
      <c r="L25" s="195">
        <f>F25-H25-J25</f>
        <v>0</v>
      </c>
      <c r="M25" s="196">
        <f>G25-I25-K25</f>
        <v>0</v>
      </c>
      <c r="N25" s="261"/>
      <c r="O25" s="261"/>
      <c r="P25" s="195"/>
      <c r="Q25" s="196"/>
      <c r="R25" s="327">
        <f t="shared" si="14"/>
        <v>0</v>
      </c>
      <c r="S25" s="327"/>
      <c r="T25" s="327"/>
      <c r="U25" s="327"/>
      <c r="W25" s="96"/>
      <c r="X25" s="96"/>
      <c r="Y25" s="226" t="s">
        <v>317</v>
      </c>
      <c r="Z25" s="329">
        <f t="shared" si="2"/>
        <v>0</v>
      </c>
      <c r="AA25" s="329">
        <f t="shared" si="3"/>
        <v>0</v>
      </c>
      <c r="AB25" s="329">
        <f t="shared" si="4"/>
        <v>0</v>
      </c>
      <c r="AC25" s="329">
        <f t="shared" si="5"/>
        <v>0</v>
      </c>
    </row>
    <row r="26" spans="1:29" s="94" customFormat="1" ht="3.75" customHeight="1">
      <c r="A26" s="128"/>
      <c r="B26" s="128"/>
      <c r="C26" s="128"/>
      <c r="D26" s="97"/>
      <c r="E26" s="195"/>
      <c r="F26" s="195"/>
      <c r="G26" s="196"/>
      <c r="H26" s="195"/>
      <c r="I26" s="196"/>
      <c r="J26" s="195"/>
      <c r="K26" s="196"/>
      <c r="L26" s="195"/>
      <c r="M26" s="196"/>
      <c r="N26" s="124"/>
      <c r="O26" s="124"/>
      <c r="P26" s="195"/>
      <c r="Q26" s="196"/>
      <c r="R26" s="234"/>
      <c r="S26" s="234"/>
      <c r="T26" s="234"/>
      <c r="U26" s="234"/>
      <c r="V26" s="128"/>
      <c r="W26" s="128"/>
      <c r="X26" s="128"/>
      <c r="Y26" s="97"/>
      <c r="Z26" s="329">
        <f t="shared" si="2"/>
        <v>0</v>
      </c>
      <c r="AA26" s="329">
        <f t="shared" si="3"/>
        <v>0</v>
      </c>
      <c r="AB26" s="329">
        <f t="shared" si="4"/>
        <v>0</v>
      </c>
      <c r="AC26" s="329">
        <f t="shared" si="5"/>
        <v>0</v>
      </c>
    </row>
    <row r="27" spans="2:29" s="94" customFormat="1" ht="10.5" customHeight="1">
      <c r="B27" s="220" t="s">
        <v>321</v>
      </c>
      <c r="C27" s="96"/>
      <c r="D27" s="98"/>
      <c r="E27" s="195">
        <f>SUM(E28:E29)</f>
        <v>159648000</v>
      </c>
      <c r="F27" s="195">
        <f aca="true" t="shared" si="15" ref="F27:M27">SUM(F28:F29)</f>
        <v>171239</v>
      </c>
      <c r="G27" s="196">
        <f t="shared" si="15"/>
        <v>164647562196</v>
      </c>
      <c r="H27" s="195">
        <f t="shared" si="15"/>
        <v>150515</v>
      </c>
      <c r="I27" s="196">
        <f t="shared" si="15"/>
        <v>159685720315</v>
      </c>
      <c r="J27" s="195">
        <f t="shared" si="15"/>
        <v>1857</v>
      </c>
      <c r="K27" s="196">
        <f t="shared" si="15"/>
        <v>322654499</v>
      </c>
      <c r="L27" s="195">
        <f t="shared" si="15"/>
        <v>18867</v>
      </c>
      <c r="M27" s="196">
        <f t="shared" si="15"/>
        <v>4639187382</v>
      </c>
      <c r="N27" s="261"/>
      <c r="O27" s="261"/>
      <c r="P27" s="195"/>
      <c r="Q27" s="196"/>
      <c r="R27" s="327">
        <f t="shared" si="14"/>
        <v>97</v>
      </c>
      <c r="S27" s="327"/>
      <c r="T27" s="327"/>
      <c r="U27" s="327"/>
      <c r="W27" s="220" t="s">
        <v>321</v>
      </c>
      <c r="X27" s="96"/>
      <c r="Y27" s="98"/>
      <c r="Z27" s="329">
        <f t="shared" si="2"/>
        <v>164647562196</v>
      </c>
      <c r="AA27" s="329">
        <f t="shared" si="3"/>
        <v>159685720315</v>
      </c>
      <c r="AB27" s="329">
        <f t="shared" si="4"/>
        <v>322654499</v>
      </c>
      <c r="AC27" s="329">
        <f t="shared" si="5"/>
        <v>4639187382</v>
      </c>
    </row>
    <row r="28" spans="2:29" s="94" customFormat="1" ht="10.5" customHeight="1">
      <c r="B28" s="96"/>
      <c r="C28" s="220" t="s">
        <v>316</v>
      </c>
      <c r="D28" s="98"/>
      <c r="E28" s="195">
        <f>SUM(E32,E36)</f>
        <v>159168000</v>
      </c>
      <c r="F28" s="195">
        <f aca="true" t="shared" si="16" ref="F28:M28">SUM(F32,F36)</f>
        <v>150924</v>
      </c>
      <c r="G28" s="196">
        <f t="shared" si="16"/>
        <v>159919045800</v>
      </c>
      <c r="H28" s="195">
        <f t="shared" si="16"/>
        <v>146183</v>
      </c>
      <c r="I28" s="196">
        <f t="shared" si="16"/>
        <v>159203913527</v>
      </c>
      <c r="J28" s="195">
        <f t="shared" si="16"/>
        <v>0</v>
      </c>
      <c r="K28" s="196">
        <f t="shared" si="16"/>
        <v>0</v>
      </c>
      <c r="L28" s="195">
        <f t="shared" si="16"/>
        <v>4741</v>
      </c>
      <c r="M28" s="196">
        <f t="shared" si="16"/>
        <v>715132273</v>
      </c>
      <c r="N28" s="261"/>
      <c r="O28" s="261"/>
      <c r="P28" s="195"/>
      <c r="Q28" s="196"/>
      <c r="R28" s="327">
        <f t="shared" si="14"/>
        <v>99.6</v>
      </c>
      <c r="S28" s="327"/>
      <c r="T28" s="327"/>
      <c r="U28" s="327"/>
      <c r="W28" s="96"/>
      <c r="X28" s="220" t="s">
        <v>316</v>
      </c>
      <c r="Y28" s="98"/>
      <c r="Z28" s="329">
        <f t="shared" si="2"/>
        <v>159919045800</v>
      </c>
      <c r="AA28" s="329">
        <f t="shared" si="3"/>
        <v>159203913527</v>
      </c>
      <c r="AB28" s="329">
        <f t="shared" si="4"/>
        <v>0</v>
      </c>
      <c r="AC28" s="329">
        <f t="shared" si="5"/>
        <v>715132273</v>
      </c>
    </row>
    <row r="29" spans="2:29" s="94" customFormat="1" ht="10.5" customHeight="1">
      <c r="B29" s="96"/>
      <c r="C29" s="220" t="s">
        <v>317</v>
      </c>
      <c r="D29" s="98"/>
      <c r="E29" s="195">
        <f>SUM(E33,E37)</f>
        <v>480000</v>
      </c>
      <c r="F29" s="195">
        <f aca="true" t="shared" si="17" ref="F29:M29">SUM(F33,F37)</f>
        <v>20315</v>
      </c>
      <c r="G29" s="196">
        <f t="shared" si="17"/>
        <v>4728516396</v>
      </c>
      <c r="H29" s="195">
        <f t="shared" si="17"/>
        <v>4332</v>
      </c>
      <c r="I29" s="196">
        <f t="shared" si="17"/>
        <v>481806788</v>
      </c>
      <c r="J29" s="195">
        <f t="shared" si="17"/>
        <v>1857</v>
      </c>
      <c r="K29" s="196">
        <f t="shared" si="17"/>
        <v>322654499</v>
      </c>
      <c r="L29" s="195">
        <f t="shared" si="17"/>
        <v>14126</v>
      </c>
      <c r="M29" s="196">
        <f t="shared" si="17"/>
        <v>3924055109</v>
      </c>
      <c r="N29" s="261"/>
      <c r="O29" s="261"/>
      <c r="P29" s="195"/>
      <c r="Q29" s="196"/>
      <c r="R29" s="327">
        <f t="shared" si="14"/>
        <v>10.2</v>
      </c>
      <c r="S29" s="327"/>
      <c r="T29" s="327"/>
      <c r="U29" s="327"/>
      <c r="W29" s="96"/>
      <c r="X29" s="220" t="s">
        <v>317</v>
      </c>
      <c r="Y29" s="98"/>
      <c r="Z29" s="329">
        <f t="shared" si="2"/>
        <v>4728516396</v>
      </c>
      <c r="AA29" s="329">
        <f t="shared" si="3"/>
        <v>481806788</v>
      </c>
      <c r="AB29" s="329">
        <f t="shared" si="4"/>
        <v>322654499</v>
      </c>
      <c r="AC29" s="329">
        <f t="shared" si="5"/>
        <v>3924055109</v>
      </c>
    </row>
    <row r="30" spans="1:29" s="94" customFormat="1" ht="3.75" customHeight="1">
      <c r="A30" s="128"/>
      <c r="B30" s="128"/>
      <c r="C30" s="128"/>
      <c r="D30" s="97"/>
      <c r="E30" s="195"/>
      <c r="F30" s="195"/>
      <c r="G30" s="196"/>
      <c r="H30" s="195"/>
      <c r="I30" s="196"/>
      <c r="J30" s="195"/>
      <c r="K30" s="196"/>
      <c r="L30" s="195"/>
      <c r="M30" s="196"/>
      <c r="N30" s="124"/>
      <c r="O30" s="124"/>
      <c r="P30" s="195"/>
      <c r="Q30" s="196"/>
      <c r="R30" s="234"/>
      <c r="S30" s="234"/>
      <c r="T30" s="234"/>
      <c r="U30" s="234"/>
      <c r="V30" s="128"/>
      <c r="W30" s="128"/>
      <c r="X30" s="128"/>
      <c r="Y30" s="97"/>
      <c r="Z30" s="329">
        <f t="shared" si="2"/>
        <v>0</v>
      </c>
      <c r="AA30" s="329">
        <f t="shared" si="3"/>
        <v>0</v>
      </c>
      <c r="AB30" s="329">
        <f t="shared" si="4"/>
        <v>0</v>
      </c>
      <c r="AC30" s="329">
        <f t="shared" si="5"/>
        <v>0</v>
      </c>
    </row>
    <row r="31" spans="2:29" s="94" customFormat="1" ht="10.5" customHeight="1">
      <c r="B31" s="96"/>
      <c r="C31" s="96"/>
      <c r="D31" s="126" t="s">
        <v>319</v>
      </c>
      <c r="E31" s="195">
        <f aca="true" t="shared" si="18" ref="E31:M31">SUM(E32:E33)</f>
        <v>7962000</v>
      </c>
      <c r="F31" s="195">
        <f t="shared" si="18"/>
        <v>102928</v>
      </c>
      <c r="G31" s="196">
        <f t="shared" si="18"/>
        <v>9211056255</v>
      </c>
      <c r="H31" s="195">
        <f t="shared" si="18"/>
        <v>84741</v>
      </c>
      <c r="I31" s="196">
        <f t="shared" si="18"/>
        <v>7970952981</v>
      </c>
      <c r="J31" s="195">
        <f t="shared" si="18"/>
        <v>1602</v>
      </c>
      <c r="K31" s="196">
        <f t="shared" si="18"/>
        <v>93562878</v>
      </c>
      <c r="L31" s="195">
        <f t="shared" si="18"/>
        <v>16585</v>
      </c>
      <c r="M31" s="196">
        <f t="shared" si="18"/>
        <v>1146540396</v>
      </c>
      <c r="N31" s="261"/>
      <c r="O31" s="261"/>
      <c r="P31" s="195"/>
      <c r="Q31" s="196"/>
      <c r="R31" s="327">
        <f t="shared" si="14"/>
        <v>86.5</v>
      </c>
      <c r="S31" s="327"/>
      <c r="T31" s="327"/>
      <c r="U31" s="327"/>
      <c r="W31" s="96"/>
      <c r="X31" s="96"/>
      <c r="Y31" s="126" t="s">
        <v>319</v>
      </c>
      <c r="Z31" s="329">
        <f t="shared" si="2"/>
        <v>9211056255</v>
      </c>
      <c r="AA31" s="329">
        <f t="shared" si="3"/>
        <v>7970952981</v>
      </c>
      <c r="AB31" s="329">
        <f t="shared" si="4"/>
        <v>93562878</v>
      </c>
      <c r="AC31" s="329">
        <f t="shared" si="5"/>
        <v>1146540396</v>
      </c>
    </row>
    <row r="32" spans="2:29" s="94" customFormat="1" ht="10.5" customHeight="1">
      <c r="B32" s="96"/>
      <c r="C32" s="96"/>
      <c r="D32" s="226" t="s">
        <v>316</v>
      </c>
      <c r="E32" s="195">
        <v>7679000</v>
      </c>
      <c r="F32" s="195">
        <v>84862</v>
      </c>
      <c r="G32" s="196">
        <v>7958635000</v>
      </c>
      <c r="H32" s="195">
        <v>81134</v>
      </c>
      <c r="I32" s="196">
        <v>7689923313</v>
      </c>
      <c r="J32" s="195">
        <v>0</v>
      </c>
      <c r="K32" s="196">
        <v>0</v>
      </c>
      <c r="L32" s="195">
        <f>F32-H32-J32</f>
        <v>3728</v>
      </c>
      <c r="M32" s="196">
        <f>G32-I32-K32</f>
        <v>268711687</v>
      </c>
      <c r="N32" s="261"/>
      <c r="O32" s="261"/>
      <c r="P32" s="195"/>
      <c r="Q32" s="196"/>
      <c r="R32" s="327">
        <f t="shared" si="14"/>
        <v>96.6</v>
      </c>
      <c r="S32" s="327"/>
      <c r="T32" s="327"/>
      <c r="U32" s="327"/>
      <c r="W32" s="96"/>
      <c r="X32" s="96"/>
      <c r="Y32" s="226" t="s">
        <v>316</v>
      </c>
      <c r="Z32" s="329">
        <f t="shared" si="2"/>
        <v>7958635000</v>
      </c>
      <c r="AA32" s="329">
        <f t="shared" si="3"/>
        <v>7689923313</v>
      </c>
      <c r="AB32" s="329">
        <f t="shared" si="4"/>
        <v>0</v>
      </c>
      <c r="AC32" s="329">
        <f t="shared" si="5"/>
        <v>268711687</v>
      </c>
    </row>
    <row r="33" spans="2:29" s="94" customFormat="1" ht="10.5" customHeight="1">
      <c r="B33" s="96"/>
      <c r="C33" s="96"/>
      <c r="D33" s="226" t="s">
        <v>317</v>
      </c>
      <c r="E33" s="195">
        <v>283000</v>
      </c>
      <c r="F33" s="195">
        <v>18066</v>
      </c>
      <c r="G33" s="196">
        <v>1252421255</v>
      </c>
      <c r="H33" s="195">
        <v>3607</v>
      </c>
      <c r="I33" s="196">
        <v>281029668</v>
      </c>
      <c r="J33" s="195">
        <v>1602</v>
      </c>
      <c r="K33" s="196">
        <v>93562878</v>
      </c>
      <c r="L33" s="195">
        <f>F33-H33-J33</f>
        <v>12857</v>
      </c>
      <c r="M33" s="196">
        <f>G33-I33-K33</f>
        <v>877828709</v>
      </c>
      <c r="N33" s="261"/>
      <c r="O33" s="261"/>
      <c r="P33" s="195"/>
      <c r="Q33" s="196"/>
      <c r="R33" s="327">
        <f t="shared" si="14"/>
        <v>22.4</v>
      </c>
      <c r="S33" s="327"/>
      <c r="T33" s="327"/>
      <c r="U33" s="327"/>
      <c r="W33" s="96"/>
      <c r="X33" s="96"/>
      <c r="Y33" s="226" t="s">
        <v>317</v>
      </c>
      <c r="Z33" s="329">
        <f t="shared" si="2"/>
        <v>1252421255</v>
      </c>
      <c r="AA33" s="329">
        <f t="shared" si="3"/>
        <v>281029668</v>
      </c>
      <c r="AB33" s="329">
        <f t="shared" si="4"/>
        <v>93562878</v>
      </c>
      <c r="AC33" s="329">
        <f t="shared" si="5"/>
        <v>877828709</v>
      </c>
    </row>
    <row r="34" spans="2:29" s="94" customFormat="1" ht="3.75" customHeight="1">
      <c r="B34" s="96"/>
      <c r="C34" s="96"/>
      <c r="D34" s="98"/>
      <c r="E34" s="195"/>
      <c r="F34" s="195"/>
      <c r="G34" s="196"/>
      <c r="H34" s="195"/>
      <c r="I34" s="196"/>
      <c r="J34" s="195"/>
      <c r="K34" s="196"/>
      <c r="L34" s="195"/>
      <c r="M34" s="196"/>
      <c r="N34" s="124"/>
      <c r="O34" s="124"/>
      <c r="P34" s="195"/>
      <c r="Q34" s="196"/>
      <c r="R34" s="234"/>
      <c r="S34" s="234"/>
      <c r="T34" s="234"/>
      <c r="U34" s="234"/>
      <c r="W34" s="96"/>
      <c r="X34" s="96"/>
      <c r="Y34" s="98"/>
      <c r="Z34" s="329">
        <f t="shared" si="2"/>
        <v>0</v>
      </c>
      <c r="AA34" s="329">
        <f t="shared" si="3"/>
        <v>0</v>
      </c>
      <c r="AB34" s="329">
        <f t="shared" si="4"/>
        <v>0</v>
      </c>
      <c r="AC34" s="329">
        <f t="shared" si="5"/>
        <v>0</v>
      </c>
    </row>
    <row r="35" spans="2:29" s="94" customFormat="1" ht="10.5" customHeight="1">
      <c r="B35" s="96"/>
      <c r="C35" s="96"/>
      <c r="D35" s="126" t="s">
        <v>320</v>
      </c>
      <c r="E35" s="195">
        <f aca="true" t="shared" si="19" ref="E35:M35">SUM(E36:E37)</f>
        <v>151686000</v>
      </c>
      <c r="F35" s="195">
        <f t="shared" si="19"/>
        <v>68311</v>
      </c>
      <c r="G35" s="196">
        <f t="shared" si="19"/>
        <v>155436505941</v>
      </c>
      <c r="H35" s="195">
        <f t="shared" si="19"/>
        <v>65774</v>
      </c>
      <c r="I35" s="196">
        <f t="shared" si="19"/>
        <v>151714767334</v>
      </c>
      <c r="J35" s="195">
        <f t="shared" si="19"/>
        <v>255</v>
      </c>
      <c r="K35" s="196">
        <f t="shared" si="19"/>
        <v>229091621</v>
      </c>
      <c r="L35" s="195">
        <f t="shared" si="19"/>
        <v>2282</v>
      </c>
      <c r="M35" s="196">
        <f t="shared" si="19"/>
        <v>3492646986</v>
      </c>
      <c r="N35" s="261"/>
      <c r="O35" s="261"/>
      <c r="P35" s="195"/>
      <c r="Q35" s="196"/>
      <c r="R35" s="327">
        <f t="shared" si="14"/>
        <v>97.6</v>
      </c>
      <c r="S35" s="327"/>
      <c r="T35" s="327"/>
      <c r="U35" s="327"/>
      <c r="W35" s="96"/>
      <c r="X35" s="96"/>
      <c r="Y35" s="126" t="s">
        <v>320</v>
      </c>
      <c r="Z35" s="329">
        <f t="shared" si="2"/>
        <v>155436505941</v>
      </c>
      <c r="AA35" s="329">
        <f t="shared" si="3"/>
        <v>151714767334</v>
      </c>
      <c r="AB35" s="329">
        <f t="shared" si="4"/>
        <v>229091621</v>
      </c>
      <c r="AC35" s="329">
        <f t="shared" si="5"/>
        <v>3492646986</v>
      </c>
    </row>
    <row r="36" spans="2:29" s="94" customFormat="1" ht="10.5" customHeight="1">
      <c r="B36" s="96"/>
      <c r="C36" s="96"/>
      <c r="D36" s="226" t="s">
        <v>316</v>
      </c>
      <c r="E36" s="195">
        <v>151489000</v>
      </c>
      <c r="F36" s="195">
        <v>66062</v>
      </c>
      <c r="G36" s="196">
        <v>151960410800</v>
      </c>
      <c r="H36" s="195">
        <v>65049</v>
      </c>
      <c r="I36" s="196">
        <v>151513990214</v>
      </c>
      <c r="J36" s="195">
        <v>0</v>
      </c>
      <c r="K36" s="196">
        <v>0</v>
      </c>
      <c r="L36" s="195">
        <f>F36-H36-J36</f>
        <v>1013</v>
      </c>
      <c r="M36" s="196">
        <f>G36-I36-K36</f>
        <v>446420586</v>
      </c>
      <c r="N36" s="261"/>
      <c r="O36" s="261"/>
      <c r="P36" s="195"/>
      <c r="Q36" s="196"/>
      <c r="R36" s="327">
        <f t="shared" si="14"/>
        <v>99.7</v>
      </c>
      <c r="S36" s="327"/>
      <c r="T36" s="327"/>
      <c r="U36" s="327"/>
      <c r="W36" s="96"/>
      <c r="X36" s="96"/>
      <c r="Y36" s="226" t="s">
        <v>316</v>
      </c>
      <c r="Z36" s="329">
        <f t="shared" si="2"/>
        <v>151960410800</v>
      </c>
      <c r="AA36" s="329">
        <f t="shared" si="3"/>
        <v>151513990214</v>
      </c>
      <c r="AB36" s="329">
        <f t="shared" si="4"/>
        <v>0</v>
      </c>
      <c r="AC36" s="329">
        <f t="shared" si="5"/>
        <v>446420586</v>
      </c>
    </row>
    <row r="37" spans="2:29" s="94" customFormat="1" ht="10.5" customHeight="1">
      <c r="B37" s="96"/>
      <c r="C37" s="96"/>
      <c r="D37" s="226" t="s">
        <v>317</v>
      </c>
      <c r="E37" s="195">
        <v>197000</v>
      </c>
      <c r="F37" s="195">
        <v>2249</v>
      </c>
      <c r="G37" s="196">
        <v>3476095141</v>
      </c>
      <c r="H37" s="195">
        <v>725</v>
      </c>
      <c r="I37" s="196">
        <v>200777120</v>
      </c>
      <c r="J37" s="195">
        <v>255</v>
      </c>
      <c r="K37" s="196">
        <v>229091621</v>
      </c>
      <c r="L37" s="195">
        <f>F37-H37-J37</f>
        <v>1269</v>
      </c>
      <c r="M37" s="196">
        <f>G37-I37-K37</f>
        <v>3046226400</v>
      </c>
      <c r="N37" s="261"/>
      <c r="O37" s="261"/>
      <c r="P37" s="195"/>
      <c r="Q37" s="196"/>
      <c r="R37" s="327">
        <f t="shared" si="14"/>
        <v>5.8</v>
      </c>
      <c r="S37" s="327"/>
      <c r="T37" s="327"/>
      <c r="U37" s="327"/>
      <c r="W37" s="96"/>
      <c r="X37" s="96"/>
      <c r="Y37" s="226" t="s">
        <v>317</v>
      </c>
      <c r="Z37" s="329">
        <f t="shared" si="2"/>
        <v>3476095141</v>
      </c>
      <c r="AA37" s="329">
        <f t="shared" si="3"/>
        <v>200777120</v>
      </c>
      <c r="AB37" s="329">
        <f t="shared" si="4"/>
        <v>229091621</v>
      </c>
      <c r="AC37" s="329">
        <f t="shared" si="5"/>
        <v>3046226400</v>
      </c>
    </row>
    <row r="38" spans="1:29" s="94" customFormat="1" ht="3.75" customHeight="1">
      <c r="A38" s="128"/>
      <c r="B38" s="128"/>
      <c r="C38" s="128"/>
      <c r="D38" s="97"/>
      <c r="E38" s="195"/>
      <c r="F38" s="195"/>
      <c r="G38" s="196"/>
      <c r="H38" s="195"/>
      <c r="I38" s="196"/>
      <c r="J38" s="195"/>
      <c r="K38" s="196"/>
      <c r="L38" s="195"/>
      <c r="M38" s="196"/>
      <c r="N38" s="124"/>
      <c r="O38" s="124"/>
      <c r="P38" s="195"/>
      <c r="Q38" s="196"/>
      <c r="R38" s="234"/>
      <c r="S38" s="234"/>
      <c r="T38" s="234"/>
      <c r="U38" s="234"/>
      <c r="V38" s="128"/>
      <c r="W38" s="128"/>
      <c r="X38" s="128"/>
      <c r="Y38" s="97"/>
      <c r="Z38" s="329">
        <f t="shared" si="2"/>
        <v>0</v>
      </c>
      <c r="AA38" s="329">
        <f t="shared" si="3"/>
        <v>0</v>
      </c>
      <c r="AB38" s="329">
        <f t="shared" si="4"/>
        <v>0</v>
      </c>
      <c r="AC38" s="329">
        <f t="shared" si="5"/>
        <v>0</v>
      </c>
    </row>
    <row r="39" spans="2:29" s="94" customFormat="1" ht="10.5" customHeight="1">
      <c r="B39" s="220" t="s">
        <v>64</v>
      </c>
      <c r="C39" s="220"/>
      <c r="D39" s="126"/>
      <c r="E39" s="195">
        <f aca="true" t="shared" si="20" ref="E39:M39">SUM(E40:E41)</f>
        <v>96895316</v>
      </c>
      <c r="F39" s="195">
        <f t="shared" si="20"/>
        <v>24</v>
      </c>
      <c r="G39" s="196">
        <f t="shared" si="20"/>
        <v>96895317486</v>
      </c>
      <c r="H39" s="195">
        <f t="shared" si="20"/>
        <v>24</v>
      </c>
      <c r="I39" s="196">
        <f t="shared" si="20"/>
        <v>96895317486</v>
      </c>
      <c r="J39" s="195">
        <f t="shared" si="20"/>
        <v>0</v>
      </c>
      <c r="K39" s="196">
        <f t="shared" si="20"/>
        <v>0</v>
      </c>
      <c r="L39" s="195">
        <f t="shared" si="20"/>
        <v>0</v>
      </c>
      <c r="M39" s="196">
        <f t="shared" si="20"/>
        <v>0</v>
      </c>
      <c r="N39" s="261"/>
      <c r="O39" s="261"/>
      <c r="P39" s="195"/>
      <c r="Q39" s="196"/>
      <c r="R39" s="327">
        <f t="shared" si="14"/>
        <v>100</v>
      </c>
      <c r="S39" s="327"/>
      <c r="T39" s="327"/>
      <c r="U39" s="327"/>
      <c r="W39" s="220" t="s">
        <v>64</v>
      </c>
      <c r="X39" s="220"/>
      <c r="Y39" s="126"/>
      <c r="Z39" s="329">
        <f t="shared" si="2"/>
        <v>96895317486</v>
      </c>
      <c r="AA39" s="329">
        <f t="shared" si="3"/>
        <v>96895317486</v>
      </c>
      <c r="AB39" s="329">
        <f t="shared" si="4"/>
        <v>0</v>
      </c>
      <c r="AC39" s="329">
        <f t="shared" si="5"/>
        <v>0</v>
      </c>
    </row>
    <row r="40" spans="2:29" s="94" customFormat="1" ht="10.5" customHeight="1">
      <c r="B40" s="220"/>
      <c r="C40" s="220" t="s">
        <v>316</v>
      </c>
      <c r="D40" s="126"/>
      <c r="E40" s="195">
        <f>SUM(E44,E48)</f>
        <v>96895316</v>
      </c>
      <c r="F40" s="195">
        <f aca="true" t="shared" si="21" ref="F40:M41">SUM(F44,F48)</f>
        <v>24</v>
      </c>
      <c r="G40" s="196">
        <f t="shared" si="21"/>
        <v>96895317486</v>
      </c>
      <c r="H40" s="195">
        <f t="shared" si="21"/>
        <v>24</v>
      </c>
      <c r="I40" s="196">
        <f t="shared" si="21"/>
        <v>96895317486</v>
      </c>
      <c r="J40" s="195">
        <f t="shared" si="21"/>
        <v>0</v>
      </c>
      <c r="K40" s="196">
        <f t="shared" si="21"/>
        <v>0</v>
      </c>
      <c r="L40" s="195">
        <f t="shared" si="21"/>
        <v>0</v>
      </c>
      <c r="M40" s="196">
        <f t="shared" si="21"/>
        <v>0</v>
      </c>
      <c r="N40" s="261"/>
      <c r="O40" s="261"/>
      <c r="P40" s="195"/>
      <c r="Q40" s="196"/>
      <c r="R40" s="327">
        <f t="shared" si="14"/>
        <v>100</v>
      </c>
      <c r="S40" s="327"/>
      <c r="T40" s="327"/>
      <c r="U40" s="327"/>
      <c r="W40" s="220"/>
      <c r="X40" s="220" t="s">
        <v>316</v>
      </c>
      <c r="Y40" s="126"/>
      <c r="Z40" s="329">
        <f t="shared" si="2"/>
        <v>96895317486</v>
      </c>
      <c r="AA40" s="329">
        <f t="shared" si="3"/>
        <v>96895317486</v>
      </c>
      <c r="AB40" s="329">
        <f t="shared" si="4"/>
        <v>0</v>
      </c>
      <c r="AC40" s="329">
        <f t="shared" si="5"/>
        <v>0</v>
      </c>
    </row>
    <row r="41" spans="2:29" s="94" customFormat="1" ht="10.5" customHeight="1">
      <c r="B41" s="96"/>
      <c r="C41" s="220" t="s">
        <v>317</v>
      </c>
      <c r="D41" s="98"/>
      <c r="E41" s="195">
        <f>SUM(E45,E49)</f>
        <v>0</v>
      </c>
      <c r="F41" s="195">
        <f t="shared" si="21"/>
        <v>0</v>
      </c>
      <c r="G41" s="196">
        <f t="shared" si="21"/>
        <v>0</v>
      </c>
      <c r="H41" s="195">
        <f t="shared" si="21"/>
        <v>0</v>
      </c>
      <c r="I41" s="196">
        <f t="shared" si="21"/>
        <v>0</v>
      </c>
      <c r="J41" s="195">
        <f t="shared" si="21"/>
        <v>0</v>
      </c>
      <c r="K41" s="196">
        <f t="shared" si="21"/>
        <v>0</v>
      </c>
      <c r="L41" s="195">
        <f t="shared" si="21"/>
        <v>0</v>
      </c>
      <c r="M41" s="196">
        <f t="shared" si="21"/>
        <v>0</v>
      </c>
      <c r="N41" s="261"/>
      <c r="O41" s="261"/>
      <c r="P41" s="195"/>
      <c r="Q41" s="196"/>
      <c r="R41" s="327">
        <f t="shared" si="14"/>
        <v>0</v>
      </c>
      <c r="S41" s="327"/>
      <c r="T41" s="327"/>
      <c r="U41" s="327"/>
      <c r="W41" s="96"/>
      <c r="X41" s="220" t="s">
        <v>317</v>
      </c>
      <c r="Y41" s="98"/>
      <c r="Z41" s="329">
        <f t="shared" si="2"/>
        <v>0</v>
      </c>
      <c r="AA41" s="329">
        <f t="shared" si="3"/>
        <v>0</v>
      </c>
      <c r="AB41" s="329">
        <f t="shared" si="4"/>
        <v>0</v>
      </c>
      <c r="AC41" s="329">
        <f t="shared" si="5"/>
        <v>0</v>
      </c>
    </row>
    <row r="42" spans="1:29" s="94" customFormat="1" ht="3.75" customHeight="1">
      <c r="A42" s="128"/>
      <c r="B42" s="128"/>
      <c r="C42" s="128"/>
      <c r="D42" s="97"/>
      <c r="E42" s="195"/>
      <c r="F42" s="195"/>
      <c r="G42" s="196"/>
      <c r="H42" s="195"/>
      <c r="I42" s="196"/>
      <c r="J42" s="195"/>
      <c r="K42" s="196"/>
      <c r="L42" s="195"/>
      <c r="M42" s="196"/>
      <c r="N42" s="124"/>
      <c r="O42" s="124"/>
      <c r="P42" s="195"/>
      <c r="Q42" s="196"/>
      <c r="R42" s="234"/>
      <c r="S42" s="234"/>
      <c r="T42" s="234"/>
      <c r="U42" s="234"/>
      <c r="V42" s="128"/>
      <c r="W42" s="128"/>
      <c r="X42" s="128"/>
      <c r="Y42" s="97"/>
      <c r="Z42" s="329">
        <f t="shared" si="2"/>
        <v>0</v>
      </c>
      <c r="AA42" s="329">
        <f t="shared" si="3"/>
        <v>0</v>
      </c>
      <c r="AB42" s="329">
        <f t="shared" si="4"/>
        <v>0</v>
      </c>
      <c r="AC42" s="329">
        <f t="shared" si="5"/>
        <v>0</v>
      </c>
    </row>
    <row r="43" spans="2:29" s="94" customFormat="1" ht="10.5" customHeight="1">
      <c r="B43" s="220"/>
      <c r="C43" s="220"/>
      <c r="D43" s="126" t="s">
        <v>322</v>
      </c>
      <c r="E43" s="195">
        <f aca="true" t="shared" si="22" ref="E43:M43">SUM(E44:E45)</f>
        <v>61345733</v>
      </c>
      <c r="F43" s="195">
        <f t="shared" si="22"/>
        <v>12</v>
      </c>
      <c r="G43" s="196">
        <f t="shared" si="22"/>
        <v>61345733793</v>
      </c>
      <c r="H43" s="195">
        <f t="shared" si="22"/>
        <v>12</v>
      </c>
      <c r="I43" s="196">
        <f t="shared" si="22"/>
        <v>61345733793</v>
      </c>
      <c r="J43" s="195">
        <f t="shared" si="22"/>
        <v>0</v>
      </c>
      <c r="K43" s="196">
        <f t="shared" si="22"/>
        <v>0</v>
      </c>
      <c r="L43" s="195">
        <f t="shared" si="22"/>
        <v>0</v>
      </c>
      <c r="M43" s="196">
        <f t="shared" si="22"/>
        <v>0</v>
      </c>
      <c r="N43" s="261"/>
      <c r="O43" s="261"/>
      <c r="P43" s="195"/>
      <c r="Q43" s="196"/>
      <c r="R43" s="327">
        <f t="shared" si="14"/>
        <v>100</v>
      </c>
      <c r="S43" s="327"/>
      <c r="T43" s="327"/>
      <c r="U43" s="327"/>
      <c r="W43" s="220"/>
      <c r="X43" s="220"/>
      <c r="Y43" s="126" t="s">
        <v>322</v>
      </c>
      <c r="Z43" s="329">
        <f t="shared" si="2"/>
        <v>61345733793</v>
      </c>
      <c r="AA43" s="329">
        <f t="shared" si="3"/>
        <v>61345733793</v>
      </c>
      <c r="AB43" s="329">
        <f t="shared" si="4"/>
        <v>0</v>
      </c>
      <c r="AC43" s="329">
        <f t="shared" si="5"/>
        <v>0</v>
      </c>
    </row>
    <row r="44" spans="2:29" s="94" customFormat="1" ht="10.5" customHeight="1">
      <c r="B44" s="96"/>
      <c r="C44" s="96"/>
      <c r="D44" s="226" t="s">
        <v>316</v>
      </c>
      <c r="E44" s="195">
        <v>61345733</v>
      </c>
      <c r="F44" s="195">
        <v>12</v>
      </c>
      <c r="G44" s="196">
        <v>61345733793</v>
      </c>
      <c r="H44" s="195">
        <v>12</v>
      </c>
      <c r="I44" s="196">
        <v>61345733793</v>
      </c>
      <c r="J44" s="195">
        <v>0</v>
      </c>
      <c r="K44" s="196">
        <v>0</v>
      </c>
      <c r="L44" s="195">
        <f>F44-H44-J44</f>
        <v>0</v>
      </c>
      <c r="M44" s="196">
        <f>G44-I44-K44</f>
        <v>0</v>
      </c>
      <c r="N44" s="261"/>
      <c r="O44" s="261"/>
      <c r="P44" s="195"/>
      <c r="Q44" s="196"/>
      <c r="R44" s="327">
        <f t="shared" si="14"/>
        <v>100</v>
      </c>
      <c r="S44" s="327"/>
      <c r="T44" s="327"/>
      <c r="U44" s="327"/>
      <c r="W44" s="96"/>
      <c r="X44" s="96"/>
      <c r="Y44" s="226" t="s">
        <v>316</v>
      </c>
      <c r="Z44" s="329">
        <f t="shared" si="2"/>
        <v>61345733793</v>
      </c>
      <c r="AA44" s="329">
        <f t="shared" si="3"/>
        <v>61345733793</v>
      </c>
      <c r="AB44" s="329">
        <f t="shared" si="4"/>
        <v>0</v>
      </c>
      <c r="AC44" s="329">
        <f t="shared" si="5"/>
        <v>0</v>
      </c>
    </row>
    <row r="45" spans="2:29" s="94" customFormat="1" ht="10.5" customHeight="1">
      <c r="B45" s="96"/>
      <c r="C45" s="96"/>
      <c r="D45" s="226" t="s">
        <v>317</v>
      </c>
      <c r="E45" s="195">
        <v>0</v>
      </c>
      <c r="F45" s="195">
        <v>0</v>
      </c>
      <c r="G45" s="196">
        <v>0</v>
      </c>
      <c r="H45" s="195">
        <v>0</v>
      </c>
      <c r="I45" s="196">
        <v>0</v>
      </c>
      <c r="J45" s="195">
        <v>0</v>
      </c>
      <c r="K45" s="196">
        <v>0</v>
      </c>
      <c r="L45" s="195">
        <f>F45-H45-J45</f>
        <v>0</v>
      </c>
      <c r="M45" s="196">
        <f>G45-I45-K45</f>
        <v>0</v>
      </c>
      <c r="N45" s="261"/>
      <c r="O45" s="261"/>
      <c r="P45" s="195"/>
      <c r="Q45" s="196"/>
      <c r="R45" s="327">
        <f t="shared" si="14"/>
        <v>0</v>
      </c>
      <c r="S45" s="327"/>
      <c r="T45" s="327"/>
      <c r="U45" s="327"/>
      <c r="W45" s="96"/>
      <c r="X45" s="96"/>
      <c r="Y45" s="226" t="s">
        <v>317</v>
      </c>
      <c r="Z45" s="329">
        <f t="shared" si="2"/>
        <v>0</v>
      </c>
      <c r="AA45" s="329">
        <f t="shared" si="3"/>
        <v>0</v>
      </c>
      <c r="AB45" s="329">
        <f t="shared" si="4"/>
        <v>0</v>
      </c>
      <c r="AC45" s="329">
        <f t="shared" si="5"/>
        <v>0</v>
      </c>
    </row>
    <row r="46" spans="2:29" s="94" customFormat="1" ht="3.75" customHeight="1">
      <c r="B46" s="96"/>
      <c r="C46" s="96"/>
      <c r="D46" s="98"/>
      <c r="E46" s="195"/>
      <c r="F46" s="195"/>
      <c r="G46" s="196"/>
      <c r="H46" s="195"/>
      <c r="I46" s="196"/>
      <c r="J46" s="195"/>
      <c r="K46" s="196"/>
      <c r="L46" s="195"/>
      <c r="M46" s="196"/>
      <c r="N46" s="124"/>
      <c r="O46" s="124"/>
      <c r="P46" s="195"/>
      <c r="Q46" s="196"/>
      <c r="R46" s="233"/>
      <c r="S46" s="233"/>
      <c r="T46" s="233"/>
      <c r="U46" s="233"/>
      <c r="W46" s="96"/>
      <c r="X46" s="96"/>
      <c r="Y46" s="98"/>
      <c r="Z46" s="329">
        <f t="shared" si="2"/>
        <v>0</v>
      </c>
      <c r="AA46" s="329">
        <f t="shared" si="3"/>
        <v>0</v>
      </c>
      <c r="AB46" s="329">
        <f t="shared" si="4"/>
        <v>0</v>
      </c>
      <c r="AC46" s="329">
        <f t="shared" si="5"/>
        <v>0</v>
      </c>
    </row>
    <row r="47" spans="2:29" s="94" customFormat="1" ht="10.5" customHeight="1">
      <c r="B47" s="220"/>
      <c r="C47" s="220"/>
      <c r="D47" s="126" t="s">
        <v>323</v>
      </c>
      <c r="E47" s="195">
        <f aca="true" t="shared" si="23" ref="E47:M47">SUM(E48:E49)</f>
        <v>35549583</v>
      </c>
      <c r="F47" s="195">
        <f t="shared" si="23"/>
        <v>12</v>
      </c>
      <c r="G47" s="196">
        <f t="shared" si="23"/>
        <v>35549583693</v>
      </c>
      <c r="H47" s="195">
        <f t="shared" si="23"/>
        <v>12</v>
      </c>
      <c r="I47" s="196">
        <f t="shared" si="23"/>
        <v>35549583693</v>
      </c>
      <c r="J47" s="195">
        <f t="shared" si="23"/>
        <v>0</v>
      </c>
      <c r="K47" s="196">
        <f t="shared" si="23"/>
        <v>0</v>
      </c>
      <c r="L47" s="195">
        <f t="shared" si="23"/>
        <v>0</v>
      </c>
      <c r="M47" s="196">
        <f t="shared" si="23"/>
        <v>0</v>
      </c>
      <c r="N47" s="261"/>
      <c r="O47" s="261"/>
      <c r="P47" s="195"/>
      <c r="Q47" s="196"/>
      <c r="R47" s="327">
        <f t="shared" si="14"/>
        <v>100</v>
      </c>
      <c r="S47" s="327"/>
      <c r="T47" s="327"/>
      <c r="U47" s="327"/>
      <c r="W47" s="220"/>
      <c r="X47" s="220"/>
      <c r="Y47" s="126" t="s">
        <v>323</v>
      </c>
      <c r="Z47" s="329">
        <f t="shared" si="2"/>
        <v>35549583693</v>
      </c>
      <c r="AA47" s="329">
        <f t="shared" si="3"/>
        <v>35549583693</v>
      </c>
      <c r="AB47" s="329">
        <f t="shared" si="4"/>
        <v>0</v>
      </c>
      <c r="AC47" s="329">
        <f t="shared" si="5"/>
        <v>0</v>
      </c>
    </row>
    <row r="48" spans="2:29" s="94" customFormat="1" ht="10.5" customHeight="1">
      <c r="B48" s="96"/>
      <c r="C48" s="96"/>
      <c r="D48" s="226" t="s">
        <v>316</v>
      </c>
      <c r="E48" s="195">
        <v>35549583</v>
      </c>
      <c r="F48" s="195">
        <v>12</v>
      </c>
      <c r="G48" s="196">
        <v>35549583693</v>
      </c>
      <c r="H48" s="195">
        <v>12</v>
      </c>
      <c r="I48" s="196">
        <v>35549583693</v>
      </c>
      <c r="J48" s="195">
        <v>0</v>
      </c>
      <c r="K48" s="196">
        <v>0</v>
      </c>
      <c r="L48" s="195">
        <f>F48-H48-J48</f>
        <v>0</v>
      </c>
      <c r="M48" s="196">
        <f>G48-I48-K48</f>
        <v>0</v>
      </c>
      <c r="N48" s="261"/>
      <c r="O48" s="261"/>
      <c r="P48" s="195"/>
      <c r="Q48" s="196"/>
      <c r="R48" s="327">
        <f t="shared" si="14"/>
        <v>100</v>
      </c>
      <c r="S48" s="327"/>
      <c r="T48" s="327"/>
      <c r="U48" s="327"/>
      <c r="W48" s="96"/>
      <c r="X48" s="96"/>
      <c r="Y48" s="226" t="s">
        <v>316</v>
      </c>
      <c r="Z48" s="329">
        <f t="shared" si="2"/>
        <v>35549583693</v>
      </c>
      <c r="AA48" s="329">
        <f t="shared" si="3"/>
        <v>35549583693</v>
      </c>
      <c r="AB48" s="329">
        <f t="shared" si="4"/>
        <v>0</v>
      </c>
      <c r="AC48" s="329">
        <f t="shared" si="5"/>
        <v>0</v>
      </c>
    </row>
    <row r="49" spans="2:29" s="94" customFormat="1" ht="10.5" customHeight="1">
      <c r="B49" s="96"/>
      <c r="C49" s="96"/>
      <c r="D49" s="226" t="s">
        <v>317</v>
      </c>
      <c r="E49" s="195">
        <v>0</v>
      </c>
      <c r="F49" s="195">
        <v>0</v>
      </c>
      <c r="G49" s="196">
        <v>0</v>
      </c>
      <c r="H49" s="195">
        <v>0</v>
      </c>
      <c r="I49" s="196">
        <v>0</v>
      </c>
      <c r="J49" s="195">
        <v>0</v>
      </c>
      <c r="K49" s="196">
        <v>0</v>
      </c>
      <c r="L49" s="195">
        <f>F49-H49-J49</f>
        <v>0</v>
      </c>
      <c r="M49" s="196">
        <f>G49-I49-K49</f>
        <v>0</v>
      </c>
      <c r="N49" s="261"/>
      <c r="O49" s="261"/>
      <c r="P49" s="195"/>
      <c r="Q49" s="196"/>
      <c r="R49" s="327">
        <f t="shared" si="14"/>
        <v>0</v>
      </c>
      <c r="S49" s="327"/>
      <c r="T49" s="327"/>
      <c r="U49" s="327"/>
      <c r="W49" s="96"/>
      <c r="X49" s="96"/>
      <c r="Y49" s="226" t="s">
        <v>317</v>
      </c>
      <c r="Z49" s="329">
        <f t="shared" si="2"/>
        <v>0</v>
      </c>
      <c r="AA49" s="329">
        <f t="shared" si="3"/>
        <v>0</v>
      </c>
      <c r="AB49" s="329">
        <f t="shared" si="4"/>
        <v>0</v>
      </c>
      <c r="AC49" s="329">
        <f t="shared" si="5"/>
        <v>0</v>
      </c>
    </row>
    <row r="50" spans="1:29" s="94" customFormat="1" ht="3.75" customHeight="1">
      <c r="A50" s="128"/>
      <c r="B50" s="128"/>
      <c r="C50" s="128"/>
      <c r="D50" s="97"/>
      <c r="E50" s="195"/>
      <c r="F50" s="195"/>
      <c r="G50" s="196"/>
      <c r="H50" s="195"/>
      <c r="I50" s="196"/>
      <c r="J50" s="195"/>
      <c r="K50" s="196"/>
      <c r="L50" s="195"/>
      <c r="M50" s="196"/>
      <c r="N50" s="124"/>
      <c r="O50" s="124"/>
      <c r="P50" s="195"/>
      <c r="Q50" s="196"/>
      <c r="R50" s="234"/>
      <c r="S50" s="234"/>
      <c r="T50" s="234"/>
      <c r="U50" s="234"/>
      <c r="V50" s="128"/>
      <c r="W50" s="128"/>
      <c r="X50" s="128"/>
      <c r="Y50" s="97"/>
      <c r="Z50" s="329">
        <f t="shared" si="2"/>
        <v>0</v>
      </c>
      <c r="AA50" s="329">
        <f t="shared" si="3"/>
        <v>0</v>
      </c>
      <c r="AB50" s="329">
        <f t="shared" si="4"/>
        <v>0</v>
      </c>
      <c r="AC50" s="329">
        <f t="shared" si="5"/>
        <v>0</v>
      </c>
    </row>
    <row r="51" spans="2:29" s="94" customFormat="1" ht="10.5" customHeight="1">
      <c r="B51" s="220" t="s">
        <v>324</v>
      </c>
      <c r="C51" s="96"/>
      <c r="D51" s="98"/>
      <c r="E51" s="195">
        <f aca="true" t="shared" si="24" ref="E51:M51">SUM(E52:E53)</f>
        <v>21504000</v>
      </c>
      <c r="F51" s="195">
        <f t="shared" si="24"/>
        <v>89368</v>
      </c>
      <c r="G51" s="196">
        <f t="shared" si="24"/>
        <v>28131577432</v>
      </c>
      <c r="H51" s="195">
        <f t="shared" si="24"/>
        <v>71789</v>
      </c>
      <c r="I51" s="196">
        <f t="shared" si="24"/>
        <v>21509273240</v>
      </c>
      <c r="J51" s="195">
        <f t="shared" si="24"/>
        <v>867</v>
      </c>
      <c r="K51" s="196">
        <f t="shared" si="24"/>
        <v>320218661</v>
      </c>
      <c r="L51" s="195">
        <f t="shared" si="24"/>
        <v>16712</v>
      </c>
      <c r="M51" s="196">
        <f t="shared" si="24"/>
        <v>6302085531</v>
      </c>
      <c r="N51" s="261"/>
      <c r="O51" s="261"/>
      <c r="P51" s="195"/>
      <c r="Q51" s="196"/>
      <c r="R51" s="327">
        <f t="shared" si="14"/>
        <v>76.5</v>
      </c>
      <c r="S51" s="327"/>
      <c r="T51" s="327"/>
      <c r="U51" s="327"/>
      <c r="W51" s="220" t="s">
        <v>324</v>
      </c>
      <c r="X51" s="96"/>
      <c r="Y51" s="98"/>
      <c r="Z51" s="329">
        <f t="shared" si="2"/>
        <v>28131577432</v>
      </c>
      <c r="AA51" s="329">
        <f t="shared" si="3"/>
        <v>21509273240</v>
      </c>
      <c r="AB51" s="329">
        <f t="shared" si="4"/>
        <v>320218661</v>
      </c>
      <c r="AC51" s="329">
        <f t="shared" si="5"/>
        <v>6302085531</v>
      </c>
    </row>
    <row r="52" spans="2:29" s="94" customFormat="1" ht="10.5" customHeight="1">
      <c r="B52" s="96"/>
      <c r="C52" s="220" t="s">
        <v>316</v>
      </c>
      <c r="D52" s="98"/>
      <c r="E52" s="195">
        <v>20346000</v>
      </c>
      <c r="F52" s="195">
        <v>74864</v>
      </c>
      <c r="G52" s="196">
        <v>23020686500</v>
      </c>
      <c r="H52" s="195">
        <v>68096</v>
      </c>
      <c r="I52" s="196">
        <v>20349941153</v>
      </c>
      <c r="J52" s="195">
        <v>3</v>
      </c>
      <c r="K52" s="196">
        <v>736402</v>
      </c>
      <c r="L52" s="195">
        <f>F52-H52-J52</f>
        <v>6765</v>
      </c>
      <c r="M52" s="196">
        <f>G52-I52-K52</f>
        <v>2670008945</v>
      </c>
      <c r="N52" s="261"/>
      <c r="O52" s="261"/>
      <c r="P52" s="195"/>
      <c r="Q52" s="196"/>
      <c r="R52" s="327">
        <f t="shared" si="14"/>
        <v>88.4</v>
      </c>
      <c r="S52" s="327"/>
      <c r="T52" s="327"/>
      <c r="U52" s="327"/>
      <c r="W52" s="96"/>
      <c r="X52" s="220" t="s">
        <v>316</v>
      </c>
      <c r="Y52" s="98"/>
      <c r="Z52" s="329">
        <f t="shared" si="2"/>
        <v>23020686500</v>
      </c>
      <c r="AA52" s="329">
        <f t="shared" si="3"/>
        <v>20349941153</v>
      </c>
      <c r="AB52" s="329">
        <f t="shared" si="4"/>
        <v>736402</v>
      </c>
      <c r="AC52" s="329">
        <f t="shared" si="5"/>
        <v>2670008945</v>
      </c>
    </row>
    <row r="53" spans="2:29" s="94" customFormat="1" ht="10.5" customHeight="1">
      <c r="B53" s="96"/>
      <c r="C53" s="220" t="s">
        <v>317</v>
      </c>
      <c r="D53" s="98"/>
      <c r="E53" s="195">
        <v>1158000</v>
      </c>
      <c r="F53" s="195">
        <v>14504</v>
      </c>
      <c r="G53" s="196">
        <v>5110890932</v>
      </c>
      <c r="H53" s="195">
        <v>3693</v>
      </c>
      <c r="I53" s="196">
        <v>1159332087</v>
      </c>
      <c r="J53" s="195">
        <v>864</v>
      </c>
      <c r="K53" s="196">
        <v>319482259</v>
      </c>
      <c r="L53" s="195">
        <f>F53-H53-J53</f>
        <v>9947</v>
      </c>
      <c r="M53" s="196">
        <f>G53-I53-K53</f>
        <v>3632076586</v>
      </c>
      <c r="N53" s="261"/>
      <c r="O53" s="261"/>
      <c r="P53" s="195"/>
      <c r="Q53" s="196"/>
      <c r="R53" s="327">
        <f t="shared" si="14"/>
        <v>22.7</v>
      </c>
      <c r="S53" s="327"/>
      <c r="T53" s="327"/>
      <c r="U53" s="327"/>
      <c r="W53" s="96"/>
      <c r="X53" s="220" t="s">
        <v>317</v>
      </c>
      <c r="Y53" s="98"/>
      <c r="Z53" s="329">
        <f t="shared" si="2"/>
        <v>5110890932</v>
      </c>
      <c r="AA53" s="329">
        <f t="shared" si="3"/>
        <v>1159332087</v>
      </c>
      <c r="AB53" s="329">
        <f t="shared" si="4"/>
        <v>319482259</v>
      </c>
      <c r="AC53" s="329">
        <f t="shared" si="5"/>
        <v>3632076586</v>
      </c>
    </row>
    <row r="54" spans="1:29" s="94" customFormat="1" ht="3.75" customHeight="1">
      <c r="A54" s="128"/>
      <c r="B54" s="128"/>
      <c r="C54" s="128"/>
      <c r="D54" s="97"/>
      <c r="E54" s="195"/>
      <c r="F54" s="195"/>
      <c r="G54" s="196"/>
      <c r="H54" s="195"/>
      <c r="I54" s="196"/>
      <c r="J54" s="195"/>
      <c r="K54" s="196"/>
      <c r="L54" s="195"/>
      <c r="M54" s="196"/>
      <c r="N54" s="124"/>
      <c r="O54" s="124"/>
      <c r="P54" s="195"/>
      <c r="Q54" s="196"/>
      <c r="R54" s="125"/>
      <c r="S54" s="125"/>
      <c r="T54" s="125"/>
      <c r="U54" s="125"/>
      <c r="V54" s="128"/>
      <c r="W54" s="128"/>
      <c r="X54" s="128"/>
      <c r="Y54" s="97"/>
      <c r="Z54" s="329">
        <f t="shared" si="2"/>
        <v>0</v>
      </c>
      <c r="AA54" s="329">
        <f t="shared" si="3"/>
        <v>0</v>
      </c>
      <c r="AB54" s="329">
        <f t="shared" si="4"/>
        <v>0</v>
      </c>
      <c r="AC54" s="329">
        <f t="shared" si="5"/>
        <v>0</v>
      </c>
    </row>
    <row r="55" spans="2:29" s="94" customFormat="1" ht="10.5" customHeight="1">
      <c r="B55" s="220" t="s">
        <v>108</v>
      </c>
      <c r="C55" s="96"/>
      <c r="D55" s="98"/>
      <c r="E55" s="195">
        <f aca="true" t="shared" si="25" ref="E55:M55">SUM(E56:E57)</f>
        <v>10798445</v>
      </c>
      <c r="F55" s="195">
        <f t="shared" si="25"/>
        <v>139</v>
      </c>
      <c r="G55" s="196">
        <f t="shared" si="25"/>
        <v>10798445337</v>
      </c>
      <c r="H55" s="195">
        <f t="shared" si="25"/>
        <v>139</v>
      </c>
      <c r="I55" s="196">
        <f t="shared" si="25"/>
        <v>10798445337</v>
      </c>
      <c r="J55" s="195">
        <f t="shared" si="25"/>
        <v>0</v>
      </c>
      <c r="K55" s="196">
        <f t="shared" si="25"/>
        <v>0</v>
      </c>
      <c r="L55" s="195">
        <f t="shared" si="25"/>
        <v>0</v>
      </c>
      <c r="M55" s="196">
        <f t="shared" si="25"/>
        <v>0</v>
      </c>
      <c r="N55" s="261"/>
      <c r="O55" s="261"/>
      <c r="P55" s="195"/>
      <c r="Q55" s="196"/>
      <c r="R55" s="327">
        <f t="shared" si="14"/>
        <v>100</v>
      </c>
      <c r="S55" s="327"/>
      <c r="T55" s="327"/>
      <c r="U55" s="327"/>
      <c r="W55" s="220" t="s">
        <v>108</v>
      </c>
      <c r="X55" s="96"/>
      <c r="Y55" s="98"/>
      <c r="Z55" s="329">
        <f t="shared" si="2"/>
        <v>10798445337</v>
      </c>
      <c r="AA55" s="329">
        <f t="shared" si="3"/>
        <v>10798445337</v>
      </c>
      <c r="AB55" s="329">
        <f t="shared" si="4"/>
        <v>0</v>
      </c>
      <c r="AC55" s="329">
        <f t="shared" si="5"/>
        <v>0</v>
      </c>
    </row>
    <row r="56" spans="2:29" s="94" customFormat="1" ht="10.5" customHeight="1">
      <c r="B56" s="96"/>
      <c r="C56" s="220" t="s">
        <v>316</v>
      </c>
      <c r="D56" s="98"/>
      <c r="E56" s="195">
        <v>10798445</v>
      </c>
      <c r="F56" s="195">
        <v>139</v>
      </c>
      <c r="G56" s="196">
        <v>10798445337</v>
      </c>
      <c r="H56" s="195">
        <v>139</v>
      </c>
      <c r="I56" s="196">
        <v>10798445337</v>
      </c>
      <c r="J56" s="195">
        <v>0</v>
      </c>
      <c r="K56" s="196">
        <v>0</v>
      </c>
      <c r="L56" s="195">
        <f>F56-H56-J56</f>
        <v>0</v>
      </c>
      <c r="M56" s="196">
        <f>G56-I56-K56</f>
        <v>0</v>
      </c>
      <c r="N56" s="261"/>
      <c r="O56" s="261"/>
      <c r="P56" s="195"/>
      <c r="Q56" s="196"/>
      <c r="R56" s="327">
        <f t="shared" si="14"/>
        <v>100</v>
      </c>
      <c r="S56" s="327"/>
      <c r="T56" s="327"/>
      <c r="U56" s="327"/>
      <c r="W56" s="96"/>
      <c r="X56" s="220" t="s">
        <v>316</v>
      </c>
      <c r="Y56" s="98"/>
      <c r="Z56" s="329">
        <f t="shared" si="2"/>
        <v>10798445337</v>
      </c>
      <c r="AA56" s="329">
        <f t="shared" si="3"/>
        <v>10798445337</v>
      </c>
      <c r="AB56" s="329">
        <f t="shared" si="4"/>
        <v>0</v>
      </c>
      <c r="AC56" s="329">
        <f t="shared" si="5"/>
        <v>0</v>
      </c>
    </row>
    <row r="57" spans="2:29" s="94" customFormat="1" ht="10.5" customHeight="1">
      <c r="B57" s="221"/>
      <c r="C57" s="220" t="s">
        <v>317</v>
      </c>
      <c r="D57" s="127"/>
      <c r="E57" s="195">
        <v>0</v>
      </c>
      <c r="F57" s="195">
        <v>0</v>
      </c>
      <c r="G57" s="196">
        <v>0</v>
      </c>
      <c r="H57" s="195">
        <v>0</v>
      </c>
      <c r="I57" s="196">
        <v>0</v>
      </c>
      <c r="J57" s="195">
        <v>0</v>
      </c>
      <c r="K57" s="196">
        <v>0</v>
      </c>
      <c r="L57" s="195">
        <f>F57-H57-J57</f>
        <v>0</v>
      </c>
      <c r="M57" s="196">
        <f>G57-I57-K57</f>
        <v>0</v>
      </c>
      <c r="N57" s="261"/>
      <c r="O57" s="261"/>
      <c r="P57" s="195"/>
      <c r="Q57" s="196"/>
      <c r="R57" s="327">
        <f t="shared" si="14"/>
        <v>0</v>
      </c>
      <c r="S57" s="327"/>
      <c r="T57" s="327"/>
      <c r="U57" s="327"/>
      <c r="W57" s="221"/>
      <c r="X57" s="220" t="s">
        <v>317</v>
      </c>
      <c r="Y57" s="127"/>
      <c r="Z57" s="329">
        <f t="shared" si="2"/>
        <v>0</v>
      </c>
      <c r="AA57" s="329">
        <f t="shared" si="3"/>
        <v>0</v>
      </c>
      <c r="AB57" s="329">
        <f t="shared" si="4"/>
        <v>0</v>
      </c>
      <c r="AC57" s="329">
        <f t="shared" si="5"/>
        <v>0</v>
      </c>
    </row>
    <row r="58" spans="1:29" s="94" customFormat="1" ht="3.75" customHeight="1">
      <c r="A58" s="128"/>
      <c r="B58" s="128"/>
      <c r="C58" s="128"/>
      <c r="D58" s="97"/>
      <c r="E58" s="195"/>
      <c r="F58" s="195"/>
      <c r="G58" s="196"/>
      <c r="H58" s="195"/>
      <c r="I58" s="196"/>
      <c r="J58" s="195"/>
      <c r="K58" s="196"/>
      <c r="L58" s="195"/>
      <c r="M58" s="196"/>
      <c r="N58" s="124"/>
      <c r="O58" s="124"/>
      <c r="P58" s="195"/>
      <c r="Q58" s="196"/>
      <c r="R58" s="234"/>
      <c r="S58" s="234"/>
      <c r="T58" s="234"/>
      <c r="U58" s="234"/>
      <c r="V58" s="128"/>
      <c r="W58" s="128"/>
      <c r="X58" s="128"/>
      <c r="Y58" s="97"/>
      <c r="Z58" s="329">
        <f t="shared" si="2"/>
        <v>0</v>
      </c>
      <c r="AA58" s="329">
        <f t="shared" si="3"/>
        <v>0</v>
      </c>
      <c r="AB58" s="329">
        <f t="shared" si="4"/>
        <v>0</v>
      </c>
      <c r="AC58" s="329">
        <f t="shared" si="5"/>
        <v>0</v>
      </c>
    </row>
    <row r="59" spans="2:29" s="94" customFormat="1" ht="10.5" customHeight="1">
      <c r="B59" s="220" t="s">
        <v>109</v>
      </c>
      <c r="C59" s="96"/>
      <c r="D59" s="98"/>
      <c r="E59" s="195">
        <f aca="true" t="shared" si="26" ref="E59:M59">SUM(E60:E61)</f>
        <v>5322000</v>
      </c>
      <c r="F59" s="195">
        <f t="shared" si="26"/>
        <v>2136</v>
      </c>
      <c r="G59" s="196">
        <f t="shared" si="26"/>
        <v>5606888465</v>
      </c>
      <c r="H59" s="195">
        <f t="shared" si="26"/>
        <v>1980</v>
      </c>
      <c r="I59" s="196">
        <f t="shared" si="26"/>
        <v>5322774775</v>
      </c>
      <c r="J59" s="195">
        <f t="shared" si="26"/>
        <v>0</v>
      </c>
      <c r="K59" s="196">
        <f t="shared" si="26"/>
        <v>0</v>
      </c>
      <c r="L59" s="195">
        <f t="shared" si="26"/>
        <v>156</v>
      </c>
      <c r="M59" s="196">
        <f t="shared" si="26"/>
        <v>284113690</v>
      </c>
      <c r="N59" s="261"/>
      <c r="O59" s="261"/>
      <c r="P59" s="195"/>
      <c r="Q59" s="196"/>
      <c r="R59" s="327">
        <f t="shared" si="14"/>
        <v>94.9</v>
      </c>
      <c r="S59" s="327"/>
      <c r="T59" s="327"/>
      <c r="U59" s="327"/>
      <c r="W59" s="220" t="s">
        <v>109</v>
      </c>
      <c r="X59" s="96"/>
      <c r="Y59" s="98"/>
      <c r="Z59" s="329">
        <f t="shared" si="2"/>
        <v>5606888465</v>
      </c>
      <c r="AA59" s="329">
        <f t="shared" si="3"/>
        <v>5322774775</v>
      </c>
      <c r="AB59" s="329">
        <f t="shared" si="4"/>
        <v>0</v>
      </c>
      <c r="AC59" s="329">
        <f t="shared" si="5"/>
        <v>284113690</v>
      </c>
    </row>
    <row r="60" spans="2:29" s="94" customFormat="1" ht="10.5" customHeight="1">
      <c r="B60" s="96"/>
      <c r="C60" s="220" t="s">
        <v>316</v>
      </c>
      <c r="D60" s="98"/>
      <c r="E60" s="195">
        <v>5283000</v>
      </c>
      <c r="F60" s="195">
        <v>1977</v>
      </c>
      <c r="G60" s="196">
        <v>5319662848</v>
      </c>
      <c r="H60" s="195">
        <v>1955</v>
      </c>
      <c r="I60" s="196">
        <v>5282044148</v>
      </c>
      <c r="J60" s="195">
        <v>0</v>
      </c>
      <c r="K60" s="196">
        <v>0</v>
      </c>
      <c r="L60" s="195">
        <f>F60-H60-J60</f>
        <v>22</v>
      </c>
      <c r="M60" s="196">
        <f>G60-I60-K60</f>
        <v>37618700</v>
      </c>
      <c r="N60" s="261"/>
      <c r="O60" s="261"/>
      <c r="P60" s="195"/>
      <c r="Q60" s="196"/>
      <c r="R60" s="327">
        <f t="shared" si="14"/>
        <v>99.3</v>
      </c>
      <c r="S60" s="327"/>
      <c r="T60" s="327"/>
      <c r="U60" s="327"/>
      <c r="W60" s="96"/>
      <c r="X60" s="220" t="s">
        <v>316</v>
      </c>
      <c r="Y60" s="98"/>
      <c r="Z60" s="329">
        <f t="shared" si="2"/>
        <v>5319662848</v>
      </c>
      <c r="AA60" s="329">
        <f t="shared" si="3"/>
        <v>5282044148</v>
      </c>
      <c r="AB60" s="329">
        <f t="shared" si="4"/>
        <v>0</v>
      </c>
      <c r="AC60" s="329">
        <f t="shared" si="5"/>
        <v>37618700</v>
      </c>
    </row>
    <row r="61" spans="2:29" s="94" customFormat="1" ht="10.5" customHeight="1">
      <c r="B61" s="96"/>
      <c r="C61" s="220" t="s">
        <v>317</v>
      </c>
      <c r="D61" s="98"/>
      <c r="E61" s="195">
        <v>39000</v>
      </c>
      <c r="F61" s="195">
        <v>159</v>
      </c>
      <c r="G61" s="196">
        <v>287225617</v>
      </c>
      <c r="H61" s="195">
        <v>25</v>
      </c>
      <c r="I61" s="196">
        <v>40730627</v>
      </c>
      <c r="J61" s="195">
        <v>0</v>
      </c>
      <c r="K61" s="196">
        <v>0</v>
      </c>
      <c r="L61" s="195">
        <f>F61-H61-J61</f>
        <v>134</v>
      </c>
      <c r="M61" s="196">
        <f>G61-I61-K61</f>
        <v>246494990</v>
      </c>
      <c r="N61" s="261"/>
      <c r="O61" s="261"/>
      <c r="P61" s="195"/>
      <c r="Q61" s="196"/>
      <c r="R61" s="327">
        <f t="shared" si="14"/>
        <v>14.2</v>
      </c>
      <c r="S61" s="327"/>
      <c r="T61" s="327"/>
      <c r="U61" s="327"/>
      <c r="W61" s="96"/>
      <c r="X61" s="220" t="s">
        <v>317</v>
      </c>
      <c r="Y61" s="98"/>
      <c r="Z61" s="329">
        <f t="shared" si="2"/>
        <v>287225617</v>
      </c>
      <c r="AA61" s="329">
        <f t="shared" si="3"/>
        <v>40730627</v>
      </c>
      <c r="AB61" s="329">
        <f t="shared" si="4"/>
        <v>0</v>
      </c>
      <c r="AC61" s="329">
        <f t="shared" si="5"/>
        <v>246494990</v>
      </c>
    </row>
    <row r="62" spans="1:29" s="94" customFormat="1" ht="3.75" customHeight="1">
      <c r="A62" s="128"/>
      <c r="B62" s="128"/>
      <c r="C62" s="128"/>
      <c r="D62" s="97"/>
      <c r="E62" s="195"/>
      <c r="F62" s="195"/>
      <c r="G62" s="196"/>
      <c r="H62" s="195"/>
      <c r="I62" s="196"/>
      <c r="J62" s="195"/>
      <c r="K62" s="196"/>
      <c r="L62" s="195"/>
      <c r="M62" s="196"/>
      <c r="N62" s="124"/>
      <c r="O62" s="124"/>
      <c r="P62" s="195"/>
      <c r="Q62" s="196"/>
      <c r="R62" s="125"/>
      <c r="S62" s="125"/>
      <c r="T62" s="125"/>
      <c r="U62" s="125"/>
      <c r="V62" s="128"/>
      <c r="W62" s="128"/>
      <c r="X62" s="128"/>
      <c r="Y62" s="97"/>
      <c r="Z62" s="329">
        <f t="shared" si="2"/>
        <v>0</v>
      </c>
      <c r="AA62" s="329">
        <f t="shared" si="3"/>
        <v>0</v>
      </c>
      <c r="AB62" s="329">
        <f t="shared" si="4"/>
        <v>0</v>
      </c>
      <c r="AC62" s="329">
        <f t="shared" si="5"/>
        <v>0</v>
      </c>
    </row>
    <row r="63" spans="2:29" s="94" customFormat="1" ht="10.5" customHeight="1">
      <c r="B63" s="220" t="s">
        <v>111</v>
      </c>
      <c r="C63" s="96"/>
      <c r="D63" s="98"/>
      <c r="E63" s="195">
        <f aca="true" t="shared" si="27" ref="E63:M63">SUM(E64:E65)</f>
        <v>67704000</v>
      </c>
      <c r="F63" s="195">
        <f t="shared" si="27"/>
        <v>2190320</v>
      </c>
      <c r="G63" s="196">
        <f t="shared" si="27"/>
        <v>71887581284</v>
      </c>
      <c r="H63" s="195">
        <f t="shared" si="27"/>
        <v>2059629</v>
      </c>
      <c r="I63" s="196">
        <f t="shared" si="27"/>
        <v>67708748466</v>
      </c>
      <c r="J63" s="195">
        <f t="shared" si="27"/>
        <v>11886</v>
      </c>
      <c r="K63" s="196">
        <f t="shared" si="27"/>
        <v>344962348</v>
      </c>
      <c r="L63" s="195">
        <f t="shared" si="27"/>
        <v>118805</v>
      </c>
      <c r="M63" s="196">
        <f t="shared" si="27"/>
        <v>3833870470</v>
      </c>
      <c r="N63" s="261"/>
      <c r="O63" s="261"/>
      <c r="P63" s="195"/>
      <c r="Q63" s="196"/>
      <c r="R63" s="327">
        <f t="shared" si="14"/>
        <v>94.2</v>
      </c>
      <c r="S63" s="327"/>
      <c r="T63" s="327"/>
      <c r="U63" s="327"/>
      <c r="W63" s="220" t="s">
        <v>111</v>
      </c>
      <c r="X63" s="96"/>
      <c r="Y63" s="98"/>
      <c r="Z63" s="329">
        <f t="shared" si="2"/>
        <v>71887581284</v>
      </c>
      <c r="AA63" s="329">
        <f t="shared" si="3"/>
        <v>67708748466</v>
      </c>
      <c r="AB63" s="329">
        <f t="shared" si="4"/>
        <v>344962348</v>
      </c>
      <c r="AC63" s="329">
        <f t="shared" si="5"/>
        <v>3833870470</v>
      </c>
    </row>
    <row r="64" spans="2:29" s="94" customFormat="1" ht="10.5" customHeight="1">
      <c r="B64" s="96"/>
      <c r="C64" s="220" t="s">
        <v>316</v>
      </c>
      <c r="D64" s="98"/>
      <c r="E64" s="195">
        <v>66553000</v>
      </c>
      <c r="F64" s="195">
        <v>2069803</v>
      </c>
      <c r="G64" s="196">
        <v>68067660540</v>
      </c>
      <c r="H64" s="195">
        <v>2027359</v>
      </c>
      <c r="I64" s="196">
        <v>66557276472</v>
      </c>
      <c r="J64" s="195">
        <v>18</v>
      </c>
      <c r="K64" s="196">
        <v>323500</v>
      </c>
      <c r="L64" s="195">
        <f>F64-H64-J64</f>
        <v>42426</v>
      </c>
      <c r="M64" s="196">
        <f>G64-I64-K64</f>
        <v>1510060568</v>
      </c>
      <c r="N64" s="261"/>
      <c r="O64" s="261"/>
      <c r="P64" s="195"/>
      <c r="Q64" s="196"/>
      <c r="R64" s="327">
        <f t="shared" si="14"/>
        <v>97.8</v>
      </c>
      <c r="S64" s="327"/>
      <c r="T64" s="327"/>
      <c r="U64" s="327"/>
      <c r="W64" s="96"/>
      <c r="X64" s="220" t="s">
        <v>316</v>
      </c>
      <c r="Y64" s="98"/>
      <c r="Z64" s="329">
        <f t="shared" si="2"/>
        <v>68067660540</v>
      </c>
      <c r="AA64" s="329">
        <f t="shared" si="3"/>
        <v>66557276472</v>
      </c>
      <c r="AB64" s="329">
        <f t="shared" si="4"/>
        <v>323500</v>
      </c>
      <c r="AC64" s="329">
        <f t="shared" si="5"/>
        <v>1510060568</v>
      </c>
    </row>
    <row r="65" spans="2:29" s="94" customFormat="1" ht="10.5" customHeight="1">
      <c r="B65" s="96"/>
      <c r="C65" s="220" t="s">
        <v>317</v>
      </c>
      <c r="D65" s="98"/>
      <c r="E65" s="195">
        <v>1151000</v>
      </c>
      <c r="F65" s="195">
        <v>120517</v>
      </c>
      <c r="G65" s="196">
        <v>3819920744</v>
      </c>
      <c r="H65" s="195">
        <v>32270</v>
      </c>
      <c r="I65" s="196">
        <v>1151471994</v>
      </c>
      <c r="J65" s="195">
        <v>11868</v>
      </c>
      <c r="K65" s="196">
        <v>344638848</v>
      </c>
      <c r="L65" s="195">
        <f>F65-H65-J65</f>
        <v>76379</v>
      </c>
      <c r="M65" s="196">
        <f>G65-I65-K65</f>
        <v>2323809902</v>
      </c>
      <c r="N65" s="261"/>
      <c r="O65" s="261"/>
      <c r="P65" s="195"/>
      <c r="Q65" s="196"/>
      <c r="R65" s="327">
        <f t="shared" si="14"/>
        <v>30.1</v>
      </c>
      <c r="S65" s="327"/>
      <c r="T65" s="327"/>
      <c r="U65" s="327"/>
      <c r="W65" s="96"/>
      <c r="X65" s="220" t="s">
        <v>317</v>
      </c>
      <c r="Y65" s="98"/>
      <c r="Z65" s="329">
        <f t="shared" si="2"/>
        <v>3819920744</v>
      </c>
      <c r="AA65" s="329">
        <f t="shared" si="3"/>
        <v>1151471994</v>
      </c>
      <c r="AB65" s="329">
        <f t="shared" si="4"/>
        <v>344638848</v>
      </c>
      <c r="AC65" s="329">
        <f t="shared" si="5"/>
        <v>2323809902</v>
      </c>
    </row>
    <row r="66" spans="1:29" s="94" customFormat="1" ht="3.75" customHeight="1">
      <c r="A66" s="128"/>
      <c r="B66" s="128"/>
      <c r="C66" s="128"/>
      <c r="D66" s="97"/>
      <c r="E66" s="195"/>
      <c r="F66" s="195"/>
      <c r="G66" s="196"/>
      <c r="H66" s="195"/>
      <c r="I66" s="196"/>
      <c r="J66" s="195"/>
      <c r="K66" s="196"/>
      <c r="L66" s="195"/>
      <c r="M66" s="196"/>
      <c r="N66" s="124"/>
      <c r="O66" s="124"/>
      <c r="P66" s="195"/>
      <c r="Q66" s="196"/>
      <c r="R66" s="234"/>
      <c r="S66" s="234"/>
      <c r="T66" s="234"/>
      <c r="U66" s="234"/>
      <c r="V66" s="128"/>
      <c r="W66" s="128"/>
      <c r="X66" s="128"/>
      <c r="Y66" s="97"/>
      <c r="Z66" s="329">
        <f t="shared" si="2"/>
        <v>0</v>
      </c>
      <c r="AA66" s="329">
        <f t="shared" si="3"/>
        <v>0</v>
      </c>
      <c r="AB66" s="329">
        <f t="shared" si="4"/>
        <v>0</v>
      </c>
      <c r="AC66" s="329">
        <f t="shared" si="5"/>
        <v>0</v>
      </c>
    </row>
    <row r="67" spans="2:29" s="94" customFormat="1" ht="10.5" customHeight="1">
      <c r="B67" s="220" t="s">
        <v>112</v>
      </c>
      <c r="C67" s="96"/>
      <c r="D67" s="98"/>
      <c r="E67" s="195">
        <f aca="true" t="shared" si="28" ref="E67:M67">SUM(E68:E69)</f>
        <v>4276</v>
      </c>
      <c r="F67" s="195">
        <f t="shared" si="28"/>
        <v>48</v>
      </c>
      <c r="G67" s="196">
        <f t="shared" si="28"/>
        <v>4274950</v>
      </c>
      <c r="H67" s="195">
        <f t="shared" si="28"/>
        <v>48</v>
      </c>
      <c r="I67" s="196">
        <f t="shared" si="28"/>
        <v>4274950</v>
      </c>
      <c r="J67" s="195">
        <f t="shared" si="28"/>
        <v>0</v>
      </c>
      <c r="K67" s="196">
        <f t="shared" si="28"/>
        <v>0</v>
      </c>
      <c r="L67" s="195">
        <f t="shared" si="28"/>
        <v>0</v>
      </c>
      <c r="M67" s="196">
        <f t="shared" si="28"/>
        <v>0</v>
      </c>
      <c r="N67" s="124"/>
      <c r="O67" s="124"/>
      <c r="P67" s="195"/>
      <c r="Q67" s="196"/>
      <c r="R67" s="327">
        <f t="shared" si="14"/>
        <v>100</v>
      </c>
      <c r="S67" s="327"/>
      <c r="T67" s="327"/>
      <c r="U67" s="327"/>
      <c r="W67" s="220" t="s">
        <v>112</v>
      </c>
      <c r="X67" s="96"/>
      <c r="Y67" s="98"/>
      <c r="Z67" s="329">
        <f t="shared" si="2"/>
        <v>4274950</v>
      </c>
      <c r="AA67" s="329">
        <f t="shared" si="3"/>
        <v>4274950</v>
      </c>
      <c r="AB67" s="329">
        <f t="shared" si="4"/>
        <v>0</v>
      </c>
      <c r="AC67" s="329">
        <f t="shared" si="5"/>
        <v>0</v>
      </c>
    </row>
    <row r="68" spans="2:29" s="94" customFormat="1" ht="10.5" customHeight="1">
      <c r="B68" s="96"/>
      <c r="C68" s="220" t="s">
        <v>316</v>
      </c>
      <c r="D68" s="98"/>
      <c r="E68" s="195">
        <v>4276</v>
      </c>
      <c r="F68" s="195">
        <v>48</v>
      </c>
      <c r="G68" s="196">
        <v>4274950</v>
      </c>
      <c r="H68" s="195">
        <v>48</v>
      </c>
      <c r="I68" s="196">
        <v>4274950</v>
      </c>
      <c r="J68" s="195">
        <v>0</v>
      </c>
      <c r="K68" s="196">
        <v>0</v>
      </c>
      <c r="L68" s="195">
        <f>F68-H68-J68</f>
        <v>0</v>
      </c>
      <c r="M68" s="196">
        <f>G68-I68-K68</f>
        <v>0</v>
      </c>
      <c r="N68" s="261"/>
      <c r="O68" s="261"/>
      <c r="P68" s="195"/>
      <c r="Q68" s="196"/>
      <c r="R68" s="327">
        <f t="shared" si="14"/>
        <v>100</v>
      </c>
      <c r="S68" s="327"/>
      <c r="T68" s="327"/>
      <c r="U68" s="327"/>
      <c r="W68" s="96"/>
      <c r="X68" s="220" t="s">
        <v>316</v>
      </c>
      <c r="Y68" s="98"/>
      <c r="Z68" s="329">
        <f t="shared" si="2"/>
        <v>4274950</v>
      </c>
      <c r="AA68" s="329">
        <f t="shared" si="3"/>
        <v>4274950</v>
      </c>
      <c r="AB68" s="329">
        <f t="shared" si="4"/>
        <v>0</v>
      </c>
      <c r="AC68" s="329">
        <f t="shared" si="5"/>
        <v>0</v>
      </c>
    </row>
    <row r="69" spans="2:29" s="94" customFormat="1" ht="10.5" customHeight="1">
      <c r="B69" s="96"/>
      <c r="C69" s="220" t="s">
        <v>317</v>
      </c>
      <c r="D69" s="98"/>
      <c r="E69" s="195">
        <v>0</v>
      </c>
      <c r="F69" s="195">
        <v>0</v>
      </c>
      <c r="G69" s="196">
        <v>0</v>
      </c>
      <c r="H69" s="195">
        <v>0</v>
      </c>
      <c r="I69" s="196">
        <v>0</v>
      </c>
      <c r="J69" s="195">
        <v>0</v>
      </c>
      <c r="K69" s="196">
        <v>0</v>
      </c>
      <c r="L69" s="195">
        <f>F69-H69-J69</f>
        <v>0</v>
      </c>
      <c r="M69" s="196">
        <f>G69-I69-K69</f>
        <v>0</v>
      </c>
      <c r="N69" s="261"/>
      <c r="O69" s="261"/>
      <c r="P69" s="195"/>
      <c r="Q69" s="196"/>
      <c r="R69" s="327">
        <f t="shared" si="14"/>
        <v>0</v>
      </c>
      <c r="S69" s="327"/>
      <c r="T69" s="327"/>
      <c r="U69" s="327"/>
      <c r="W69" s="96"/>
      <c r="X69" s="220" t="s">
        <v>317</v>
      </c>
      <c r="Y69" s="98"/>
      <c r="Z69" s="329">
        <f t="shared" si="2"/>
        <v>0</v>
      </c>
      <c r="AA69" s="329">
        <f t="shared" si="3"/>
        <v>0</v>
      </c>
      <c r="AB69" s="329">
        <f t="shared" si="4"/>
        <v>0</v>
      </c>
      <c r="AC69" s="329">
        <f t="shared" si="5"/>
        <v>0</v>
      </c>
    </row>
    <row r="70" spans="1:29" s="94" customFormat="1" ht="3.75" customHeight="1">
      <c r="A70" s="128"/>
      <c r="B70" s="128"/>
      <c r="C70" s="128"/>
      <c r="D70" s="97"/>
      <c r="E70" s="195"/>
      <c r="F70" s="195"/>
      <c r="G70" s="196"/>
      <c r="H70" s="195"/>
      <c r="I70" s="196"/>
      <c r="J70" s="195"/>
      <c r="K70" s="196"/>
      <c r="L70" s="195"/>
      <c r="M70" s="196"/>
      <c r="N70" s="124"/>
      <c r="O70" s="124"/>
      <c r="P70" s="195"/>
      <c r="Q70" s="196"/>
      <c r="R70" s="125"/>
      <c r="S70" s="125"/>
      <c r="T70" s="125"/>
      <c r="U70" s="125"/>
      <c r="V70" s="128"/>
      <c r="W70" s="128"/>
      <c r="X70" s="128"/>
      <c r="Y70" s="97"/>
      <c r="Z70" s="329">
        <f aca="true" t="shared" si="29" ref="Z70:Z106">G70</f>
        <v>0</v>
      </c>
      <c r="AA70" s="329">
        <f aca="true" t="shared" si="30" ref="AA70:AA106">I70</f>
        <v>0</v>
      </c>
      <c r="AB70" s="329">
        <f aca="true" t="shared" si="31" ref="AB70:AB106">K70</f>
        <v>0</v>
      </c>
      <c r="AC70" s="329">
        <f aca="true" t="shared" si="32" ref="AC70:AC106">M70</f>
        <v>0</v>
      </c>
    </row>
    <row r="71" spans="2:29" s="94" customFormat="1" ht="10.5" customHeight="1">
      <c r="B71" s="220" t="s">
        <v>325</v>
      </c>
      <c r="C71" s="96"/>
      <c r="D71" s="98"/>
      <c r="E71" s="195">
        <f aca="true" t="shared" si="33" ref="E71:M71">SUM(E72:E73)</f>
        <v>0</v>
      </c>
      <c r="F71" s="195">
        <f t="shared" si="33"/>
        <v>0</v>
      </c>
      <c r="G71" s="196">
        <f t="shared" si="33"/>
        <v>0</v>
      </c>
      <c r="H71" s="195">
        <f t="shared" si="33"/>
        <v>0</v>
      </c>
      <c r="I71" s="196">
        <f t="shared" si="33"/>
        <v>0</v>
      </c>
      <c r="J71" s="195">
        <f t="shared" si="33"/>
        <v>0</v>
      </c>
      <c r="K71" s="196">
        <f t="shared" si="33"/>
        <v>0</v>
      </c>
      <c r="L71" s="195">
        <f t="shared" si="33"/>
        <v>0</v>
      </c>
      <c r="M71" s="196">
        <f t="shared" si="33"/>
        <v>0</v>
      </c>
      <c r="N71" s="261"/>
      <c r="O71" s="261"/>
      <c r="P71" s="195"/>
      <c r="Q71" s="196"/>
      <c r="R71" s="327">
        <f t="shared" si="14"/>
        <v>0</v>
      </c>
      <c r="S71" s="327"/>
      <c r="T71" s="327"/>
      <c r="U71" s="327"/>
      <c r="W71" s="220" t="s">
        <v>325</v>
      </c>
      <c r="X71" s="96"/>
      <c r="Y71" s="98"/>
      <c r="Z71" s="329">
        <f t="shared" si="29"/>
        <v>0</v>
      </c>
      <c r="AA71" s="329">
        <f t="shared" si="30"/>
        <v>0</v>
      </c>
      <c r="AB71" s="329">
        <f t="shared" si="31"/>
        <v>0</v>
      </c>
      <c r="AC71" s="329">
        <f t="shared" si="32"/>
        <v>0</v>
      </c>
    </row>
    <row r="72" spans="2:29" s="94" customFormat="1" ht="10.5" customHeight="1">
      <c r="B72" s="96"/>
      <c r="C72" s="220" t="s">
        <v>316</v>
      </c>
      <c r="D72" s="98"/>
      <c r="E72" s="195">
        <v>0</v>
      </c>
      <c r="F72" s="195">
        <v>0</v>
      </c>
      <c r="G72" s="196">
        <v>0</v>
      </c>
      <c r="H72" s="195">
        <v>0</v>
      </c>
      <c r="I72" s="196">
        <v>0</v>
      </c>
      <c r="J72" s="195">
        <v>0</v>
      </c>
      <c r="K72" s="196">
        <v>0</v>
      </c>
      <c r="L72" s="195">
        <f>F72-H72-J72</f>
        <v>0</v>
      </c>
      <c r="M72" s="196">
        <f>G72-I72-K72</f>
        <v>0</v>
      </c>
      <c r="N72" s="261"/>
      <c r="O72" s="261"/>
      <c r="P72" s="195"/>
      <c r="Q72" s="196"/>
      <c r="R72" s="327">
        <f t="shared" si="14"/>
        <v>0</v>
      </c>
      <c r="S72" s="327"/>
      <c r="T72" s="327"/>
      <c r="U72" s="327"/>
      <c r="W72" s="96"/>
      <c r="X72" s="220" t="s">
        <v>316</v>
      </c>
      <c r="Y72" s="98"/>
      <c r="Z72" s="329">
        <f t="shared" si="29"/>
        <v>0</v>
      </c>
      <c r="AA72" s="329">
        <f t="shared" si="30"/>
        <v>0</v>
      </c>
      <c r="AB72" s="329">
        <f t="shared" si="31"/>
        <v>0</v>
      </c>
      <c r="AC72" s="329">
        <f t="shared" si="32"/>
        <v>0</v>
      </c>
    </row>
    <row r="73" spans="2:29" s="94" customFormat="1" ht="10.5" customHeight="1">
      <c r="B73" s="96"/>
      <c r="C73" s="220" t="s">
        <v>317</v>
      </c>
      <c r="D73" s="98"/>
      <c r="E73" s="195">
        <v>0</v>
      </c>
      <c r="F73" s="195">
        <v>0</v>
      </c>
      <c r="G73" s="196">
        <v>0</v>
      </c>
      <c r="H73" s="195">
        <v>0</v>
      </c>
      <c r="I73" s="196">
        <v>0</v>
      </c>
      <c r="J73" s="195">
        <v>0</v>
      </c>
      <c r="K73" s="196">
        <v>0</v>
      </c>
      <c r="L73" s="195">
        <f>F73-H73-J73</f>
        <v>0</v>
      </c>
      <c r="M73" s="196">
        <f>G73-I73-K73</f>
        <v>0</v>
      </c>
      <c r="N73" s="261"/>
      <c r="O73" s="261"/>
      <c r="P73" s="195"/>
      <c r="Q73" s="196"/>
      <c r="R73" s="327">
        <f t="shared" si="14"/>
        <v>0</v>
      </c>
      <c r="S73" s="327"/>
      <c r="T73" s="327"/>
      <c r="U73" s="327"/>
      <c r="W73" s="96"/>
      <c r="X73" s="220" t="s">
        <v>317</v>
      </c>
      <c r="Y73" s="98"/>
      <c r="Z73" s="329">
        <f t="shared" si="29"/>
        <v>0</v>
      </c>
      <c r="AA73" s="329">
        <f t="shared" si="30"/>
        <v>0</v>
      </c>
      <c r="AB73" s="329">
        <f t="shared" si="31"/>
        <v>0</v>
      </c>
      <c r="AC73" s="329">
        <f t="shared" si="32"/>
        <v>0</v>
      </c>
    </row>
    <row r="74" spans="1:29" s="94" customFormat="1" ht="3.75" customHeight="1">
      <c r="A74" s="128"/>
      <c r="B74" s="128"/>
      <c r="C74" s="128"/>
      <c r="D74" s="97"/>
      <c r="E74" s="195"/>
      <c r="F74" s="195"/>
      <c r="G74" s="196"/>
      <c r="H74" s="195"/>
      <c r="I74" s="196"/>
      <c r="J74" s="195"/>
      <c r="K74" s="196"/>
      <c r="L74" s="195"/>
      <c r="M74" s="196"/>
      <c r="N74" s="124"/>
      <c r="O74" s="124"/>
      <c r="P74" s="195"/>
      <c r="Q74" s="196"/>
      <c r="R74" s="234"/>
      <c r="S74" s="234"/>
      <c r="T74" s="234"/>
      <c r="U74" s="234"/>
      <c r="V74" s="128"/>
      <c r="W74" s="128"/>
      <c r="X74" s="128"/>
      <c r="Y74" s="97"/>
      <c r="Z74" s="329">
        <f t="shared" si="29"/>
        <v>0</v>
      </c>
      <c r="AA74" s="329">
        <f t="shared" si="30"/>
        <v>0</v>
      </c>
      <c r="AB74" s="329">
        <f t="shared" si="31"/>
        <v>0</v>
      </c>
      <c r="AC74" s="329">
        <f t="shared" si="32"/>
        <v>0</v>
      </c>
    </row>
    <row r="75" spans="1:29" s="94" customFormat="1" ht="10.5" customHeight="1">
      <c r="A75" s="221" t="s">
        <v>350</v>
      </c>
      <c r="B75" s="221"/>
      <c r="C75" s="221"/>
      <c r="D75" s="127"/>
      <c r="E75" s="259">
        <f>SUM(E77,E81,E85)</f>
        <v>58042154</v>
      </c>
      <c r="F75" s="259">
        <f aca="true" t="shared" si="34" ref="F75:M75">SUM(F77,F81,F85)</f>
        <v>265356</v>
      </c>
      <c r="G75" s="196">
        <f t="shared" si="34"/>
        <v>61148371548</v>
      </c>
      <c r="H75" s="259">
        <f t="shared" si="34"/>
        <v>265033</v>
      </c>
      <c r="I75" s="196">
        <f t="shared" si="34"/>
        <v>58071820698</v>
      </c>
      <c r="J75" s="259">
        <f t="shared" si="34"/>
        <v>31</v>
      </c>
      <c r="K75" s="196">
        <f t="shared" si="34"/>
        <v>1058072104</v>
      </c>
      <c r="L75" s="259">
        <f t="shared" si="34"/>
        <v>292</v>
      </c>
      <c r="M75" s="196">
        <f t="shared" si="34"/>
        <v>2018478746</v>
      </c>
      <c r="N75" s="261"/>
      <c r="O75" s="261"/>
      <c r="P75" s="259"/>
      <c r="Q75" s="260"/>
      <c r="R75" s="327">
        <f t="shared" si="14"/>
        <v>95</v>
      </c>
      <c r="S75" s="327"/>
      <c r="T75" s="327"/>
      <c r="U75" s="327"/>
      <c r="V75" s="221" t="s">
        <v>350</v>
      </c>
      <c r="W75" s="221"/>
      <c r="X75" s="221"/>
      <c r="Y75" s="127"/>
      <c r="Z75" s="329">
        <f t="shared" si="29"/>
        <v>61148371548</v>
      </c>
      <c r="AA75" s="329">
        <f t="shared" si="30"/>
        <v>58071820698</v>
      </c>
      <c r="AB75" s="329">
        <f t="shared" si="31"/>
        <v>1058072104</v>
      </c>
      <c r="AC75" s="329">
        <f t="shared" si="32"/>
        <v>2018478746</v>
      </c>
    </row>
    <row r="76" spans="1:29" s="94" customFormat="1" ht="3.75" customHeight="1">
      <c r="A76" s="96"/>
      <c r="B76" s="96"/>
      <c r="C76" s="96"/>
      <c r="D76" s="98"/>
      <c r="E76" s="195"/>
      <c r="F76" s="195"/>
      <c r="G76" s="196"/>
      <c r="H76" s="195"/>
      <c r="I76" s="196"/>
      <c r="J76" s="195"/>
      <c r="K76" s="196"/>
      <c r="L76" s="195"/>
      <c r="M76" s="196"/>
      <c r="N76" s="124"/>
      <c r="O76" s="124"/>
      <c r="P76" s="195"/>
      <c r="Q76" s="196"/>
      <c r="R76" s="234"/>
      <c r="S76" s="234"/>
      <c r="T76" s="234"/>
      <c r="U76" s="234"/>
      <c r="V76" s="96"/>
      <c r="W76" s="96"/>
      <c r="X76" s="96"/>
      <c r="Y76" s="98"/>
      <c r="Z76" s="329">
        <f t="shared" si="29"/>
        <v>0</v>
      </c>
      <c r="AA76" s="329">
        <f t="shared" si="30"/>
        <v>0</v>
      </c>
      <c r="AB76" s="329">
        <f t="shared" si="31"/>
        <v>0</v>
      </c>
      <c r="AC76" s="329">
        <f t="shared" si="32"/>
        <v>0</v>
      </c>
    </row>
    <row r="77" spans="2:29" s="94" customFormat="1" ht="10.5" customHeight="1">
      <c r="B77" s="220" t="s">
        <v>326</v>
      </c>
      <c r="C77" s="96"/>
      <c r="D77" s="98"/>
      <c r="E77" s="195">
        <f aca="true" t="shared" si="35" ref="E77:M77">SUM(E78:E79)</f>
        <v>19356291</v>
      </c>
      <c r="F77" s="195">
        <f t="shared" si="35"/>
        <v>253918</v>
      </c>
      <c r="G77" s="196">
        <f t="shared" si="35"/>
        <v>19356291500</v>
      </c>
      <c r="H77" s="195">
        <f t="shared" si="35"/>
        <v>253918</v>
      </c>
      <c r="I77" s="196">
        <f t="shared" si="35"/>
        <v>19356291500</v>
      </c>
      <c r="J77" s="195">
        <f t="shared" si="35"/>
        <v>0</v>
      </c>
      <c r="K77" s="196">
        <f t="shared" si="35"/>
        <v>0</v>
      </c>
      <c r="L77" s="195">
        <f t="shared" si="35"/>
        <v>0</v>
      </c>
      <c r="M77" s="196">
        <f t="shared" si="35"/>
        <v>0</v>
      </c>
      <c r="N77" s="261"/>
      <c r="O77" s="261"/>
      <c r="P77" s="195"/>
      <c r="Q77" s="196"/>
      <c r="R77" s="327">
        <f t="shared" si="14"/>
        <v>100</v>
      </c>
      <c r="S77" s="327"/>
      <c r="T77" s="327"/>
      <c r="U77" s="327"/>
      <c r="W77" s="220" t="s">
        <v>326</v>
      </c>
      <c r="X77" s="96"/>
      <c r="Y77" s="98"/>
      <c r="Z77" s="329">
        <f t="shared" si="29"/>
        <v>19356291500</v>
      </c>
      <c r="AA77" s="329">
        <f t="shared" si="30"/>
        <v>19356291500</v>
      </c>
      <c r="AB77" s="329">
        <f t="shared" si="31"/>
        <v>0</v>
      </c>
      <c r="AC77" s="329">
        <f t="shared" si="32"/>
        <v>0</v>
      </c>
    </row>
    <row r="78" spans="2:29" s="94" customFormat="1" ht="10.5" customHeight="1">
      <c r="B78" s="96"/>
      <c r="C78" s="220" t="s">
        <v>316</v>
      </c>
      <c r="D78" s="98"/>
      <c r="E78" s="195">
        <v>19356291</v>
      </c>
      <c r="F78" s="195">
        <v>253918</v>
      </c>
      <c r="G78" s="196">
        <v>19356291500</v>
      </c>
      <c r="H78" s="195">
        <v>253918</v>
      </c>
      <c r="I78" s="196">
        <v>19356291500</v>
      </c>
      <c r="J78" s="195">
        <v>0</v>
      </c>
      <c r="K78" s="196">
        <v>0</v>
      </c>
      <c r="L78" s="195">
        <f>F78-H78-J78</f>
        <v>0</v>
      </c>
      <c r="M78" s="196">
        <f>G78-I78-K78</f>
        <v>0</v>
      </c>
      <c r="N78" s="261"/>
      <c r="O78" s="261"/>
      <c r="P78" s="195"/>
      <c r="Q78" s="196"/>
      <c r="R78" s="327">
        <f t="shared" si="14"/>
        <v>100</v>
      </c>
      <c r="S78" s="327"/>
      <c r="T78" s="327"/>
      <c r="U78" s="327"/>
      <c r="W78" s="96"/>
      <c r="X78" s="220" t="s">
        <v>316</v>
      </c>
      <c r="Y78" s="98"/>
      <c r="Z78" s="329">
        <f t="shared" si="29"/>
        <v>19356291500</v>
      </c>
      <c r="AA78" s="329">
        <f t="shared" si="30"/>
        <v>19356291500</v>
      </c>
      <c r="AB78" s="329">
        <f t="shared" si="31"/>
        <v>0</v>
      </c>
      <c r="AC78" s="329">
        <f t="shared" si="32"/>
        <v>0</v>
      </c>
    </row>
    <row r="79" spans="2:29" s="94" customFormat="1" ht="10.5" customHeight="1">
      <c r="B79" s="96"/>
      <c r="C79" s="220" t="s">
        <v>317</v>
      </c>
      <c r="D79" s="98"/>
      <c r="E79" s="195">
        <v>0</v>
      </c>
      <c r="F79" s="195">
        <v>0</v>
      </c>
      <c r="G79" s="196">
        <v>0</v>
      </c>
      <c r="H79" s="195">
        <v>0</v>
      </c>
      <c r="I79" s="196">
        <v>0</v>
      </c>
      <c r="J79" s="195">
        <v>0</v>
      </c>
      <c r="K79" s="196">
        <v>0</v>
      </c>
      <c r="L79" s="195">
        <f>F79-H79-J79</f>
        <v>0</v>
      </c>
      <c r="M79" s="196">
        <f>G79-I79-K79</f>
        <v>0</v>
      </c>
      <c r="N79" s="261"/>
      <c r="O79" s="261"/>
      <c r="P79" s="195"/>
      <c r="Q79" s="196"/>
      <c r="R79" s="327">
        <f t="shared" si="14"/>
        <v>0</v>
      </c>
      <c r="S79" s="327"/>
      <c r="T79" s="327"/>
      <c r="U79" s="327"/>
      <c r="W79" s="96"/>
      <c r="X79" s="220" t="s">
        <v>317</v>
      </c>
      <c r="Y79" s="98"/>
      <c r="Z79" s="329">
        <f t="shared" si="29"/>
        <v>0</v>
      </c>
      <c r="AA79" s="329">
        <f t="shared" si="30"/>
        <v>0</v>
      </c>
      <c r="AB79" s="329">
        <f t="shared" si="31"/>
        <v>0</v>
      </c>
      <c r="AC79" s="329">
        <f t="shared" si="32"/>
        <v>0</v>
      </c>
    </row>
    <row r="80" spans="1:29" s="94" customFormat="1" ht="3.75" customHeight="1">
      <c r="A80" s="128"/>
      <c r="B80" s="128"/>
      <c r="C80" s="128"/>
      <c r="D80" s="97"/>
      <c r="E80" s="195"/>
      <c r="F80" s="195"/>
      <c r="G80" s="196"/>
      <c r="H80" s="195"/>
      <c r="I80" s="196"/>
      <c r="J80" s="195"/>
      <c r="K80" s="196"/>
      <c r="L80" s="195"/>
      <c r="M80" s="196"/>
      <c r="N80" s="124"/>
      <c r="O80" s="124"/>
      <c r="P80" s="195"/>
      <c r="Q80" s="196"/>
      <c r="R80" s="125"/>
      <c r="S80" s="125"/>
      <c r="T80" s="125"/>
      <c r="U80" s="125"/>
      <c r="V80" s="128"/>
      <c r="W80" s="128"/>
      <c r="X80" s="128"/>
      <c r="Y80" s="97"/>
      <c r="Z80" s="329">
        <f t="shared" si="29"/>
        <v>0</v>
      </c>
      <c r="AA80" s="329">
        <f t="shared" si="30"/>
        <v>0</v>
      </c>
      <c r="AB80" s="329">
        <f t="shared" si="31"/>
        <v>0</v>
      </c>
      <c r="AC80" s="329">
        <f t="shared" si="32"/>
        <v>0</v>
      </c>
    </row>
    <row r="81" spans="2:29" s="94" customFormat="1" ht="10.5" customHeight="1">
      <c r="B81" s="220" t="s">
        <v>327</v>
      </c>
      <c r="C81" s="96"/>
      <c r="D81" s="98"/>
      <c r="E81" s="195">
        <f aca="true" t="shared" si="36" ref="E81:M81">SUM(E82:E83)</f>
        <v>38603000</v>
      </c>
      <c r="F81" s="195">
        <f t="shared" si="36"/>
        <v>6118</v>
      </c>
      <c r="G81" s="196">
        <f t="shared" si="36"/>
        <v>41709217048</v>
      </c>
      <c r="H81" s="195">
        <f t="shared" si="36"/>
        <v>5795</v>
      </c>
      <c r="I81" s="196">
        <f t="shared" si="36"/>
        <v>38632666198</v>
      </c>
      <c r="J81" s="195">
        <f t="shared" si="36"/>
        <v>31</v>
      </c>
      <c r="K81" s="196">
        <f t="shared" si="36"/>
        <v>1058072104</v>
      </c>
      <c r="L81" s="195">
        <f t="shared" si="36"/>
        <v>292</v>
      </c>
      <c r="M81" s="196">
        <f t="shared" si="36"/>
        <v>2018478746</v>
      </c>
      <c r="N81" s="261"/>
      <c r="O81" s="261"/>
      <c r="P81" s="195"/>
      <c r="Q81" s="196"/>
      <c r="R81" s="327">
        <f t="shared" si="14"/>
        <v>92.6</v>
      </c>
      <c r="S81" s="327"/>
      <c r="T81" s="327"/>
      <c r="U81" s="327"/>
      <c r="W81" s="220" t="s">
        <v>327</v>
      </c>
      <c r="X81" s="96"/>
      <c r="Y81" s="98"/>
      <c r="Z81" s="329">
        <f t="shared" si="29"/>
        <v>41709217048</v>
      </c>
      <c r="AA81" s="329">
        <f t="shared" si="30"/>
        <v>38632666198</v>
      </c>
      <c r="AB81" s="329">
        <f t="shared" si="31"/>
        <v>1058072104</v>
      </c>
      <c r="AC81" s="329">
        <f t="shared" si="32"/>
        <v>2018478746</v>
      </c>
    </row>
    <row r="82" spans="2:29" s="94" customFormat="1" ht="10.5" customHeight="1">
      <c r="B82" s="96"/>
      <c r="C82" s="220" t="s">
        <v>316</v>
      </c>
      <c r="D82" s="98"/>
      <c r="E82" s="195">
        <v>37178000</v>
      </c>
      <c r="F82" s="195">
        <v>5793</v>
      </c>
      <c r="G82" s="196">
        <v>38565861449</v>
      </c>
      <c r="H82" s="195">
        <v>5673</v>
      </c>
      <c r="I82" s="196">
        <v>37210689478</v>
      </c>
      <c r="J82" s="195">
        <v>0</v>
      </c>
      <c r="K82" s="196">
        <v>0</v>
      </c>
      <c r="L82" s="195">
        <f>F82-H82-J82</f>
        <v>120</v>
      </c>
      <c r="M82" s="196">
        <f>G82-I82-K82</f>
        <v>1355171971</v>
      </c>
      <c r="N82" s="261"/>
      <c r="O82" s="261"/>
      <c r="P82" s="195"/>
      <c r="Q82" s="196"/>
      <c r="R82" s="327">
        <f t="shared" si="14"/>
        <v>96.5</v>
      </c>
      <c r="S82" s="327"/>
      <c r="T82" s="327"/>
      <c r="U82" s="327"/>
      <c r="W82" s="96"/>
      <c r="X82" s="220" t="s">
        <v>316</v>
      </c>
      <c r="Y82" s="98"/>
      <c r="Z82" s="329">
        <f t="shared" si="29"/>
        <v>38565861449</v>
      </c>
      <c r="AA82" s="329">
        <f t="shared" si="30"/>
        <v>37210689478</v>
      </c>
      <c r="AB82" s="329">
        <f t="shared" si="31"/>
        <v>0</v>
      </c>
      <c r="AC82" s="329">
        <f t="shared" si="32"/>
        <v>1355171971</v>
      </c>
    </row>
    <row r="83" spans="2:29" s="94" customFormat="1" ht="10.5" customHeight="1">
      <c r="B83" s="96"/>
      <c r="C83" s="220" t="s">
        <v>317</v>
      </c>
      <c r="D83" s="98"/>
      <c r="E83" s="195">
        <v>1425000</v>
      </c>
      <c r="F83" s="195">
        <v>325</v>
      </c>
      <c r="G83" s="196">
        <v>3143355599</v>
      </c>
      <c r="H83" s="195">
        <v>122</v>
      </c>
      <c r="I83" s="196">
        <v>1421976720</v>
      </c>
      <c r="J83" s="195">
        <v>31</v>
      </c>
      <c r="K83" s="196">
        <v>1058072104</v>
      </c>
      <c r="L83" s="195">
        <f>F83-H83-J83</f>
        <v>172</v>
      </c>
      <c r="M83" s="196">
        <f>G83-I83-K83</f>
        <v>663306775</v>
      </c>
      <c r="N83" s="261"/>
      <c r="O83" s="261"/>
      <c r="P83" s="195"/>
      <c r="Q83" s="196"/>
      <c r="R83" s="327">
        <f t="shared" si="14"/>
        <v>45.2</v>
      </c>
      <c r="S83" s="327"/>
      <c r="T83" s="327"/>
      <c r="U83" s="327"/>
      <c r="W83" s="96"/>
      <c r="X83" s="220" t="s">
        <v>317</v>
      </c>
      <c r="Y83" s="98"/>
      <c r="Z83" s="329">
        <f t="shared" si="29"/>
        <v>3143355599</v>
      </c>
      <c r="AA83" s="329">
        <f t="shared" si="30"/>
        <v>1421976720</v>
      </c>
      <c r="AB83" s="329">
        <f t="shared" si="31"/>
        <v>1058072104</v>
      </c>
      <c r="AC83" s="329">
        <f t="shared" si="32"/>
        <v>663306775</v>
      </c>
    </row>
    <row r="84" spans="1:29" s="94" customFormat="1" ht="3.75" customHeight="1">
      <c r="A84" s="128"/>
      <c r="B84" s="128"/>
      <c r="C84" s="128"/>
      <c r="D84" s="97"/>
      <c r="E84" s="195"/>
      <c r="F84" s="195"/>
      <c r="G84" s="196"/>
      <c r="H84" s="195"/>
      <c r="I84" s="196"/>
      <c r="J84" s="195"/>
      <c r="K84" s="196"/>
      <c r="L84" s="195"/>
      <c r="M84" s="196"/>
      <c r="N84" s="124"/>
      <c r="O84" s="124"/>
      <c r="P84" s="195"/>
      <c r="Q84" s="196"/>
      <c r="R84" s="125"/>
      <c r="S84" s="125"/>
      <c r="T84" s="125"/>
      <c r="U84" s="125"/>
      <c r="V84" s="128"/>
      <c r="W84" s="128"/>
      <c r="X84" s="128"/>
      <c r="Y84" s="97"/>
      <c r="Z84" s="329">
        <f t="shared" si="29"/>
        <v>0</v>
      </c>
      <c r="AA84" s="329">
        <f t="shared" si="30"/>
        <v>0</v>
      </c>
      <c r="AB84" s="329">
        <f t="shared" si="31"/>
        <v>0</v>
      </c>
      <c r="AC84" s="329">
        <f t="shared" si="32"/>
        <v>0</v>
      </c>
    </row>
    <row r="85" spans="2:29" s="94" customFormat="1" ht="10.5" customHeight="1">
      <c r="B85" s="220" t="s">
        <v>415</v>
      </c>
      <c r="C85" s="96"/>
      <c r="D85" s="98"/>
      <c r="E85" s="195">
        <f aca="true" t="shared" si="37" ref="E85:M85">SUM(E86:E87)</f>
        <v>82863</v>
      </c>
      <c r="F85" s="195">
        <f t="shared" si="37"/>
        <v>5320</v>
      </c>
      <c r="G85" s="196">
        <f t="shared" si="37"/>
        <v>82863000</v>
      </c>
      <c r="H85" s="195">
        <f t="shared" si="37"/>
        <v>5320</v>
      </c>
      <c r="I85" s="196">
        <f t="shared" si="37"/>
        <v>82863000</v>
      </c>
      <c r="J85" s="195">
        <f t="shared" si="37"/>
        <v>0</v>
      </c>
      <c r="K85" s="196">
        <f t="shared" si="37"/>
        <v>0</v>
      </c>
      <c r="L85" s="195">
        <f t="shared" si="37"/>
        <v>0</v>
      </c>
      <c r="M85" s="196">
        <f t="shared" si="37"/>
        <v>0</v>
      </c>
      <c r="N85" s="261"/>
      <c r="O85" s="261"/>
      <c r="P85" s="195"/>
      <c r="Q85" s="196"/>
      <c r="R85" s="327">
        <f t="shared" si="14"/>
        <v>100</v>
      </c>
      <c r="S85" s="327"/>
      <c r="T85" s="327"/>
      <c r="U85" s="327"/>
      <c r="W85" s="220" t="s">
        <v>415</v>
      </c>
      <c r="X85" s="96"/>
      <c r="Y85" s="98"/>
      <c r="Z85" s="329">
        <f t="shared" si="29"/>
        <v>82863000</v>
      </c>
      <c r="AA85" s="329">
        <f t="shared" si="30"/>
        <v>82863000</v>
      </c>
      <c r="AB85" s="329">
        <f t="shared" si="31"/>
        <v>0</v>
      </c>
      <c r="AC85" s="329">
        <f t="shared" si="32"/>
        <v>0</v>
      </c>
    </row>
    <row r="86" spans="2:29" s="94" customFormat="1" ht="10.5" customHeight="1">
      <c r="B86" s="96"/>
      <c r="C86" s="220" t="s">
        <v>316</v>
      </c>
      <c r="D86" s="98"/>
      <c r="E86" s="195">
        <v>82863</v>
      </c>
      <c r="F86" s="195">
        <v>5320</v>
      </c>
      <c r="G86" s="196">
        <v>82863000</v>
      </c>
      <c r="H86" s="195">
        <v>5320</v>
      </c>
      <c r="I86" s="196">
        <v>82863000</v>
      </c>
      <c r="J86" s="195">
        <v>0</v>
      </c>
      <c r="K86" s="196">
        <v>0</v>
      </c>
      <c r="L86" s="195">
        <f>F86-H86-J86</f>
        <v>0</v>
      </c>
      <c r="M86" s="196">
        <f>G86-I86-K86</f>
        <v>0</v>
      </c>
      <c r="N86" s="261"/>
      <c r="O86" s="261"/>
      <c r="P86" s="195"/>
      <c r="Q86" s="196"/>
      <c r="R86" s="327">
        <f t="shared" si="14"/>
        <v>100</v>
      </c>
      <c r="S86" s="327"/>
      <c r="T86" s="327"/>
      <c r="U86" s="327"/>
      <c r="W86" s="96"/>
      <c r="X86" s="220" t="s">
        <v>316</v>
      </c>
      <c r="Y86" s="98"/>
      <c r="Z86" s="329">
        <f t="shared" si="29"/>
        <v>82863000</v>
      </c>
      <c r="AA86" s="329">
        <f t="shared" si="30"/>
        <v>82863000</v>
      </c>
      <c r="AB86" s="329">
        <f t="shared" si="31"/>
        <v>0</v>
      </c>
      <c r="AC86" s="329">
        <f t="shared" si="32"/>
        <v>0</v>
      </c>
    </row>
    <row r="87" spans="2:29" s="94" customFormat="1" ht="10.5" customHeight="1">
      <c r="B87" s="96"/>
      <c r="C87" s="220" t="s">
        <v>317</v>
      </c>
      <c r="D87" s="98"/>
      <c r="E87" s="195">
        <v>0</v>
      </c>
      <c r="F87" s="195">
        <v>0</v>
      </c>
      <c r="G87" s="196">
        <v>0</v>
      </c>
      <c r="H87" s="195">
        <v>0</v>
      </c>
      <c r="I87" s="196">
        <v>0</v>
      </c>
      <c r="J87" s="195">
        <v>0</v>
      </c>
      <c r="K87" s="196">
        <v>0</v>
      </c>
      <c r="L87" s="195">
        <f>F87-H87-J87</f>
        <v>0</v>
      </c>
      <c r="M87" s="196">
        <f>G87-I87-K87</f>
        <v>0</v>
      </c>
      <c r="N87" s="261"/>
      <c r="O87" s="261"/>
      <c r="P87" s="195"/>
      <c r="Q87" s="196"/>
      <c r="R87" s="327">
        <f>IF(G87=0,0,ROUND(I87*100/G87,1))</f>
        <v>0</v>
      </c>
      <c r="S87" s="327"/>
      <c r="T87" s="327"/>
      <c r="U87" s="327"/>
      <c r="W87" s="96"/>
      <c r="X87" s="220" t="s">
        <v>317</v>
      </c>
      <c r="Y87" s="98"/>
      <c r="Z87" s="329">
        <f t="shared" si="29"/>
        <v>0</v>
      </c>
      <c r="AA87" s="329">
        <f t="shared" si="30"/>
        <v>0</v>
      </c>
      <c r="AB87" s="329">
        <f t="shared" si="31"/>
        <v>0</v>
      </c>
      <c r="AC87" s="329">
        <f t="shared" si="32"/>
        <v>0</v>
      </c>
    </row>
    <row r="88" spans="1:29" s="94" customFormat="1" ht="3.75" customHeight="1">
      <c r="A88" s="128"/>
      <c r="B88" s="128"/>
      <c r="C88" s="128"/>
      <c r="D88" s="97"/>
      <c r="E88" s="195"/>
      <c r="F88" s="195"/>
      <c r="G88" s="196"/>
      <c r="H88" s="195"/>
      <c r="I88" s="196"/>
      <c r="J88" s="195"/>
      <c r="K88" s="196"/>
      <c r="L88" s="195"/>
      <c r="M88" s="196"/>
      <c r="N88" s="124"/>
      <c r="O88" s="124"/>
      <c r="P88" s="195"/>
      <c r="Q88" s="196"/>
      <c r="R88" s="125"/>
      <c r="S88" s="125"/>
      <c r="T88" s="125"/>
      <c r="U88" s="125"/>
      <c r="V88" s="128"/>
      <c r="W88" s="128"/>
      <c r="X88" s="128"/>
      <c r="Y88" s="97"/>
      <c r="Z88" s="329">
        <f t="shared" si="29"/>
        <v>0</v>
      </c>
      <c r="AA88" s="329">
        <f t="shared" si="30"/>
        <v>0</v>
      </c>
      <c r="AB88" s="329">
        <f t="shared" si="31"/>
        <v>0</v>
      </c>
      <c r="AC88" s="329">
        <f t="shared" si="32"/>
        <v>0</v>
      </c>
    </row>
    <row r="89" spans="1:29" s="94" customFormat="1" ht="10.5" customHeight="1">
      <c r="A89" s="128" t="s">
        <v>105</v>
      </c>
      <c r="B89" s="128"/>
      <c r="C89" s="128"/>
      <c r="D89" s="97"/>
      <c r="E89" s="195">
        <f aca="true" t="shared" si="38" ref="E89:M89">SUM(E90:E91)</f>
        <v>6000</v>
      </c>
      <c r="F89" s="195">
        <f t="shared" si="38"/>
        <v>2193</v>
      </c>
      <c r="G89" s="196">
        <f t="shared" si="38"/>
        <v>76179312</v>
      </c>
      <c r="H89" s="195">
        <f t="shared" si="38"/>
        <v>221</v>
      </c>
      <c r="I89" s="196">
        <f t="shared" si="38"/>
        <v>5448607</v>
      </c>
      <c r="J89" s="195">
        <f t="shared" si="38"/>
        <v>689</v>
      </c>
      <c r="K89" s="196">
        <f t="shared" si="38"/>
        <v>9917645</v>
      </c>
      <c r="L89" s="195">
        <f t="shared" si="38"/>
        <v>1283</v>
      </c>
      <c r="M89" s="196">
        <f t="shared" si="38"/>
        <v>60813060</v>
      </c>
      <c r="N89" s="261"/>
      <c r="O89" s="261"/>
      <c r="P89" s="195"/>
      <c r="Q89" s="196"/>
      <c r="R89" s="327">
        <f>IF(G89=0,0,ROUND(I89*100/G89,1))</f>
        <v>7.2</v>
      </c>
      <c r="S89" s="327"/>
      <c r="T89" s="327"/>
      <c r="U89" s="327"/>
      <c r="V89" s="128" t="s">
        <v>105</v>
      </c>
      <c r="W89" s="128"/>
      <c r="X89" s="128"/>
      <c r="Y89" s="97"/>
      <c r="Z89" s="329">
        <f t="shared" si="29"/>
        <v>76179312</v>
      </c>
      <c r="AA89" s="329">
        <f t="shared" si="30"/>
        <v>5448607</v>
      </c>
      <c r="AB89" s="329">
        <f t="shared" si="31"/>
        <v>9917645</v>
      </c>
      <c r="AC89" s="329">
        <f t="shared" si="32"/>
        <v>60813060</v>
      </c>
    </row>
    <row r="90" spans="2:29" s="94" customFormat="1" ht="10.5" customHeight="1">
      <c r="B90" s="96"/>
      <c r="C90" s="220" t="s">
        <v>316</v>
      </c>
      <c r="D90" s="98"/>
      <c r="E90" s="195">
        <f>SUM(E94,E98)</f>
        <v>0</v>
      </c>
      <c r="F90" s="195">
        <f aca="true" t="shared" si="39" ref="F90:M90">SUM(F94,F98)</f>
        <v>0</v>
      </c>
      <c r="G90" s="196">
        <f t="shared" si="39"/>
        <v>0</v>
      </c>
      <c r="H90" s="195">
        <f t="shared" si="39"/>
        <v>0</v>
      </c>
      <c r="I90" s="196">
        <f t="shared" si="39"/>
        <v>0</v>
      </c>
      <c r="J90" s="195">
        <f t="shared" si="39"/>
        <v>0</v>
      </c>
      <c r="K90" s="196">
        <f t="shared" si="39"/>
        <v>0</v>
      </c>
      <c r="L90" s="195">
        <f t="shared" si="39"/>
        <v>0</v>
      </c>
      <c r="M90" s="196">
        <f t="shared" si="39"/>
        <v>0</v>
      </c>
      <c r="N90" s="261"/>
      <c r="O90" s="261"/>
      <c r="P90" s="195"/>
      <c r="Q90" s="196"/>
      <c r="R90" s="327">
        <f>IF(G90=0,0,ROUND(I90*100/G90,1))</f>
        <v>0</v>
      </c>
      <c r="S90" s="327"/>
      <c r="T90" s="327"/>
      <c r="U90" s="327"/>
      <c r="W90" s="96"/>
      <c r="X90" s="220" t="s">
        <v>316</v>
      </c>
      <c r="Y90" s="98"/>
      <c r="Z90" s="329">
        <f t="shared" si="29"/>
        <v>0</v>
      </c>
      <c r="AA90" s="329">
        <f t="shared" si="30"/>
        <v>0</v>
      </c>
      <c r="AB90" s="329">
        <f t="shared" si="31"/>
        <v>0</v>
      </c>
      <c r="AC90" s="329">
        <f t="shared" si="32"/>
        <v>0</v>
      </c>
    </row>
    <row r="91" spans="2:29" s="94" customFormat="1" ht="10.5" customHeight="1">
      <c r="B91" s="96"/>
      <c r="C91" s="220" t="s">
        <v>317</v>
      </c>
      <c r="D91" s="98"/>
      <c r="E91" s="195">
        <f>SUM(E95,E99)</f>
        <v>6000</v>
      </c>
      <c r="F91" s="195">
        <f>SUM(F95,F99)</f>
        <v>2193</v>
      </c>
      <c r="G91" s="196">
        <f aca="true" t="shared" si="40" ref="G91:M91">SUM(G95,G99)</f>
        <v>76179312</v>
      </c>
      <c r="H91" s="195">
        <f t="shared" si="40"/>
        <v>221</v>
      </c>
      <c r="I91" s="196">
        <f t="shared" si="40"/>
        <v>5448607</v>
      </c>
      <c r="J91" s="195">
        <f t="shared" si="40"/>
        <v>689</v>
      </c>
      <c r="K91" s="196">
        <f t="shared" si="40"/>
        <v>9917645</v>
      </c>
      <c r="L91" s="195">
        <f t="shared" si="40"/>
        <v>1283</v>
      </c>
      <c r="M91" s="196">
        <f t="shared" si="40"/>
        <v>60813060</v>
      </c>
      <c r="N91" s="261"/>
      <c r="O91" s="261"/>
      <c r="P91" s="195"/>
      <c r="Q91" s="196"/>
      <c r="R91" s="327">
        <f>IF(G91=0,0,ROUND(I91*100/G91,1))</f>
        <v>7.2</v>
      </c>
      <c r="S91" s="327"/>
      <c r="T91" s="327"/>
      <c r="U91" s="327"/>
      <c r="W91" s="96"/>
      <c r="X91" s="220" t="s">
        <v>317</v>
      </c>
      <c r="Y91" s="98"/>
      <c r="Z91" s="329">
        <f t="shared" si="29"/>
        <v>76179312</v>
      </c>
      <c r="AA91" s="329">
        <f t="shared" si="30"/>
        <v>5448607</v>
      </c>
      <c r="AB91" s="329">
        <f t="shared" si="31"/>
        <v>9917645</v>
      </c>
      <c r="AC91" s="329">
        <f t="shared" si="32"/>
        <v>60813060</v>
      </c>
    </row>
    <row r="92" spans="1:29" s="94" customFormat="1" ht="3.75" customHeight="1">
      <c r="A92" s="128"/>
      <c r="B92" s="128"/>
      <c r="C92" s="128"/>
      <c r="D92" s="97"/>
      <c r="E92" s="195"/>
      <c r="F92" s="195"/>
      <c r="G92" s="196"/>
      <c r="H92" s="195"/>
      <c r="I92" s="196"/>
      <c r="J92" s="195"/>
      <c r="K92" s="196"/>
      <c r="L92" s="195"/>
      <c r="M92" s="196"/>
      <c r="N92" s="124"/>
      <c r="O92" s="124"/>
      <c r="P92" s="195"/>
      <c r="Q92" s="196"/>
      <c r="R92" s="234"/>
      <c r="S92" s="234"/>
      <c r="T92" s="234"/>
      <c r="U92" s="234"/>
      <c r="V92" s="128"/>
      <c r="W92" s="128"/>
      <c r="X92" s="128"/>
      <c r="Y92" s="97"/>
      <c r="Z92" s="329">
        <f t="shared" si="29"/>
        <v>0</v>
      </c>
      <c r="AA92" s="329">
        <f t="shared" si="30"/>
        <v>0</v>
      </c>
      <c r="AB92" s="329">
        <f t="shared" si="31"/>
        <v>0</v>
      </c>
      <c r="AC92" s="329">
        <f t="shared" si="32"/>
        <v>0</v>
      </c>
    </row>
    <row r="93" spans="2:29" s="94" customFormat="1" ht="10.5" customHeight="1">
      <c r="B93" s="220" t="s">
        <v>328</v>
      </c>
      <c r="C93" s="96"/>
      <c r="D93" s="98"/>
      <c r="E93" s="195">
        <f aca="true" t="shared" si="41" ref="E93:M93">SUM(E94:E95)</f>
        <v>1000</v>
      </c>
      <c r="F93" s="195">
        <f t="shared" si="41"/>
        <v>200</v>
      </c>
      <c r="G93" s="196">
        <f t="shared" si="41"/>
        <v>3561269</v>
      </c>
      <c r="H93" s="195">
        <f t="shared" si="41"/>
        <v>9</v>
      </c>
      <c r="I93" s="196">
        <f t="shared" si="41"/>
        <v>174600</v>
      </c>
      <c r="J93" s="195">
        <f t="shared" si="41"/>
        <v>113</v>
      </c>
      <c r="K93" s="196">
        <f t="shared" si="41"/>
        <v>1591176</v>
      </c>
      <c r="L93" s="195">
        <f t="shared" si="41"/>
        <v>78</v>
      </c>
      <c r="M93" s="196">
        <f t="shared" si="41"/>
        <v>1795493</v>
      </c>
      <c r="N93" s="261"/>
      <c r="O93" s="261"/>
      <c r="P93" s="195"/>
      <c r="Q93" s="196"/>
      <c r="R93" s="327">
        <f>IF(G93=0,0,ROUND(I93*100/G93,1))</f>
        <v>4.9</v>
      </c>
      <c r="S93" s="327"/>
      <c r="T93" s="327"/>
      <c r="U93" s="327"/>
      <c r="W93" s="220" t="s">
        <v>328</v>
      </c>
      <c r="X93" s="96"/>
      <c r="Y93" s="98"/>
      <c r="Z93" s="329">
        <f t="shared" si="29"/>
        <v>3561269</v>
      </c>
      <c r="AA93" s="329">
        <f t="shared" si="30"/>
        <v>174600</v>
      </c>
      <c r="AB93" s="329">
        <f t="shared" si="31"/>
        <v>1591176</v>
      </c>
      <c r="AC93" s="329">
        <f t="shared" si="32"/>
        <v>1795493</v>
      </c>
    </row>
    <row r="94" spans="2:29" s="94" customFormat="1" ht="10.5" customHeight="1">
      <c r="B94" s="96"/>
      <c r="C94" s="220" t="s">
        <v>316</v>
      </c>
      <c r="D94" s="98"/>
      <c r="E94" s="195">
        <v>0</v>
      </c>
      <c r="F94" s="195">
        <v>0</v>
      </c>
      <c r="G94" s="196">
        <v>0</v>
      </c>
      <c r="H94" s="195">
        <v>0</v>
      </c>
      <c r="I94" s="196">
        <v>0</v>
      </c>
      <c r="J94" s="195">
        <v>0</v>
      </c>
      <c r="K94" s="196">
        <v>0</v>
      </c>
      <c r="L94" s="195">
        <f>F94-H94-J94</f>
        <v>0</v>
      </c>
      <c r="M94" s="196">
        <f>G94-I94-K94</f>
        <v>0</v>
      </c>
      <c r="N94" s="261"/>
      <c r="O94" s="261"/>
      <c r="P94" s="195"/>
      <c r="Q94" s="196"/>
      <c r="R94" s="327">
        <f>IF(G94=0,0,ROUND(I94*100/G94,1))</f>
        <v>0</v>
      </c>
      <c r="S94" s="327"/>
      <c r="T94" s="327"/>
      <c r="U94" s="327"/>
      <c r="W94" s="96"/>
      <c r="X94" s="220" t="s">
        <v>316</v>
      </c>
      <c r="Y94" s="98"/>
      <c r="Z94" s="329">
        <f t="shared" si="29"/>
        <v>0</v>
      </c>
      <c r="AA94" s="329">
        <f t="shared" si="30"/>
        <v>0</v>
      </c>
      <c r="AB94" s="329">
        <f t="shared" si="31"/>
        <v>0</v>
      </c>
      <c r="AC94" s="329">
        <f t="shared" si="32"/>
        <v>0</v>
      </c>
    </row>
    <row r="95" spans="2:29" s="94" customFormat="1" ht="10.5" customHeight="1">
      <c r="B95" s="96"/>
      <c r="C95" s="220" t="s">
        <v>317</v>
      </c>
      <c r="D95" s="98"/>
      <c r="E95" s="195">
        <v>1000</v>
      </c>
      <c r="F95" s="195">
        <v>200</v>
      </c>
      <c r="G95" s="196">
        <v>3561269</v>
      </c>
      <c r="H95" s="195">
        <v>9</v>
      </c>
      <c r="I95" s="196">
        <v>174600</v>
      </c>
      <c r="J95" s="195">
        <v>113</v>
      </c>
      <c r="K95" s="196">
        <v>1591176</v>
      </c>
      <c r="L95" s="195">
        <f>F95-H95-J95</f>
        <v>78</v>
      </c>
      <c r="M95" s="196">
        <f>G95-I95-K95</f>
        <v>1795493</v>
      </c>
      <c r="N95" s="261"/>
      <c r="O95" s="261"/>
      <c r="P95" s="195"/>
      <c r="Q95" s="196"/>
      <c r="R95" s="327">
        <f>IF(G95=0,0,ROUND(I95*100/G95,1))</f>
        <v>4.9</v>
      </c>
      <c r="S95" s="327"/>
      <c r="T95" s="327"/>
      <c r="U95" s="327"/>
      <c r="W95" s="96"/>
      <c r="X95" s="220" t="s">
        <v>317</v>
      </c>
      <c r="Y95" s="98"/>
      <c r="Z95" s="329">
        <f t="shared" si="29"/>
        <v>3561269</v>
      </c>
      <c r="AA95" s="329">
        <f t="shared" si="30"/>
        <v>174600</v>
      </c>
      <c r="AB95" s="329">
        <f t="shared" si="31"/>
        <v>1591176</v>
      </c>
      <c r="AC95" s="329">
        <f t="shared" si="32"/>
        <v>1795493</v>
      </c>
    </row>
    <row r="96" spans="1:29" s="94" customFormat="1" ht="3.75" customHeight="1">
      <c r="A96" s="128"/>
      <c r="B96" s="128"/>
      <c r="C96" s="128"/>
      <c r="D96" s="97"/>
      <c r="E96" s="195"/>
      <c r="F96" s="195"/>
      <c r="G96" s="196"/>
      <c r="H96" s="195"/>
      <c r="I96" s="196"/>
      <c r="J96" s="195"/>
      <c r="K96" s="196"/>
      <c r="L96" s="195"/>
      <c r="M96" s="196"/>
      <c r="N96" s="124"/>
      <c r="O96" s="124"/>
      <c r="P96" s="195"/>
      <c r="Q96" s="196"/>
      <c r="R96" s="234"/>
      <c r="S96" s="234"/>
      <c r="T96" s="234"/>
      <c r="U96" s="234"/>
      <c r="V96" s="128"/>
      <c r="W96" s="128"/>
      <c r="X96" s="128"/>
      <c r="Y96" s="97"/>
      <c r="Z96" s="329">
        <f t="shared" si="29"/>
        <v>0</v>
      </c>
      <c r="AA96" s="329">
        <f t="shared" si="30"/>
        <v>0</v>
      </c>
      <c r="AB96" s="329">
        <f t="shared" si="31"/>
        <v>0</v>
      </c>
      <c r="AC96" s="329">
        <f t="shared" si="32"/>
        <v>0</v>
      </c>
    </row>
    <row r="97" spans="2:29" s="94" customFormat="1" ht="10.5" customHeight="1">
      <c r="B97" s="220" t="s">
        <v>110</v>
      </c>
      <c r="C97" s="96"/>
      <c r="D97" s="98"/>
      <c r="E97" s="195">
        <f aca="true" t="shared" si="42" ref="E97:M97">SUM(E98:E99)</f>
        <v>5000</v>
      </c>
      <c r="F97" s="195">
        <f t="shared" si="42"/>
        <v>1993</v>
      </c>
      <c r="G97" s="196">
        <f t="shared" si="42"/>
        <v>72618043</v>
      </c>
      <c r="H97" s="195">
        <f t="shared" si="42"/>
        <v>212</v>
      </c>
      <c r="I97" s="196">
        <f t="shared" si="42"/>
        <v>5274007</v>
      </c>
      <c r="J97" s="195">
        <f t="shared" si="42"/>
        <v>576</v>
      </c>
      <c r="K97" s="196">
        <f t="shared" si="42"/>
        <v>8326469</v>
      </c>
      <c r="L97" s="195">
        <f t="shared" si="42"/>
        <v>1205</v>
      </c>
      <c r="M97" s="196">
        <f t="shared" si="42"/>
        <v>59017567</v>
      </c>
      <c r="N97" s="261"/>
      <c r="O97" s="261"/>
      <c r="P97" s="195"/>
      <c r="Q97" s="196"/>
      <c r="R97" s="327">
        <f>IF(G97=0,0,ROUND(I97*100/G97,1))</f>
        <v>7.3</v>
      </c>
      <c r="S97" s="327"/>
      <c r="T97" s="327"/>
      <c r="U97" s="327"/>
      <c r="W97" s="220" t="s">
        <v>110</v>
      </c>
      <c r="X97" s="96"/>
      <c r="Y97" s="98"/>
      <c r="Z97" s="329">
        <f t="shared" si="29"/>
        <v>72618043</v>
      </c>
      <c r="AA97" s="329">
        <f t="shared" si="30"/>
        <v>5274007</v>
      </c>
      <c r="AB97" s="329">
        <f t="shared" si="31"/>
        <v>8326469</v>
      </c>
      <c r="AC97" s="329">
        <f t="shared" si="32"/>
        <v>59017567</v>
      </c>
    </row>
    <row r="98" spans="2:29" s="94" customFormat="1" ht="10.5" customHeight="1">
      <c r="B98" s="96"/>
      <c r="C98" s="220" t="s">
        <v>316</v>
      </c>
      <c r="D98" s="98"/>
      <c r="E98" s="195">
        <v>0</v>
      </c>
      <c r="F98" s="195">
        <v>0</v>
      </c>
      <c r="G98" s="196">
        <v>0</v>
      </c>
      <c r="H98" s="195">
        <v>0</v>
      </c>
      <c r="I98" s="196">
        <v>0</v>
      </c>
      <c r="J98" s="195">
        <v>0</v>
      </c>
      <c r="K98" s="196">
        <v>0</v>
      </c>
      <c r="L98" s="195">
        <f>F98-H98-J98</f>
        <v>0</v>
      </c>
      <c r="M98" s="196">
        <f>G98-I98-K98</f>
        <v>0</v>
      </c>
      <c r="N98" s="261"/>
      <c r="O98" s="261"/>
      <c r="P98" s="195"/>
      <c r="Q98" s="196"/>
      <c r="R98" s="327">
        <f>IF(G98=0,0,ROUND(I98*100/G98,1))</f>
        <v>0</v>
      </c>
      <c r="S98" s="327"/>
      <c r="T98" s="327"/>
      <c r="U98" s="327"/>
      <c r="W98" s="96"/>
      <c r="X98" s="220" t="s">
        <v>316</v>
      </c>
      <c r="Y98" s="98"/>
      <c r="Z98" s="329">
        <f t="shared" si="29"/>
        <v>0</v>
      </c>
      <c r="AA98" s="329">
        <f t="shared" si="30"/>
        <v>0</v>
      </c>
      <c r="AB98" s="329">
        <f t="shared" si="31"/>
        <v>0</v>
      </c>
      <c r="AC98" s="329">
        <f t="shared" si="32"/>
        <v>0</v>
      </c>
    </row>
    <row r="99" spans="2:29" s="94" customFormat="1" ht="10.5" customHeight="1">
      <c r="B99" s="96"/>
      <c r="C99" s="220" t="s">
        <v>317</v>
      </c>
      <c r="D99" s="98"/>
      <c r="E99" s="195">
        <v>5000</v>
      </c>
      <c r="F99" s="195">
        <v>1993</v>
      </c>
      <c r="G99" s="196">
        <v>72618043</v>
      </c>
      <c r="H99" s="195">
        <v>212</v>
      </c>
      <c r="I99" s="196">
        <v>5274007</v>
      </c>
      <c r="J99" s="195">
        <v>576</v>
      </c>
      <c r="K99" s="196">
        <v>8326469</v>
      </c>
      <c r="L99" s="195">
        <f>F99-H99-J99</f>
        <v>1205</v>
      </c>
      <c r="M99" s="196">
        <f>G99-I99-K99</f>
        <v>59017567</v>
      </c>
      <c r="N99" s="261"/>
      <c r="O99" s="261"/>
      <c r="P99" s="195"/>
      <c r="Q99" s="196"/>
      <c r="R99" s="327">
        <f>IF(G99=0,0,ROUND(I99*100/G99,1))</f>
        <v>7.3</v>
      </c>
      <c r="S99" s="327"/>
      <c r="T99" s="327"/>
      <c r="U99" s="327"/>
      <c r="W99" s="96"/>
      <c r="X99" s="220" t="s">
        <v>317</v>
      </c>
      <c r="Y99" s="98"/>
      <c r="Z99" s="329">
        <f t="shared" si="29"/>
        <v>72618043</v>
      </c>
      <c r="AA99" s="329">
        <f t="shared" si="30"/>
        <v>5274007</v>
      </c>
      <c r="AB99" s="329">
        <f t="shared" si="31"/>
        <v>8326469</v>
      </c>
      <c r="AC99" s="329">
        <f t="shared" si="32"/>
        <v>59017567</v>
      </c>
    </row>
    <row r="100" spans="1:29" s="94" customFormat="1" ht="3.75" customHeight="1">
      <c r="A100" s="128"/>
      <c r="B100" s="128"/>
      <c r="C100" s="128"/>
      <c r="D100" s="97"/>
      <c r="E100" s="195"/>
      <c r="F100" s="195"/>
      <c r="G100" s="196"/>
      <c r="H100" s="195"/>
      <c r="I100" s="196"/>
      <c r="J100" s="195"/>
      <c r="K100" s="196"/>
      <c r="L100" s="195"/>
      <c r="M100" s="196"/>
      <c r="N100" s="124"/>
      <c r="O100" s="124"/>
      <c r="P100" s="195"/>
      <c r="Q100" s="196"/>
      <c r="R100" s="125"/>
      <c r="S100" s="125"/>
      <c r="T100" s="125"/>
      <c r="U100" s="125"/>
      <c r="V100" s="128"/>
      <c r="W100" s="128"/>
      <c r="X100" s="128"/>
      <c r="Y100" s="97"/>
      <c r="Z100" s="329">
        <f t="shared" si="29"/>
        <v>0</v>
      </c>
      <c r="AA100" s="329">
        <f t="shared" si="30"/>
        <v>0</v>
      </c>
      <c r="AB100" s="329">
        <f t="shared" si="31"/>
        <v>0</v>
      </c>
      <c r="AC100" s="329">
        <f t="shared" si="32"/>
        <v>0</v>
      </c>
    </row>
    <row r="101" spans="1:29" s="94" customFormat="1" ht="10.5" customHeight="1">
      <c r="A101" s="96" t="s">
        <v>106</v>
      </c>
      <c r="B101" s="96"/>
      <c r="C101" s="96"/>
      <c r="D101" s="98"/>
      <c r="E101" s="195">
        <f>SUM(E103,E104,E105,E106)</f>
        <v>34743717</v>
      </c>
      <c r="F101" s="195"/>
      <c r="G101" s="196">
        <f>SUM(G103,G104,G105,G106)</f>
        <v>34743717000</v>
      </c>
      <c r="H101" s="195"/>
      <c r="I101" s="196">
        <f>SUM(I103,I104,I105,I106)</f>
        <v>34743717000</v>
      </c>
      <c r="J101" s="195"/>
      <c r="K101" s="196"/>
      <c r="L101" s="195"/>
      <c r="M101" s="196"/>
      <c r="N101" s="261"/>
      <c r="O101" s="261"/>
      <c r="P101" s="195"/>
      <c r="Q101" s="196"/>
      <c r="R101" s="327">
        <f>IF(G101=0,0,ROUND(I101*100/G101,1))</f>
        <v>100</v>
      </c>
      <c r="S101" s="327"/>
      <c r="T101" s="327"/>
      <c r="U101" s="327"/>
      <c r="V101" s="96" t="s">
        <v>106</v>
      </c>
      <c r="W101" s="96"/>
      <c r="X101" s="96"/>
      <c r="Y101" s="98"/>
      <c r="Z101" s="329">
        <f t="shared" si="29"/>
        <v>34743717000</v>
      </c>
      <c r="AA101" s="329">
        <f t="shared" si="30"/>
        <v>34743717000</v>
      </c>
      <c r="AB101" s="329">
        <f t="shared" si="31"/>
        <v>0</v>
      </c>
      <c r="AC101" s="329">
        <f t="shared" si="32"/>
        <v>0</v>
      </c>
    </row>
    <row r="102" spans="1:29" s="94" customFormat="1" ht="3.75" customHeight="1">
      <c r="A102" s="96"/>
      <c r="B102" s="96"/>
      <c r="C102" s="96"/>
      <c r="D102" s="98"/>
      <c r="E102" s="195"/>
      <c r="F102" s="195"/>
      <c r="G102" s="196"/>
      <c r="H102" s="195"/>
      <c r="I102" s="196"/>
      <c r="J102" s="195"/>
      <c r="K102" s="196"/>
      <c r="L102" s="195"/>
      <c r="M102" s="196"/>
      <c r="N102" s="261"/>
      <c r="O102" s="261"/>
      <c r="P102" s="195"/>
      <c r="Q102" s="196"/>
      <c r="R102" s="125"/>
      <c r="S102" s="125"/>
      <c r="T102" s="125"/>
      <c r="U102" s="125"/>
      <c r="V102" s="96"/>
      <c r="W102" s="96"/>
      <c r="X102" s="96"/>
      <c r="Y102" s="98"/>
      <c r="Z102" s="329">
        <f t="shared" si="29"/>
        <v>0</v>
      </c>
      <c r="AA102" s="329">
        <f t="shared" si="30"/>
        <v>0</v>
      </c>
      <c r="AB102" s="329">
        <f t="shared" si="31"/>
        <v>0</v>
      </c>
      <c r="AC102" s="329">
        <f t="shared" si="32"/>
        <v>0</v>
      </c>
    </row>
    <row r="103" spans="1:29" s="94" customFormat="1" ht="10.5">
      <c r="A103" s="96"/>
      <c r="B103" s="220" t="s">
        <v>416</v>
      </c>
      <c r="C103" s="96"/>
      <c r="D103" s="98"/>
      <c r="E103" s="195">
        <v>29279549</v>
      </c>
      <c r="F103" s="195"/>
      <c r="G103" s="196">
        <v>29279549000</v>
      </c>
      <c r="H103" s="195"/>
      <c r="I103" s="196">
        <v>29279549000</v>
      </c>
      <c r="J103" s="195"/>
      <c r="K103" s="196"/>
      <c r="L103" s="195"/>
      <c r="M103" s="196"/>
      <c r="N103" s="124"/>
      <c r="O103" s="124"/>
      <c r="P103" s="195"/>
      <c r="Q103" s="196"/>
      <c r="R103" s="327">
        <f>IF(G103=0,0,ROUND(I103*100/G103,1))</f>
        <v>100</v>
      </c>
      <c r="S103" s="327"/>
      <c r="T103" s="327"/>
      <c r="U103" s="327"/>
      <c r="V103" s="96"/>
      <c r="W103" s="220" t="s">
        <v>416</v>
      </c>
      <c r="X103" s="96"/>
      <c r="Y103" s="98"/>
      <c r="Z103" s="329">
        <f t="shared" si="29"/>
        <v>29279549000</v>
      </c>
      <c r="AA103" s="329">
        <f t="shared" si="30"/>
        <v>29279549000</v>
      </c>
      <c r="AB103" s="329">
        <f t="shared" si="31"/>
        <v>0</v>
      </c>
      <c r="AC103" s="329">
        <f t="shared" si="32"/>
        <v>0</v>
      </c>
    </row>
    <row r="104" spans="2:29" s="94" customFormat="1" ht="10.5" customHeight="1">
      <c r="B104" s="220" t="s">
        <v>329</v>
      </c>
      <c r="C104" s="96"/>
      <c r="D104" s="98"/>
      <c r="E104" s="195">
        <v>4888900</v>
      </c>
      <c r="F104" s="195"/>
      <c r="G104" s="196">
        <v>4888900000</v>
      </c>
      <c r="H104" s="195"/>
      <c r="I104" s="196">
        <v>4888900000</v>
      </c>
      <c r="J104" s="195"/>
      <c r="K104" s="196"/>
      <c r="L104" s="195"/>
      <c r="M104" s="196"/>
      <c r="N104" s="261"/>
      <c r="O104" s="261"/>
      <c r="P104" s="195"/>
      <c r="Q104" s="196"/>
      <c r="R104" s="327">
        <f>IF(G104=0,0,ROUND(I104*100/G104,1))</f>
        <v>100</v>
      </c>
      <c r="S104" s="327"/>
      <c r="T104" s="327"/>
      <c r="U104" s="327"/>
      <c r="W104" s="220" t="s">
        <v>329</v>
      </c>
      <c r="X104" s="96"/>
      <c r="Y104" s="98"/>
      <c r="Z104" s="329">
        <f t="shared" si="29"/>
        <v>4888900000</v>
      </c>
      <c r="AA104" s="329">
        <f t="shared" si="30"/>
        <v>4888900000</v>
      </c>
      <c r="AB104" s="329">
        <f t="shared" si="31"/>
        <v>0</v>
      </c>
      <c r="AC104" s="329">
        <f t="shared" si="32"/>
        <v>0</v>
      </c>
    </row>
    <row r="105" spans="2:29" s="94" customFormat="1" ht="10.5" customHeight="1">
      <c r="B105" s="220" t="s">
        <v>330</v>
      </c>
      <c r="C105" s="96"/>
      <c r="D105" s="98"/>
      <c r="E105" s="195">
        <v>322293</v>
      </c>
      <c r="F105" s="195"/>
      <c r="G105" s="196">
        <v>322293000</v>
      </c>
      <c r="H105" s="195"/>
      <c r="I105" s="196">
        <v>322293000</v>
      </c>
      <c r="J105" s="195"/>
      <c r="K105" s="196"/>
      <c r="L105" s="195"/>
      <c r="M105" s="196"/>
      <c r="N105" s="270"/>
      <c r="O105" s="270"/>
      <c r="P105" s="195"/>
      <c r="Q105" s="196"/>
      <c r="R105" s="327">
        <f>IF(G105=0,0,ROUND(I105*100/G105,1))</f>
        <v>100</v>
      </c>
      <c r="S105" s="327"/>
      <c r="T105" s="327"/>
      <c r="U105" s="327"/>
      <c r="W105" s="220" t="s">
        <v>330</v>
      </c>
      <c r="X105" s="96"/>
      <c r="Y105" s="98"/>
      <c r="Z105" s="329">
        <f t="shared" si="29"/>
        <v>322293000</v>
      </c>
      <c r="AA105" s="329">
        <f t="shared" si="30"/>
        <v>322293000</v>
      </c>
      <c r="AB105" s="329">
        <f t="shared" si="31"/>
        <v>0</v>
      </c>
      <c r="AC105" s="329">
        <f t="shared" si="32"/>
        <v>0</v>
      </c>
    </row>
    <row r="106" spans="1:83" s="94" customFormat="1" ht="10.5" customHeight="1">
      <c r="A106" s="99"/>
      <c r="B106" s="224" t="s">
        <v>331</v>
      </c>
      <c r="C106" s="222"/>
      <c r="D106" s="101"/>
      <c r="E106" s="197">
        <v>252975</v>
      </c>
      <c r="F106" s="197"/>
      <c r="G106" s="198">
        <v>252975000</v>
      </c>
      <c r="H106" s="197"/>
      <c r="I106" s="198">
        <v>252975000</v>
      </c>
      <c r="J106" s="197"/>
      <c r="K106" s="198"/>
      <c r="L106" s="197"/>
      <c r="M106" s="198"/>
      <c r="N106" s="271"/>
      <c r="O106" s="271"/>
      <c r="P106" s="197"/>
      <c r="Q106" s="197"/>
      <c r="R106" s="328">
        <f>IF(G106=0,0,ROUND(I106*100/G106,1))</f>
        <v>100</v>
      </c>
      <c r="S106" s="333"/>
      <c r="T106" s="333"/>
      <c r="U106" s="333"/>
      <c r="V106" s="99"/>
      <c r="W106" s="224" t="s">
        <v>331</v>
      </c>
      <c r="X106" s="222"/>
      <c r="Y106" s="101"/>
      <c r="Z106" s="329">
        <f t="shared" si="29"/>
        <v>252975000</v>
      </c>
      <c r="AA106" s="329">
        <f t="shared" si="30"/>
        <v>252975000</v>
      </c>
      <c r="AB106" s="329">
        <f t="shared" si="31"/>
        <v>0</v>
      </c>
      <c r="AC106" s="329">
        <f t="shared" si="32"/>
        <v>0</v>
      </c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</row>
    <row r="107" spans="1:21" s="94" customFormat="1" ht="10.5">
      <c r="A107" s="129" t="s">
        <v>339</v>
      </c>
      <c r="B107" s="129"/>
      <c r="C107" s="129"/>
      <c r="D107" s="129"/>
      <c r="E107" s="130"/>
      <c r="F107" s="130"/>
      <c r="G107" s="130"/>
      <c r="H107" s="130"/>
      <c r="I107" s="130"/>
      <c r="J107" s="130"/>
      <c r="K107" s="130"/>
      <c r="L107" s="124"/>
      <c r="M107" s="130"/>
      <c r="Q107" s="130"/>
      <c r="R107" s="125"/>
      <c r="S107" s="125"/>
      <c r="T107" s="125"/>
      <c r="U107" s="125"/>
    </row>
    <row r="108" spans="1:21" s="94" customFormat="1" ht="10.5">
      <c r="A108" s="131" t="s">
        <v>417</v>
      </c>
      <c r="B108" s="131"/>
      <c r="C108" s="131"/>
      <c r="D108" s="131"/>
      <c r="E108" s="130"/>
      <c r="F108" s="130"/>
      <c r="G108" s="130"/>
      <c r="H108" s="124"/>
      <c r="I108" s="130"/>
      <c r="J108" s="130"/>
      <c r="K108" s="130"/>
      <c r="L108" s="124"/>
      <c r="M108" s="130"/>
      <c r="Q108" s="130"/>
      <c r="R108" s="125"/>
      <c r="S108" s="125"/>
      <c r="T108" s="125"/>
      <c r="U108" s="125"/>
    </row>
    <row r="109" spans="1:21" s="94" customFormat="1" ht="10.5">
      <c r="A109" s="131" t="s">
        <v>418</v>
      </c>
      <c r="B109" s="131"/>
      <c r="C109" s="131"/>
      <c r="D109" s="131"/>
      <c r="E109" s="130"/>
      <c r="F109" s="130"/>
      <c r="G109" s="130"/>
      <c r="H109" s="124"/>
      <c r="I109" s="130"/>
      <c r="J109" s="130"/>
      <c r="K109" s="130"/>
      <c r="L109" s="124"/>
      <c r="M109" s="130"/>
      <c r="Q109" s="130"/>
      <c r="R109" s="125"/>
      <c r="S109" s="125"/>
      <c r="T109" s="125"/>
      <c r="U109" s="125"/>
    </row>
    <row r="110" spans="1:21" s="94" customFormat="1" ht="10.5">
      <c r="A110" s="258" t="s">
        <v>344</v>
      </c>
      <c r="B110" s="131"/>
      <c r="C110" s="131"/>
      <c r="D110" s="131"/>
      <c r="E110" s="130"/>
      <c r="F110" s="130"/>
      <c r="G110" s="130"/>
      <c r="H110" s="124"/>
      <c r="I110" s="130"/>
      <c r="J110" s="130"/>
      <c r="K110" s="130"/>
      <c r="L110" s="124"/>
      <c r="M110" s="130"/>
      <c r="Q110" s="130"/>
      <c r="R110" s="125"/>
      <c r="S110" s="125"/>
      <c r="T110" s="125"/>
      <c r="U110" s="125"/>
    </row>
  </sheetData>
  <printOptions/>
  <pageMargins left="0.5511811023622047" right="0.5118110236220472" top="0.5511811023622047" bottom="0.35433070866141736" header="0.1968503937007874" footer="0.196850393700787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227"/>
  <sheetViews>
    <sheetView workbookViewId="0" topLeftCell="A1">
      <selection activeCell="C26" sqref="C26"/>
    </sheetView>
  </sheetViews>
  <sheetFormatPr defaultColWidth="9.00390625" defaultRowHeight="12.75"/>
  <cols>
    <col min="1" max="1" width="9.875" style="3" customWidth="1"/>
    <col min="2" max="3" width="12.875" style="3" customWidth="1"/>
    <col min="4" max="4" width="6.25390625" style="3" customWidth="1"/>
    <col min="5" max="6" width="12.875" style="3" customWidth="1"/>
    <col min="7" max="7" width="6.25390625" style="3" customWidth="1"/>
    <col min="8" max="9" width="12.875" style="3" customWidth="1"/>
    <col min="10" max="10" width="5.75390625" style="3" customWidth="1"/>
    <col min="11" max="61" width="12.75390625" style="3" customWidth="1"/>
    <col min="62" max="16384" width="8.875" style="3" customWidth="1"/>
  </cols>
  <sheetData>
    <row r="1" spans="1:13" ht="17.25">
      <c r="A1" s="30" t="s">
        <v>398</v>
      </c>
      <c r="B1" s="1"/>
      <c r="M1" s="17"/>
    </row>
    <row r="2" spans="1:61" ht="4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31"/>
      <c r="L2" s="17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38"/>
      <c r="AQ2" s="18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1:10" ht="13.5" customHeight="1">
      <c r="A3" s="311"/>
      <c r="B3" s="339"/>
      <c r="C3" s="340" t="s">
        <v>3</v>
      </c>
      <c r="D3" s="341"/>
      <c r="E3" s="342"/>
      <c r="F3" s="343" t="s">
        <v>114</v>
      </c>
      <c r="G3" s="344"/>
      <c r="H3" s="342"/>
      <c r="I3" s="340" t="s">
        <v>115</v>
      </c>
      <c r="J3" s="344"/>
    </row>
    <row r="4" spans="1:10" ht="26.25" customHeight="1">
      <c r="A4" s="312" t="s">
        <v>44</v>
      </c>
      <c r="B4" s="312" t="s">
        <v>99</v>
      </c>
      <c r="C4" s="312" t="s">
        <v>100</v>
      </c>
      <c r="D4" s="338" t="s">
        <v>526</v>
      </c>
      <c r="E4" s="337" t="s">
        <v>99</v>
      </c>
      <c r="F4" s="337" t="s">
        <v>100</v>
      </c>
      <c r="G4" s="338" t="s">
        <v>526</v>
      </c>
      <c r="H4" s="337" t="s">
        <v>99</v>
      </c>
      <c r="I4" s="337" t="s">
        <v>100</v>
      </c>
      <c r="J4" s="338" t="s">
        <v>526</v>
      </c>
    </row>
    <row r="5" spans="1:10" ht="15" customHeight="1">
      <c r="A5" s="90" t="s">
        <v>434</v>
      </c>
      <c r="B5" s="348">
        <v>613219832998</v>
      </c>
      <c r="C5" s="348">
        <v>584073260133</v>
      </c>
      <c r="D5" s="346">
        <v>95.2</v>
      </c>
      <c r="E5" s="348">
        <v>198083006408</v>
      </c>
      <c r="F5" s="348">
        <v>188239684396</v>
      </c>
      <c r="G5" s="346">
        <v>95</v>
      </c>
      <c r="H5" s="348">
        <v>116927509130</v>
      </c>
      <c r="I5" s="348">
        <v>107584115443</v>
      </c>
      <c r="J5" s="346">
        <v>92</v>
      </c>
    </row>
    <row r="6" spans="1:10" ht="15" customHeight="1">
      <c r="A6" s="90" t="s">
        <v>348</v>
      </c>
      <c r="B6" s="348">
        <v>540788064545</v>
      </c>
      <c r="C6" s="348">
        <v>511916225592</v>
      </c>
      <c r="D6" s="346">
        <v>94.7</v>
      </c>
      <c r="E6" s="348">
        <v>154548548960</v>
      </c>
      <c r="F6" s="348">
        <v>144905396412</v>
      </c>
      <c r="G6" s="346">
        <v>93.8</v>
      </c>
      <c r="H6" s="348">
        <v>113895138328</v>
      </c>
      <c r="I6" s="348">
        <v>104736841025</v>
      </c>
      <c r="J6" s="346">
        <v>92</v>
      </c>
    </row>
    <row r="7" spans="1:10" ht="15" customHeight="1">
      <c r="A7" s="90" t="s">
        <v>364</v>
      </c>
      <c r="B7" s="348">
        <v>524188545304</v>
      </c>
      <c r="C7" s="348">
        <v>494787942999</v>
      </c>
      <c r="D7" s="346">
        <v>94.4</v>
      </c>
      <c r="E7" s="348">
        <v>141893491864</v>
      </c>
      <c r="F7" s="348">
        <v>132591843902</v>
      </c>
      <c r="G7" s="346">
        <v>93.4</v>
      </c>
      <c r="H7" s="348">
        <v>108150811699</v>
      </c>
      <c r="I7" s="348">
        <v>99325296034</v>
      </c>
      <c r="J7" s="346">
        <v>91.8</v>
      </c>
    </row>
    <row r="8" spans="1:10" ht="15" customHeight="1">
      <c r="A8" s="90" t="s">
        <v>372</v>
      </c>
      <c r="B8" s="348">
        <v>558311215865</v>
      </c>
      <c r="C8" s="348">
        <v>528372457675</v>
      </c>
      <c r="D8" s="346">
        <v>94.6</v>
      </c>
      <c r="E8" s="348">
        <v>148719308111</v>
      </c>
      <c r="F8" s="348">
        <v>139419435561</v>
      </c>
      <c r="G8" s="346">
        <v>93.7</v>
      </c>
      <c r="H8" s="348">
        <v>110049883970</v>
      </c>
      <c r="I8" s="348">
        <v>101582901213</v>
      </c>
      <c r="J8" s="346">
        <v>92.3</v>
      </c>
    </row>
    <row r="9" spans="1:10" ht="15" customHeight="1">
      <c r="A9" s="90" t="s">
        <v>435</v>
      </c>
      <c r="B9" s="334">
        <f>SUM(B11:B27)</f>
        <v>597614329330</v>
      </c>
      <c r="C9" s="334">
        <f>SUM(C11:C27)</f>
        <v>569382152119</v>
      </c>
      <c r="D9" s="346">
        <f>IF(B9=0,0,ROUND(C9*100/B9,1))</f>
        <v>95.3</v>
      </c>
      <c r="E9" s="334">
        <f>SUM(E11:E27)</f>
        <v>158418131320</v>
      </c>
      <c r="F9" s="334">
        <f>SUM(F11:F27)</f>
        <v>149380328245</v>
      </c>
      <c r="G9" s="346">
        <f>IF(E9=0,0,ROUND(F9*100/E9,1))</f>
        <v>94.3</v>
      </c>
      <c r="H9" s="334">
        <f>SUM(H11:H27)</f>
        <v>120173379470</v>
      </c>
      <c r="I9" s="334">
        <f>SUM(I11:I27)</f>
        <v>111901556243</v>
      </c>
      <c r="J9" s="346">
        <f>IF(H9=0,0,ROUND(I9*100/H9,1))</f>
        <v>93.1</v>
      </c>
    </row>
    <row r="10" spans="1:10" ht="12" customHeight="1">
      <c r="A10" s="139"/>
      <c r="B10" s="267"/>
      <c r="C10" s="267"/>
      <c r="D10" s="32"/>
      <c r="E10" s="267"/>
      <c r="F10" s="267"/>
      <c r="G10" s="32"/>
      <c r="H10" s="267"/>
      <c r="I10" s="267"/>
      <c r="J10" s="32"/>
    </row>
    <row r="11" spans="1:10" ht="15" customHeight="1">
      <c r="A11" s="90" t="s">
        <v>121</v>
      </c>
      <c r="B11" s="334">
        <f aca="true" t="shared" si="0" ref="B11:B27">SUM(H11,B37,E37,B64,E64,H64,B90,E90,H90,B117,E117,H117,B143,E143,H143,B170)</f>
        <v>263960734740</v>
      </c>
      <c r="C11" s="334">
        <f aca="true" t="shared" si="1" ref="C11:C27">SUM(I11,C37,F37,C64,F64,I64,C90,F90,I90,C117,F117,I117,C143,F143,I143,C170)</f>
        <v>259490830835</v>
      </c>
      <c r="D11" s="346">
        <f aca="true" t="shared" si="2" ref="D11:D27">IF(B11=0,0,ROUND(C11*100/B11,1))</f>
        <v>98.3</v>
      </c>
      <c r="E11" s="334">
        <f aca="true" t="shared" si="3" ref="E11:E27">SUM(H11,B37,E37)</f>
        <v>60142609230</v>
      </c>
      <c r="F11" s="334">
        <f aca="true" t="shared" si="4" ref="F11:F27">SUM(I11,C37,F37)</f>
        <v>58841728384</v>
      </c>
      <c r="G11" s="346">
        <f aca="true" t="shared" si="5" ref="G11:G27">IF(E11=0,0,ROUND(F11*100/E11,1))</f>
        <v>97.8</v>
      </c>
      <c r="H11" s="334">
        <v>38994919630</v>
      </c>
      <c r="I11" s="334">
        <v>37915271911</v>
      </c>
      <c r="J11" s="346">
        <f aca="true" t="shared" si="6" ref="J11:J27">IF(H11=0,0,ROUND(I11*100/H11,1))</f>
        <v>97.2</v>
      </c>
    </row>
    <row r="12" spans="1:10" ht="15" customHeight="1">
      <c r="A12" s="139" t="s">
        <v>122</v>
      </c>
      <c r="B12" s="334">
        <f t="shared" si="0"/>
        <v>21140498130</v>
      </c>
      <c r="C12" s="334">
        <f t="shared" si="1"/>
        <v>20414775659</v>
      </c>
      <c r="D12" s="346">
        <f t="shared" si="2"/>
        <v>96.6</v>
      </c>
      <c r="E12" s="334">
        <f t="shared" si="3"/>
        <v>0</v>
      </c>
      <c r="F12" s="334">
        <f t="shared" si="4"/>
        <v>0</v>
      </c>
      <c r="G12" s="346">
        <f t="shared" si="5"/>
        <v>0</v>
      </c>
      <c r="H12" s="334">
        <v>0</v>
      </c>
      <c r="I12" s="334">
        <v>0</v>
      </c>
      <c r="J12" s="346">
        <f t="shared" si="6"/>
        <v>0</v>
      </c>
    </row>
    <row r="13" spans="1:10" ht="15" customHeight="1">
      <c r="A13" s="90" t="s">
        <v>123</v>
      </c>
      <c r="B13" s="334">
        <f t="shared" si="0"/>
        <v>5410707641</v>
      </c>
      <c r="C13" s="334">
        <f t="shared" si="1"/>
        <v>4805757918</v>
      </c>
      <c r="D13" s="346">
        <f t="shared" si="2"/>
        <v>88.8</v>
      </c>
      <c r="E13" s="334">
        <f t="shared" si="3"/>
        <v>0</v>
      </c>
      <c r="F13" s="334">
        <f t="shared" si="4"/>
        <v>0</v>
      </c>
      <c r="G13" s="346">
        <f t="shared" si="5"/>
        <v>0</v>
      </c>
      <c r="H13" s="334">
        <v>0</v>
      </c>
      <c r="I13" s="334">
        <v>0</v>
      </c>
      <c r="J13" s="346">
        <f t="shared" si="6"/>
        <v>0</v>
      </c>
    </row>
    <row r="14" spans="1:10" ht="15" customHeight="1">
      <c r="A14" s="90" t="s">
        <v>124</v>
      </c>
      <c r="B14" s="334">
        <f t="shared" si="0"/>
        <v>17083547046</v>
      </c>
      <c r="C14" s="334">
        <f t="shared" si="1"/>
        <v>14732473481</v>
      </c>
      <c r="D14" s="346">
        <f t="shared" si="2"/>
        <v>86.2</v>
      </c>
      <c r="E14" s="334">
        <f t="shared" si="3"/>
        <v>4031623558</v>
      </c>
      <c r="F14" s="334">
        <f t="shared" si="4"/>
        <v>3244256876</v>
      </c>
      <c r="G14" s="346">
        <f t="shared" si="5"/>
        <v>80.5</v>
      </c>
      <c r="H14" s="334">
        <v>4031623558</v>
      </c>
      <c r="I14" s="334">
        <v>3244256876</v>
      </c>
      <c r="J14" s="346">
        <f t="shared" si="6"/>
        <v>80.5</v>
      </c>
    </row>
    <row r="15" spans="1:10" ht="15" customHeight="1">
      <c r="A15" s="90" t="s">
        <v>125</v>
      </c>
      <c r="B15" s="334">
        <f t="shared" si="0"/>
        <v>72153035788</v>
      </c>
      <c r="C15" s="334">
        <f t="shared" si="1"/>
        <v>64837572883</v>
      </c>
      <c r="D15" s="346">
        <f t="shared" si="2"/>
        <v>89.9</v>
      </c>
      <c r="E15" s="334">
        <f t="shared" si="3"/>
        <v>30311013614</v>
      </c>
      <c r="F15" s="334">
        <f t="shared" si="4"/>
        <v>27482531576</v>
      </c>
      <c r="G15" s="346">
        <f t="shared" si="5"/>
        <v>90.7</v>
      </c>
      <c r="H15" s="334">
        <v>25106442447</v>
      </c>
      <c r="I15" s="334">
        <v>22673775675</v>
      </c>
      <c r="J15" s="346">
        <f t="shared" si="6"/>
        <v>90.3</v>
      </c>
    </row>
    <row r="16" spans="1:10" ht="15" customHeight="1">
      <c r="A16" s="90" t="s">
        <v>126</v>
      </c>
      <c r="B16" s="334">
        <f t="shared" si="0"/>
        <v>10438105731</v>
      </c>
      <c r="C16" s="334">
        <f t="shared" si="1"/>
        <v>8631093477</v>
      </c>
      <c r="D16" s="346">
        <f t="shared" si="2"/>
        <v>82.7</v>
      </c>
      <c r="E16" s="334">
        <f t="shared" si="3"/>
        <v>0</v>
      </c>
      <c r="F16" s="334">
        <f t="shared" si="4"/>
        <v>0</v>
      </c>
      <c r="G16" s="346">
        <f t="shared" si="5"/>
        <v>0</v>
      </c>
      <c r="H16" s="334">
        <v>0</v>
      </c>
      <c r="I16" s="334">
        <v>0</v>
      </c>
      <c r="J16" s="346">
        <f t="shared" si="6"/>
        <v>0</v>
      </c>
    </row>
    <row r="17" spans="1:10" ht="15" customHeight="1">
      <c r="A17" s="90" t="s">
        <v>128</v>
      </c>
      <c r="B17" s="334">
        <f t="shared" si="0"/>
        <v>44000393049</v>
      </c>
      <c r="C17" s="334">
        <f t="shared" si="1"/>
        <v>41063917554</v>
      </c>
      <c r="D17" s="346">
        <f t="shared" si="2"/>
        <v>93.3</v>
      </c>
      <c r="E17" s="334">
        <f t="shared" si="3"/>
        <v>17685165954</v>
      </c>
      <c r="F17" s="334">
        <f t="shared" si="4"/>
        <v>16648825702</v>
      </c>
      <c r="G17" s="346">
        <f t="shared" si="5"/>
        <v>94.1</v>
      </c>
      <c r="H17" s="334">
        <v>15679186172</v>
      </c>
      <c r="I17" s="334">
        <v>14667966758</v>
      </c>
      <c r="J17" s="346">
        <f t="shared" si="6"/>
        <v>93.6</v>
      </c>
    </row>
    <row r="18" spans="1:10" ht="15" customHeight="1">
      <c r="A18" s="90" t="s">
        <v>130</v>
      </c>
      <c r="B18" s="334">
        <f t="shared" si="0"/>
        <v>35530636665</v>
      </c>
      <c r="C18" s="334">
        <f t="shared" si="1"/>
        <v>33683767935</v>
      </c>
      <c r="D18" s="346">
        <f t="shared" si="2"/>
        <v>94.8</v>
      </c>
      <c r="E18" s="334">
        <f t="shared" si="3"/>
        <v>14738366602</v>
      </c>
      <c r="F18" s="334">
        <f t="shared" si="4"/>
        <v>13675279161</v>
      </c>
      <c r="G18" s="346">
        <f t="shared" si="5"/>
        <v>92.8</v>
      </c>
      <c r="H18" s="334">
        <v>12229778680</v>
      </c>
      <c r="I18" s="334">
        <v>11194970447</v>
      </c>
      <c r="J18" s="346">
        <f t="shared" si="6"/>
        <v>91.5</v>
      </c>
    </row>
    <row r="19" spans="1:10" ht="15" customHeight="1">
      <c r="A19" s="90" t="s">
        <v>127</v>
      </c>
      <c r="B19" s="334">
        <f t="shared" si="0"/>
        <v>4138995608</v>
      </c>
      <c r="C19" s="334">
        <f t="shared" si="1"/>
        <v>3789548941</v>
      </c>
      <c r="D19" s="346">
        <f t="shared" si="2"/>
        <v>91.6</v>
      </c>
      <c r="E19" s="334">
        <f t="shared" si="3"/>
        <v>0</v>
      </c>
      <c r="F19" s="334">
        <f t="shared" si="4"/>
        <v>0</v>
      </c>
      <c r="G19" s="346">
        <f t="shared" si="5"/>
        <v>0</v>
      </c>
      <c r="H19" s="334">
        <v>0</v>
      </c>
      <c r="I19" s="334">
        <v>0</v>
      </c>
      <c r="J19" s="346">
        <f t="shared" si="6"/>
        <v>0</v>
      </c>
    </row>
    <row r="20" spans="1:10" ht="15" customHeight="1">
      <c r="A20" s="90" t="s">
        <v>129</v>
      </c>
      <c r="B20" s="334">
        <f t="shared" si="0"/>
        <v>19412481749</v>
      </c>
      <c r="C20" s="334">
        <f t="shared" si="1"/>
        <v>18417739753</v>
      </c>
      <c r="D20" s="346">
        <f t="shared" si="2"/>
        <v>94.9</v>
      </c>
      <c r="E20" s="334">
        <f t="shared" si="3"/>
        <v>5356208987</v>
      </c>
      <c r="F20" s="334">
        <f t="shared" si="4"/>
        <v>4987221874</v>
      </c>
      <c r="G20" s="346">
        <f t="shared" si="5"/>
        <v>93.1</v>
      </c>
      <c r="H20" s="334">
        <v>4423466102</v>
      </c>
      <c r="I20" s="334">
        <v>4062964616</v>
      </c>
      <c r="J20" s="346">
        <f t="shared" si="6"/>
        <v>91.9</v>
      </c>
    </row>
    <row r="21" spans="1:10" ht="15" customHeight="1">
      <c r="A21" s="90" t="s">
        <v>131</v>
      </c>
      <c r="B21" s="334">
        <f t="shared" si="0"/>
        <v>55377836854</v>
      </c>
      <c r="C21" s="334">
        <f t="shared" si="1"/>
        <v>53148203639</v>
      </c>
      <c r="D21" s="346">
        <f t="shared" si="2"/>
        <v>96</v>
      </c>
      <c r="E21" s="334">
        <f t="shared" si="3"/>
        <v>13992643666</v>
      </c>
      <c r="F21" s="334">
        <f t="shared" si="4"/>
        <v>13134017465</v>
      </c>
      <c r="G21" s="346">
        <f t="shared" si="5"/>
        <v>93.9</v>
      </c>
      <c r="H21" s="334">
        <v>9778986704</v>
      </c>
      <c r="I21" s="334">
        <v>8978143530</v>
      </c>
      <c r="J21" s="346">
        <f t="shared" si="6"/>
        <v>91.8</v>
      </c>
    </row>
    <row r="22" spans="1:10" ht="15" customHeight="1">
      <c r="A22" s="90" t="s">
        <v>132</v>
      </c>
      <c r="B22" s="334">
        <f t="shared" si="0"/>
        <v>20503647019</v>
      </c>
      <c r="C22" s="334">
        <f t="shared" si="1"/>
        <v>19181102491</v>
      </c>
      <c r="D22" s="346">
        <f t="shared" si="2"/>
        <v>93.5</v>
      </c>
      <c r="E22" s="334">
        <f t="shared" si="3"/>
        <v>2593064963</v>
      </c>
      <c r="F22" s="334">
        <f t="shared" si="4"/>
        <v>2442578707</v>
      </c>
      <c r="G22" s="346">
        <f t="shared" si="5"/>
        <v>94.2</v>
      </c>
      <c r="H22" s="334">
        <v>1754762607</v>
      </c>
      <c r="I22" s="334">
        <v>1622108942</v>
      </c>
      <c r="J22" s="346">
        <f t="shared" si="6"/>
        <v>92.4</v>
      </c>
    </row>
    <row r="23" spans="1:10" ht="15" customHeight="1">
      <c r="A23" s="139" t="s">
        <v>351</v>
      </c>
      <c r="B23" s="334">
        <f t="shared" si="0"/>
        <v>5443565351</v>
      </c>
      <c r="C23" s="334">
        <f t="shared" si="1"/>
        <v>5056896075</v>
      </c>
      <c r="D23" s="346">
        <f t="shared" si="2"/>
        <v>92.9</v>
      </c>
      <c r="E23" s="334">
        <f t="shared" si="3"/>
        <v>2353750410</v>
      </c>
      <c r="F23" s="334">
        <f t="shared" si="4"/>
        <v>2161883647</v>
      </c>
      <c r="G23" s="346">
        <f t="shared" si="5"/>
        <v>91.8</v>
      </c>
      <c r="H23" s="334">
        <v>2353750410</v>
      </c>
      <c r="I23" s="334">
        <v>2161883647</v>
      </c>
      <c r="J23" s="346">
        <f t="shared" si="6"/>
        <v>91.8</v>
      </c>
    </row>
    <row r="24" spans="1:10" ht="15" customHeight="1">
      <c r="A24" s="90" t="s">
        <v>133</v>
      </c>
      <c r="B24" s="334">
        <f t="shared" si="0"/>
        <v>7980721491</v>
      </c>
      <c r="C24" s="334">
        <f t="shared" si="1"/>
        <v>7764424928</v>
      </c>
      <c r="D24" s="346">
        <f t="shared" si="2"/>
        <v>97.3</v>
      </c>
      <c r="E24" s="334">
        <f t="shared" si="3"/>
        <v>2120220006</v>
      </c>
      <c r="F24" s="334">
        <f t="shared" si="4"/>
        <v>2018049073</v>
      </c>
      <c r="G24" s="346">
        <f t="shared" si="5"/>
        <v>95.2</v>
      </c>
      <c r="H24" s="334">
        <v>1498627821</v>
      </c>
      <c r="I24" s="334">
        <v>1399961407</v>
      </c>
      <c r="J24" s="346">
        <f t="shared" si="6"/>
        <v>93.4</v>
      </c>
    </row>
    <row r="25" spans="1:10" ht="15" customHeight="1">
      <c r="A25" s="90" t="s">
        <v>134</v>
      </c>
      <c r="B25" s="334">
        <f t="shared" si="0"/>
        <v>1876991112</v>
      </c>
      <c r="C25" s="334">
        <f t="shared" si="1"/>
        <v>1784587016</v>
      </c>
      <c r="D25" s="346">
        <f t="shared" si="2"/>
        <v>95.1</v>
      </c>
      <c r="E25" s="334">
        <f t="shared" si="3"/>
        <v>808368371</v>
      </c>
      <c r="F25" s="334">
        <f t="shared" si="4"/>
        <v>752272059</v>
      </c>
      <c r="G25" s="346">
        <f t="shared" si="5"/>
        <v>93.1</v>
      </c>
      <c r="H25" s="334">
        <v>808368371</v>
      </c>
      <c r="I25" s="334">
        <v>752272059</v>
      </c>
      <c r="J25" s="346">
        <f t="shared" si="6"/>
        <v>93.1</v>
      </c>
    </row>
    <row r="26" spans="1:10" ht="15" customHeight="1">
      <c r="A26" s="90" t="s">
        <v>135</v>
      </c>
      <c r="B26" s="334">
        <f t="shared" si="0"/>
        <v>5754183660</v>
      </c>
      <c r="C26" s="334">
        <f t="shared" si="1"/>
        <v>5542547231</v>
      </c>
      <c r="D26" s="346">
        <f t="shared" si="2"/>
        <v>96.3</v>
      </c>
      <c r="E26" s="334">
        <f t="shared" si="3"/>
        <v>1861526856</v>
      </c>
      <c r="F26" s="334">
        <f t="shared" si="4"/>
        <v>1785350781</v>
      </c>
      <c r="G26" s="346">
        <f t="shared" si="5"/>
        <v>95.9</v>
      </c>
      <c r="H26" s="334">
        <v>1535998327</v>
      </c>
      <c r="I26" s="334">
        <v>1464153851</v>
      </c>
      <c r="J26" s="346">
        <f t="shared" si="6"/>
        <v>95.3</v>
      </c>
    </row>
    <row r="27" spans="1:10" ht="15" customHeight="1">
      <c r="A27" s="140" t="s">
        <v>136</v>
      </c>
      <c r="B27" s="335">
        <f t="shared" si="0"/>
        <v>7408247696</v>
      </c>
      <c r="C27" s="336">
        <f t="shared" si="1"/>
        <v>7036912303</v>
      </c>
      <c r="D27" s="347">
        <f t="shared" si="2"/>
        <v>95</v>
      </c>
      <c r="E27" s="336">
        <f t="shared" si="3"/>
        <v>2423569103</v>
      </c>
      <c r="F27" s="336">
        <f t="shared" si="4"/>
        <v>2206332940</v>
      </c>
      <c r="G27" s="347">
        <f t="shared" si="5"/>
        <v>91</v>
      </c>
      <c r="H27" s="336">
        <v>1977468641</v>
      </c>
      <c r="I27" s="336">
        <v>1763826524</v>
      </c>
      <c r="J27" s="347">
        <f t="shared" si="6"/>
        <v>89.2</v>
      </c>
    </row>
    <row r="28" spans="1:10" ht="12" customHeight="1">
      <c r="A28" s="17"/>
      <c r="J28" s="17"/>
    </row>
    <row r="29" spans="1:10" ht="13.5" customHeight="1">
      <c r="A29" s="311"/>
      <c r="B29" s="342"/>
      <c r="C29" s="340" t="s">
        <v>116</v>
      </c>
      <c r="D29" s="344"/>
      <c r="E29" s="342" t="s">
        <v>308</v>
      </c>
      <c r="F29" s="344"/>
      <c r="G29" s="344"/>
      <c r="H29" s="342"/>
      <c r="I29" s="344" t="s">
        <v>117</v>
      </c>
      <c r="J29" s="344"/>
    </row>
    <row r="30" spans="1:10" ht="26.25" customHeight="1">
      <c r="A30" s="312" t="s">
        <v>44</v>
      </c>
      <c r="B30" s="312" t="s">
        <v>99</v>
      </c>
      <c r="C30" s="312" t="s">
        <v>100</v>
      </c>
      <c r="D30" s="338" t="s">
        <v>526</v>
      </c>
      <c r="E30" s="337" t="s">
        <v>99</v>
      </c>
      <c r="F30" s="337" t="s">
        <v>100</v>
      </c>
      <c r="G30" s="338" t="s">
        <v>526</v>
      </c>
      <c r="H30" s="337" t="s">
        <v>99</v>
      </c>
      <c r="I30" s="337" t="s">
        <v>100</v>
      </c>
      <c r="J30" s="338" t="s">
        <v>526</v>
      </c>
    </row>
    <row r="31" spans="1:10" ht="15" customHeight="1">
      <c r="A31" s="90" t="s">
        <v>434</v>
      </c>
      <c r="B31" s="348">
        <v>24448109869</v>
      </c>
      <c r="C31" s="348">
        <v>23948181544</v>
      </c>
      <c r="D31" s="346">
        <v>98</v>
      </c>
      <c r="E31" s="348">
        <v>56707387409</v>
      </c>
      <c r="F31" s="348">
        <v>56707387409</v>
      </c>
      <c r="G31" s="346">
        <v>100</v>
      </c>
      <c r="H31" s="348">
        <v>135141416058</v>
      </c>
      <c r="I31" s="348">
        <v>131416599469</v>
      </c>
      <c r="J31" s="346">
        <v>97.2</v>
      </c>
    </row>
    <row r="32" spans="1:10" ht="15" customHeight="1">
      <c r="A32" s="90" t="s">
        <v>348</v>
      </c>
      <c r="B32" s="348">
        <v>21630456626</v>
      </c>
      <c r="C32" s="348">
        <v>21145601381</v>
      </c>
      <c r="D32" s="346">
        <v>97.8</v>
      </c>
      <c r="E32" s="348">
        <v>19022954006</v>
      </c>
      <c r="F32" s="348">
        <v>19022954006</v>
      </c>
      <c r="G32" s="346">
        <v>100</v>
      </c>
      <c r="H32" s="348">
        <v>112993988535</v>
      </c>
      <c r="I32" s="348">
        <v>109535079661</v>
      </c>
      <c r="J32" s="346">
        <v>96.9</v>
      </c>
    </row>
    <row r="33" spans="1:10" ht="15" customHeight="1">
      <c r="A33" s="90" t="s">
        <v>364</v>
      </c>
      <c r="B33" s="348">
        <v>21492266242</v>
      </c>
      <c r="C33" s="348">
        <v>21016133945</v>
      </c>
      <c r="D33" s="346">
        <v>97.8</v>
      </c>
      <c r="E33" s="348">
        <v>12250413923</v>
      </c>
      <c r="F33" s="348">
        <v>12250413923</v>
      </c>
      <c r="G33" s="346">
        <v>100</v>
      </c>
      <c r="H33" s="348">
        <v>113872166683</v>
      </c>
      <c r="I33" s="348">
        <v>110651055406</v>
      </c>
      <c r="J33" s="346">
        <v>97.2</v>
      </c>
    </row>
    <row r="34" spans="1:10" ht="15" customHeight="1">
      <c r="A34" s="90" t="s">
        <v>372</v>
      </c>
      <c r="B34" s="348">
        <v>26227904088</v>
      </c>
      <c r="C34" s="348">
        <v>25395014295</v>
      </c>
      <c r="D34" s="346">
        <v>96.8</v>
      </c>
      <c r="E34" s="348">
        <v>12441520053</v>
      </c>
      <c r="F34" s="348">
        <v>12441520053</v>
      </c>
      <c r="G34" s="346">
        <v>100</v>
      </c>
      <c r="H34" s="348">
        <v>138526843818</v>
      </c>
      <c r="I34" s="348">
        <v>133191334244</v>
      </c>
      <c r="J34" s="346">
        <v>96.1</v>
      </c>
    </row>
    <row r="35" spans="1:10" ht="15" customHeight="1">
      <c r="A35" s="90" t="s">
        <v>435</v>
      </c>
      <c r="B35" s="334">
        <f>SUM(B37:B53)</f>
        <v>29789723542</v>
      </c>
      <c r="C35" s="334">
        <f>SUM(C37:C53)</f>
        <v>29023743694</v>
      </c>
      <c r="D35" s="346">
        <f>IF(B35=0,0,ROUND(C35*100/B35,1))</f>
        <v>97.4</v>
      </c>
      <c r="E35" s="334">
        <f>SUM(E37:E53)</f>
        <v>8455028308</v>
      </c>
      <c r="F35" s="334">
        <f>SUM(F37:F53)</f>
        <v>8455028308</v>
      </c>
      <c r="G35" s="346">
        <f>IF(E35=0,0,ROUND(F35*100/E35,1))</f>
        <v>100</v>
      </c>
      <c r="H35" s="334">
        <f>SUM(H37:H53)</f>
        <v>164647562196</v>
      </c>
      <c r="I35" s="334">
        <f>SUM(I37:I53)</f>
        <v>159685720315</v>
      </c>
      <c r="J35" s="346">
        <f>IF(H35=0,0,ROUND(I35*100/H35,1))</f>
        <v>97</v>
      </c>
    </row>
    <row r="36" spans="1:10" ht="12" customHeight="1">
      <c r="A36" s="139"/>
      <c r="B36" s="267"/>
      <c r="C36" s="267"/>
      <c r="D36" s="32"/>
      <c r="E36" s="267"/>
      <c r="F36" s="267"/>
      <c r="G36" s="32"/>
      <c r="H36" s="267"/>
      <c r="I36" s="267"/>
      <c r="J36" s="32"/>
    </row>
    <row r="37" spans="1:10" ht="15" customHeight="1">
      <c r="A37" s="90" t="s">
        <v>121</v>
      </c>
      <c r="B37" s="334">
        <v>13945924104</v>
      </c>
      <c r="C37" s="334">
        <v>13724690977</v>
      </c>
      <c r="D37" s="346">
        <f aca="true" t="shared" si="7" ref="D37:D53">IF(B37=0,0,ROUND(C37*100/B37,1))</f>
        <v>98.4</v>
      </c>
      <c r="E37" s="334">
        <v>7201765496</v>
      </c>
      <c r="F37" s="334">
        <v>7201765496</v>
      </c>
      <c r="G37" s="346">
        <f aca="true" t="shared" si="8" ref="G37:G53">IF(E37=0,0,ROUND(F37*100/E37,1))</f>
        <v>100</v>
      </c>
      <c r="H37" s="334">
        <f>SUM(B64,E64)</f>
        <v>77587456152</v>
      </c>
      <c r="I37" s="334">
        <f aca="true" t="shared" si="9" ref="I37:I53">SUM(C64,F64)</f>
        <v>76474704796</v>
      </c>
      <c r="J37" s="346">
        <f aca="true" t="shared" si="10" ref="J37:J53">IF(H37=0,0,ROUND(I37*100/H37,1))</f>
        <v>98.6</v>
      </c>
    </row>
    <row r="38" spans="1:10" ht="15" customHeight="1">
      <c r="A38" s="139" t="s">
        <v>122</v>
      </c>
      <c r="B38" s="334">
        <v>0</v>
      </c>
      <c r="C38" s="334">
        <v>0</v>
      </c>
      <c r="D38" s="346">
        <f t="shared" si="7"/>
        <v>0</v>
      </c>
      <c r="E38" s="334">
        <v>0</v>
      </c>
      <c r="F38" s="334">
        <v>0</v>
      </c>
      <c r="G38" s="346">
        <f t="shared" si="8"/>
        <v>0</v>
      </c>
      <c r="H38" s="334">
        <f aca="true" t="shared" si="11" ref="H38:H53">SUM(B65,E65)</f>
        <v>0</v>
      </c>
      <c r="I38" s="334">
        <f t="shared" si="9"/>
        <v>0</v>
      </c>
      <c r="J38" s="346">
        <f t="shared" si="10"/>
        <v>0</v>
      </c>
    </row>
    <row r="39" spans="1:10" ht="15" customHeight="1">
      <c r="A39" s="90" t="s">
        <v>123</v>
      </c>
      <c r="B39" s="334">
        <v>0</v>
      </c>
      <c r="C39" s="334">
        <v>0</v>
      </c>
      <c r="D39" s="346">
        <f t="shared" si="7"/>
        <v>0</v>
      </c>
      <c r="E39" s="334">
        <v>0</v>
      </c>
      <c r="F39" s="334">
        <v>0</v>
      </c>
      <c r="G39" s="346">
        <f t="shared" si="8"/>
        <v>0</v>
      </c>
      <c r="H39" s="334">
        <f t="shared" si="11"/>
        <v>0</v>
      </c>
      <c r="I39" s="334">
        <f t="shared" si="9"/>
        <v>0</v>
      </c>
      <c r="J39" s="346">
        <f t="shared" si="10"/>
        <v>0</v>
      </c>
    </row>
    <row r="40" spans="1:10" ht="15" customHeight="1">
      <c r="A40" s="90" t="s">
        <v>124</v>
      </c>
      <c r="B40" s="334">
        <v>0</v>
      </c>
      <c r="C40" s="334">
        <v>0</v>
      </c>
      <c r="D40" s="346">
        <f t="shared" si="7"/>
        <v>0</v>
      </c>
      <c r="E40" s="334">
        <v>0</v>
      </c>
      <c r="F40" s="334">
        <v>0</v>
      </c>
      <c r="G40" s="346">
        <f t="shared" si="8"/>
        <v>0</v>
      </c>
      <c r="H40" s="334">
        <f t="shared" si="11"/>
        <v>979692804</v>
      </c>
      <c r="I40" s="334">
        <f t="shared" si="9"/>
        <v>781481908</v>
      </c>
      <c r="J40" s="346">
        <f t="shared" si="10"/>
        <v>79.8</v>
      </c>
    </row>
    <row r="41" spans="1:10" ht="15" customHeight="1">
      <c r="A41" s="90" t="s">
        <v>125</v>
      </c>
      <c r="B41" s="334">
        <v>4869027047</v>
      </c>
      <c r="C41" s="334">
        <v>4473211781</v>
      </c>
      <c r="D41" s="346">
        <f t="shared" si="7"/>
        <v>91.9</v>
      </c>
      <c r="E41" s="334">
        <v>335544120</v>
      </c>
      <c r="F41" s="334">
        <v>335544120</v>
      </c>
      <c r="G41" s="346">
        <f t="shared" si="8"/>
        <v>100</v>
      </c>
      <c r="H41" s="334">
        <f t="shared" si="11"/>
        <v>27609197705</v>
      </c>
      <c r="I41" s="334">
        <f t="shared" si="9"/>
        <v>24995074738</v>
      </c>
      <c r="J41" s="346">
        <f t="shared" si="10"/>
        <v>90.5</v>
      </c>
    </row>
    <row r="42" spans="1:10" ht="15" customHeight="1">
      <c r="A42" s="90" t="s">
        <v>126</v>
      </c>
      <c r="B42" s="334">
        <v>0</v>
      </c>
      <c r="C42" s="334">
        <v>0</v>
      </c>
      <c r="D42" s="346">
        <f t="shared" si="7"/>
        <v>0</v>
      </c>
      <c r="E42" s="334">
        <v>0</v>
      </c>
      <c r="F42" s="334">
        <v>0</v>
      </c>
      <c r="G42" s="346">
        <f t="shared" si="8"/>
        <v>0</v>
      </c>
      <c r="H42" s="334">
        <f t="shared" si="11"/>
        <v>0</v>
      </c>
      <c r="I42" s="334">
        <f t="shared" si="9"/>
        <v>0</v>
      </c>
      <c r="J42" s="346">
        <f t="shared" si="10"/>
        <v>0</v>
      </c>
    </row>
    <row r="43" spans="1:10" ht="15" customHeight="1">
      <c r="A43" s="90" t="s">
        <v>128</v>
      </c>
      <c r="B43" s="334">
        <v>1838017602</v>
      </c>
      <c r="C43" s="334">
        <v>1812896764</v>
      </c>
      <c r="D43" s="346">
        <f t="shared" si="7"/>
        <v>98.6</v>
      </c>
      <c r="E43" s="334">
        <v>167962180</v>
      </c>
      <c r="F43" s="334">
        <v>167962180</v>
      </c>
      <c r="G43" s="346">
        <f t="shared" si="8"/>
        <v>100</v>
      </c>
      <c r="H43" s="334">
        <f t="shared" si="11"/>
        <v>10567556006</v>
      </c>
      <c r="I43" s="334">
        <f t="shared" si="9"/>
        <v>10338018899</v>
      </c>
      <c r="J43" s="346">
        <f t="shared" si="10"/>
        <v>97.8</v>
      </c>
    </row>
    <row r="44" spans="1:10" ht="15" customHeight="1">
      <c r="A44" s="90" t="s">
        <v>130</v>
      </c>
      <c r="B44" s="334">
        <v>2309560821</v>
      </c>
      <c r="C44" s="334">
        <v>2281281613</v>
      </c>
      <c r="D44" s="346">
        <f t="shared" si="7"/>
        <v>98.8</v>
      </c>
      <c r="E44" s="334">
        <v>199027101</v>
      </c>
      <c r="F44" s="334">
        <v>199027101</v>
      </c>
      <c r="G44" s="346">
        <f t="shared" si="8"/>
        <v>100</v>
      </c>
      <c r="H44" s="334">
        <f t="shared" si="11"/>
        <v>11972280169</v>
      </c>
      <c r="I44" s="334">
        <f t="shared" si="9"/>
        <v>11762610250</v>
      </c>
      <c r="J44" s="346">
        <f t="shared" si="10"/>
        <v>98.2</v>
      </c>
    </row>
    <row r="45" spans="1:10" ht="15" customHeight="1">
      <c r="A45" s="90" t="s">
        <v>127</v>
      </c>
      <c r="B45" s="334">
        <v>0</v>
      </c>
      <c r="C45" s="334">
        <v>0</v>
      </c>
      <c r="D45" s="346">
        <f t="shared" si="7"/>
        <v>0</v>
      </c>
      <c r="E45" s="334">
        <v>0</v>
      </c>
      <c r="F45" s="334">
        <v>0</v>
      </c>
      <c r="G45" s="346">
        <f t="shared" si="8"/>
        <v>0</v>
      </c>
      <c r="H45" s="334">
        <f t="shared" si="11"/>
        <v>0</v>
      </c>
      <c r="I45" s="334">
        <f t="shared" si="9"/>
        <v>0</v>
      </c>
      <c r="J45" s="346">
        <f t="shared" si="10"/>
        <v>0</v>
      </c>
    </row>
    <row r="46" spans="1:10" ht="15" customHeight="1">
      <c r="A46" s="90" t="s">
        <v>129</v>
      </c>
      <c r="B46" s="334">
        <v>867370407</v>
      </c>
      <c r="C46" s="334">
        <v>858884780</v>
      </c>
      <c r="D46" s="346">
        <f t="shared" si="7"/>
        <v>99</v>
      </c>
      <c r="E46" s="334">
        <v>65372478</v>
      </c>
      <c r="F46" s="334">
        <v>65372478</v>
      </c>
      <c r="G46" s="346">
        <f t="shared" si="8"/>
        <v>100</v>
      </c>
      <c r="H46" s="334">
        <f t="shared" si="11"/>
        <v>4767766262</v>
      </c>
      <c r="I46" s="334">
        <f t="shared" si="9"/>
        <v>4715899572</v>
      </c>
      <c r="J46" s="346">
        <f t="shared" si="10"/>
        <v>98.9</v>
      </c>
    </row>
    <row r="47" spans="1:10" ht="15" customHeight="1">
      <c r="A47" s="90" t="s">
        <v>131</v>
      </c>
      <c r="B47" s="334">
        <v>3885008363</v>
      </c>
      <c r="C47" s="334">
        <v>3827225336</v>
      </c>
      <c r="D47" s="346">
        <f t="shared" si="7"/>
        <v>98.5</v>
      </c>
      <c r="E47" s="334">
        <v>328648599</v>
      </c>
      <c r="F47" s="334">
        <v>328648599</v>
      </c>
      <c r="G47" s="346">
        <f t="shared" si="8"/>
        <v>100</v>
      </c>
      <c r="H47" s="334">
        <f t="shared" si="11"/>
        <v>20780396188</v>
      </c>
      <c r="I47" s="334">
        <f t="shared" si="9"/>
        <v>20388985418</v>
      </c>
      <c r="J47" s="346">
        <f t="shared" si="10"/>
        <v>98.1</v>
      </c>
    </row>
    <row r="48" spans="1:10" ht="15" customHeight="1">
      <c r="A48" s="90" t="s">
        <v>132</v>
      </c>
      <c r="B48" s="334">
        <v>799623224</v>
      </c>
      <c r="C48" s="334">
        <v>781790633</v>
      </c>
      <c r="D48" s="346">
        <f t="shared" si="7"/>
        <v>97.8</v>
      </c>
      <c r="E48" s="334">
        <v>38679132</v>
      </c>
      <c r="F48" s="334">
        <v>38679132</v>
      </c>
      <c r="G48" s="346">
        <f t="shared" si="8"/>
        <v>100</v>
      </c>
      <c r="H48" s="334">
        <f t="shared" si="11"/>
        <v>3974731062</v>
      </c>
      <c r="I48" s="334">
        <f t="shared" si="9"/>
        <v>3895491500</v>
      </c>
      <c r="J48" s="346">
        <f t="shared" si="10"/>
        <v>98</v>
      </c>
    </row>
    <row r="49" spans="1:10" ht="15" customHeight="1">
      <c r="A49" s="139" t="s">
        <v>351</v>
      </c>
      <c r="B49" s="334">
        <v>0</v>
      </c>
      <c r="C49" s="334">
        <v>0</v>
      </c>
      <c r="D49" s="346">
        <f t="shared" si="7"/>
        <v>0</v>
      </c>
      <c r="E49" s="334">
        <v>0</v>
      </c>
      <c r="F49" s="334">
        <v>0</v>
      </c>
      <c r="G49" s="346">
        <f t="shared" si="8"/>
        <v>0</v>
      </c>
      <c r="H49" s="334">
        <f t="shared" si="11"/>
        <v>211335876</v>
      </c>
      <c r="I49" s="334">
        <f t="shared" si="9"/>
        <v>192493259</v>
      </c>
      <c r="J49" s="346">
        <f t="shared" si="10"/>
        <v>91.1</v>
      </c>
    </row>
    <row r="50" spans="1:10" ht="15" customHeight="1">
      <c r="A50" s="90" t="s">
        <v>133</v>
      </c>
      <c r="B50" s="334">
        <v>573388553</v>
      </c>
      <c r="C50" s="334">
        <v>569884034</v>
      </c>
      <c r="D50" s="346">
        <f t="shared" si="7"/>
        <v>99.4</v>
      </c>
      <c r="E50" s="334">
        <v>48203632</v>
      </c>
      <c r="F50" s="334">
        <v>48203632</v>
      </c>
      <c r="G50" s="346">
        <f t="shared" si="8"/>
        <v>100</v>
      </c>
      <c r="H50" s="334">
        <f t="shared" si="11"/>
        <v>2833163361</v>
      </c>
      <c r="I50" s="334">
        <f t="shared" si="9"/>
        <v>2816786182</v>
      </c>
      <c r="J50" s="346">
        <f t="shared" si="10"/>
        <v>99.4</v>
      </c>
    </row>
    <row r="51" spans="1:10" ht="15" customHeight="1">
      <c r="A51" s="90" t="s">
        <v>134</v>
      </c>
      <c r="B51" s="334">
        <v>0</v>
      </c>
      <c r="C51" s="334">
        <v>0</v>
      </c>
      <c r="D51" s="346">
        <f t="shared" si="7"/>
        <v>0</v>
      </c>
      <c r="E51" s="334">
        <v>0</v>
      </c>
      <c r="F51" s="334">
        <v>0</v>
      </c>
      <c r="G51" s="346">
        <f t="shared" si="8"/>
        <v>0</v>
      </c>
      <c r="H51" s="334">
        <f t="shared" si="11"/>
        <v>69702983</v>
      </c>
      <c r="I51" s="334">
        <f t="shared" si="9"/>
        <v>66148783</v>
      </c>
      <c r="J51" s="346">
        <f t="shared" si="10"/>
        <v>94.9</v>
      </c>
    </row>
    <row r="52" spans="1:10" ht="15" customHeight="1">
      <c r="A52" s="90" t="s">
        <v>135</v>
      </c>
      <c r="B52" s="334">
        <v>292897290</v>
      </c>
      <c r="C52" s="334">
        <v>288565691</v>
      </c>
      <c r="D52" s="346">
        <f t="shared" si="7"/>
        <v>98.5</v>
      </c>
      <c r="E52" s="334">
        <v>32631239</v>
      </c>
      <c r="F52" s="334">
        <v>32631239</v>
      </c>
      <c r="G52" s="346">
        <f t="shared" si="8"/>
        <v>100</v>
      </c>
      <c r="H52" s="334">
        <f t="shared" si="11"/>
        <v>1407230916</v>
      </c>
      <c r="I52" s="334">
        <f t="shared" si="9"/>
        <v>1386652065</v>
      </c>
      <c r="J52" s="346">
        <f t="shared" si="10"/>
        <v>98.5</v>
      </c>
    </row>
    <row r="53" spans="1:10" ht="15" customHeight="1">
      <c r="A53" s="140" t="s">
        <v>136</v>
      </c>
      <c r="B53" s="335">
        <v>408906131</v>
      </c>
      <c r="C53" s="336">
        <v>405312085</v>
      </c>
      <c r="D53" s="347">
        <f t="shared" si="7"/>
        <v>99.1</v>
      </c>
      <c r="E53" s="336">
        <v>37194331</v>
      </c>
      <c r="F53" s="336">
        <v>37194331</v>
      </c>
      <c r="G53" s="347">
        <f t="shared" si="8"/>
        <v>100</v>
      </c>
      <c r="H53" s="336">
        <f t="shared" si="11"/>
        <v>1887052712</v>
      </c>
      <c r="I53" s="336">
        <f t="shared" si="9"/>
        <v>1871372945</v>
      </c>
      <c r="J53" s="347">
        <f t="shared" si="10"/>
        <v>99.2</v>
      </c>
    </row>
    <row r="54" spans="1:10" ht="15.75" customHeight="1">
      <c r="A54" s="17"/>
      <c r="B54" s="38"/>
      <c r="C54" s="38"/>
      <c r="D54" s="33"/>
      <c r="E54" s="40"/>
      <c r="F54" s="40"/>
      <c r="G54" s="33"/>
      <c r="H54" s="38"/>
      <c r="I54" s="38"/>
      <c r="J54" s="33"/>
    </row>
    <row r="55" ht="18" customHeight="1">
      <c r="J55" s="17"/>
    </row>
    <row r="56" spans="1:10" ht="13.5" customHeight="1">
      <c r="A56" s="311"/>
      <c r="B56" s="342"/>
      <c r="C56" s="340" t="s">
        <v>118</v>
      </c>
      <c r="D56" s="344"/>
      <c r="E56" s="342"/>
      <c r="F56" s="340" t="s">
        <v>119</v>
      </c>
      <c r="G56" s="344"/>
      <c r="H56" s="342"/>
      <c r="I56" s="340" t="s">
        <v>64</v>
      </c>
      <c r="J56" s="344"/>
    </row>
    <row r="57" spans="1:35" ht="26.25" customHeight="1">
      <c r="A57" s="312" t="s">
        <v>44</v>
      </c>
      <c r="B57" s="312" t="s">
        <v>99</v>
      </c>
      <c r="C57" s="312" t="s">
        <v>100</v>
      </c>
      <c r="D57" s="338" t="s">
        <v>526</v>
      </c>
      <c r="E57" s="337" t="s">
        <v>99</v>
      </c>
      <c r="F57" s="337" t="s">
        <v>100</v>
      </c>
      <c r="G57" s="338" t="s">
        <v>526</v>
      </c>
      <c r="H57" s="337" t="s">
        <v>99</v>
      </c>
      <c r="I57" s="337" t="s">
        <v>100</v>
      </c>
      <c r="J57" s="338" t="s">
        <v>526</v>
      </c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</row>
    <row r="58" spans="1:10" ht="15" customHeight="1">
      <c r="A58" s="90" t="s">
        <v>434</v>
      </c>
      <c r="B58" s="348">
        <v>10433520142</v>
      </c>
      <c r="C58" s="348">
        <v>8894637883</v>
      </c>
      <c r="D58" s="346">
        <v>85.3</v>
      </c>
      <c r="E58" s="348">
        <v>124707895916</v>
      </c>
      <c r="F58" s="348">
        <v>122521961586</v>
      </c>
      <c r="G58" s="346">
        <v>98.2</v>
      </c>
      <c r="H58" s="348">
        <v>94387928451</v>
      </c>
      <c r="I58" s="348">
        <v>94387928451</v>
      </c>
      <c r="J58" s="346">
        <v>100</v>
      </c>
    </row>
    <row r="59" spans="1:10" ht="15" customHeight="1">
      <c r="A59" s="90" t="s">
        <v>348</v>
      </c>
      <c r="B59" s="348">
        <v>9939648177</v>
      </c>
      <c r="C59" s="348">
        <v>8425965478</v>
      </c>
      <c r="D59" s="346">
        <v>84.8</v>
      </c>
      <c r="E59" s="348">
        <v>103054340358</v>
      </c>
      <c r="F59" s="348">
        <v>101109114183</v>
      </c>
      <c r="G59" s="346">
        <v>98.1</v>
      </c>
      <c r="H59" s="348">
        <v>90002029540</v>
      </c>
      <c r="I59" s="348">
        <v>90002029540</v>
      </c>
      <c r="J59" s="346">
        <v>100</v>
      </c>
    </row>
    <row r="60" spans="1:10" ht="15" customHeight="1">
      <c r="A60" s="90" t="s">
        <v>364</v>
      </c>
      <c r="B60" s="348">
        <v>9387309245</v>
      </c>
      <c r="C60" s="348">
        <v>7970378766</v>
      </c>
      <c r="D60" s="346">
        <v>84.9</v>
      </c>
      <c r="E60" s="348">
        <v>104484857438</v>
      </c>
      <c r="F60" s="348">
        <v>102680676640</v>
      </c>
      <c r="G60" s="346">
        <v>98.3</v>
      </c>
      <c r="H60" s="348">
        <v>88795073643</v>
      </c>
      <c r="I60" s="348">
        <v>88795073643</v>
      </c>
      <c r="J60" s="346">
        <v>100</v>
      </c>
    </row>
    <row r="61" spans="1:10" ht="15" customHeight="1">
      <c r="A61" s="90" t="s">
        <v>372</v>
      </c>
      <c r="B61" s="348">
        <v>9331498135</v>
      </c>
      <c r="C61" s="348">
        <v>7973338262</v>
      </c>
      <c r="D61" s="346">
        <v>85.4</v>
      </c>
      <c r="E61" s="348">
        <v>129195345683</v>
      </c>
      <c r="F61" s="348">
        <v>125217995982</v>
      </c>
      <c r="G61" s="346">
        <v>96.9</v>
      </c>
      <c r="H61" s="348">
        <v>94280411592</v>
      </c>
      <c r="I61" s="348">
        <v>94280411592</v>
      </c>
      <c r="J61" s="346">
        <v>100</v>
      </c>
    </row>
    <row r="62" spans="1:10" ht="15" customHeight="1">
      <c r="A62" s="90" t="s">
        <v>435</v>
      </c>
      <c r="B62" s="334">
        <f>SUM(B64:B80)</f>
        <v>9211056255</v>
      </c>
      <c r="C62" s="334">
        <f>SUM(C64:C80)</f>
        <v>7970952981</v>
      </c>
      <c r="D62" s="346">
        <f>IF(B62=0,0,ROUND(C62*100/B62,1))</f>
        <v>86.5</v>
      </c>
      <c r="E62" s="334">
        <f>SUM(E64:E80)</f>
        <v>155436505941</v>
      </c>
      <c r="F62" s="334">
        <f>SUM(F64:F80)</f>
        <v>151714767334</v>
      </c>
      <c r="G62" s="346">
        <f>IF(E62=0,0,ROUND(F62*100/E62,1))</f>
        <v>97.6</v>
      </c>
      <c r="H62" s="334">
        <f>SUM(H64:H80)</f>
        <v>96895317486</v>
      </c>
      <c r="I62" s="334">
        <f>SUM(I64:I80)</f>
        <v>96895317486</v>
      </c>
      <c r="J62" s="346">
        <f>IF(H62=0,0,ROUND(I62*100/H62,1))</f>
        <v>100</v>
      </c>
    </row>
    <row r="63" spans="1:10" ht="12" customHeight="1">
      <c r="A63" s="139"/>
      <c r="B63" s="267"/>
      <c r="C63" s="267"/>
      <c r="D63" s="32"/>
      <c r="E63" s="267"/>
      <c r="F63" s="267"/>
      <c r="G63" s="32"/>
      <c r="H63" s="267"/>
      <c r="I63" s="267"/>
      <c r="J63" s="32"/>
    </row>
    <row r="64" spans="1:10" ht="15" customHeight="1">
      <c r="A64" s="90" t="s">
        <v>121</v>
      </c>
      <c r="B64" s="334">
        <v>1774094965</v>
      </c>
      <c r="C64" s="334">
        <v>1552396719</v>
      </c>
      <c r="D64" s="346">
        <f aca="true" t="shared" si="12" ref="D64:D80">IF(B64=0,0,ROUND(C64*100/B64,1))</f>
        <v>87.5</v>
      </c>
      <c r="E64" s="334">
        <v>75813361187</v>
      </c>
      <c r="F64" s="334">
        <v>74922308077</v>
      </c>
      <c r="G64" s="346">
        <f aca="true" t="shared" si="13" ref="G64:G80">IF(E64=0,0,ROUND(F64*100/E64,1))</f>
        <v>98.8</v>
      </c>
      <c r="H64" s="334">
        <v>96895317486</v>
      </c>
      <c r="I64" s="334">
        <v>96895317486</v>
      </c>
      <c r="J64" s="346">
        <f aca="true" t="shared" si="14" ref="J64:J80">IF(H64=0,0,ROUND(I64*100/H64,1))</f>
        <v>100</v>
      </c>
    </row>
    <row r="65" spans="1:10" ht="15" customHeight="1">
      <c r="A65" s="139" t="s">
        <v>122</v>
      </c>
      <c r="B65" s="334">
        <v>0</v>
      </c>
      <c r="C65" s="334">
        <v>0</v>
      </c>
      <c r="D65" s="346">
        <f t="shared" si="12"/>
        <v>0</v>
      </c>
      <c r="E65" s="334">
        <v>0</v>
      </c>
      <c r="F65" s="334">
        <v>0</v>
      </c>
      <c r="G65" s="346">
        <f t="shared" si="13"/>
        <v>0</v>
      </c>
      <c r="H65" s="334">
        <v>0</v>
      </c>
      <c r="I65" s="334">
        <v>0</v>
      </c>
      <c r="J65" s="346">
        <f t="shared" si="14"/>
        <v>0</v>
      </c>
    </row>
    <row r="66" spans="1:10" ht="15" customHeight="1">
      <c r="A66" s="90" t="s">
        <v>123</v>
      </c>
      <c r="B66" s="334">
        <v>0</v>
      </c>
      <c r="C66" s="334">
        <v>0</v>
      </c>
      <c r="D66" s="346">
        <f t="shared" si="12"/>
        <v>0</v>
      </c>
      <c r="E66" s="334">
        <v>0</v>
      </c>
      <c r="F66" s="334">
        <v>0</v>
      </c>
      <c r="G66" s="346">
        <f t="shared" si="13"/>
        <v>0</v>
      </c>
      <c r="H66" s="334">
        <v>0</v>
      </c>
      <c r="I66" s="334">
        <v>0</v>
      </c>
      <c r="J66" s="346">
        <f t="shared" si="14"/>
        <v>0</v>
      </c>
    </row>
    <row r="67" spans="1:10" ht="15" customHeight="1">
      <c r="A67" s="90" t="s">
        <v>124</v>
      </c>
      <c r="B67" s="334">
        <v>979692804</v>
      </c>
      <c r="C67" s="334">
        <v>781481908</v>
      </c>
      <c r="D67" s="346">
        <f t="shared" si="12"/>
        <v>79.8</v>
      </c>
      <c r="E67" s="334">
        <v>0</v>
      </c>
      <c r="F67" s="334">
        <v>0</v>
      </c>
      <c r="G67" s="346">
        <f t="shared" si="13"/>
        <v>0</v>
      </c>
      <c r="H67" s="334">
        <v>0</v>
      </c>
      <c r="I67" s="334">
        <v>0</v>
      </c>
      <c r="J67" s="346">
        <f t="shared" si="14"/>
        <v>0</v>
      </c>
    </row>
    <row r="68" spans="1:10" ht="15" customHeight="1">
      <c r="A68" s="90" t="s">
        <v>125</v>
      </c>
      <c r="B68" s="334">
        <v>2411510069</v>
      </c>
      <c r="C68" s="334">
        <v>2083496513</v>
      </c>
      <c r="D68" s="346">
        <f t="shared" si="12"/>
        <v>86.4</v>
      </c>
      <c r="E68" s="334">
        <v>25197687636</v>
      </c>
      <c r="F68" s="334">
        <v>22911578225</v>
      </c>
      <c r="G68" s="346">
        <f t="shared" si="13"/>
        <v>90.9</v>
      </c>
      <c r="H68" s="334">
        <v>0</v>
      </c>
      <c r="I68" s="334">
        <v>0</v>
      </c>
      <c r="J68" s="346">
        <f t="shared" si="14"/>
        <v>0</v>
      </c>
    </row>
    <row r="69" spans="1:10" ht="15" customHeight="1">
      <c r="A69" s="90" t="s">
        <v>126</v>
      </c>
      <c r="B69" s="334">
        <v>0</v>
      </c>
      <c r="C69" s="334">
        <v>0</v>
      </c>
      <c r="D69" s="346">
        <f t="shared" si="12"/>
        <v>0</v>
      </c>
      <c r="E69" s="334">
        <v>0</v>
      </c>
      <c r="F69" s="334">
        <v>0</v>
      </c>
      <c r="G69" s="346">
        <f t="shared" si="13"/>
        <v>0</v>
      </c>
      <c r="H69" s="334">
        <v>0</v>
      </c>
      <c r="I69" s="334">
        <v>0</v>
      </c>
      <c r="J69" s="346">
        <f t="shared" si="14"/>
        <v>0</v>
      </c>
    </row>
    <row r="70" spans="1:10" ht="15" customHeight="1">
      <c r="A70" s="90" t="s">
        <v>128</v>
      </c>
      <c r="B70" s="334">
        <v>1129350367</v>
      </c>
      <c r="C70" s="334">
        <v>966652028</v>
      </c>
      <c r="D70" s="346">
        <f t="shared" si="12"/>
        <v>85.6</v>
      </c>
      <c r="E70" s="334">
        <v>9438205639</v>
      </c>
      <c r="F70" s="334">
        <v>9371366871</v>
      </c>
      <c r="G70" s="346">
        <f t="shared" si="13"/>
        <v>99.3</v>
      </c>
      <c r="H70" s="334">
        <v>0</v>
      </c>
      <c r="I70" s="334">
        <v>0</v>
      </c>
      <c r="J70" s="346">
        <f t="shared" si="14"/>
        <v>0</v>
      </c>
    </row>
    <row r="71" spans="1:10" ht="15" customHeight="1">
      <c r="A71" s="90" t="s">
        <v>130</v>
      </c>
      <c r="B71" s="334">
        <v>737827480</v>
      </c>
      <c r="C71" s="334">
        <v>627598177</v>
      </c>
      <c r="D71" s="346">
        <f t="shared" si="12"/>
        <v>85.1</v>
      </c>
      <c r="E71" s="334">
        <v>11234452689</v>
      </c>
      <c r="F71" s="334">
        <v>11135012073</v>
      </c>
      <c r="G71" s="346">
        <f t="shared" si="13"/>
        <v>99.1</v>
      </c>
      <c r="H71" s="334">
        <v>0</v>
      </c>
      <c r="I71" s="334">
        <v>0</v>
      </c>
      <c r="J71" s="346">
        <f t="shared" si="14"/>
        <v>0</v>
      </c>
    </row>
    <row r="72" spans="1:10" ht="15" customHeight="1">
      <c r="A72" s="90" t="s">
        <v>127</v>
      </c>
      <c r="B72" s="334">
        <v>0</v>
      </c>
      <c r="C72" s="334">
        <v>0</v>
      </c>
      <c r="D72" s="346">
        <f t="shared" si="12"/>
        <v>0</v>
      </c>
      <c r="E72" s="334">
        <v>0</v>
      </c>
      <c r="F72" s="334">
        <v>0</v>
      </c>
      <c r="G72" s="346">
        <f t="shared" si="13"/>
        <v>0</v>
      </c>
      <c r="H72" s="334">
        <v>0</v>
      </c>
      <c r="I72" s="334">
        <v>0</v>
      </c>
      <c r="J72" s="346">
        <f t="shared" si="14"/>
        <v>0</v>
      </c>
    </row>
    <row r="73" spans="1:10" ht="15" customHeight="1">
      <c r="A73" s="90" t="s">
        <v>129</v>
      </c>
      <c r="B73" s="334">
        <v>377055641</v>
      </c>
      <c r="C73" s="334">
        <v>347392340</v>
      </c>
      <c r="D73" s="346">
        <f t="shared" si="12"/>
        <v>92.1</v>
      </c>
      <c r="E73" s="334">
        <v>4390710621</v>
      </c>
      <c r="F73" s="334">
        <v>4368507232</v>
      </c>
      <c r="G73" s="346">
        <f t="shared" si="13"/>
        <v>99.5</v>
      </c>
      <c r="H73" s="334">
        <v>0</v>
      </c>
      <c r="I73" s="334">
        <v>0</v>
      </c>
      <c r="J73" s="346">
        <f t="shared" si="14"/>
        <v>0</v>
      </c>
    </row>
    <row r="74" spans="1:10" ht="15" customHeight="1">
      <c r="A74" s="90" t="s">
        <v>131</v>
      </c>
      <c r="B74" s="334">
        <v>948892314</v>
      </c>
      <c r="C74" s="334">
        <v>825636112</v>
      </c>
      <c r="D74" s="346">
        <f t="shared" si="12"/>
        <v>87</v>
      </c>
      <c r="E74" s="334">
        <v>19831503874</v>
      </c>
      <c r="F74" s="334">
        <v>19563349306</v>
      </c>
      <c r="G74" s="346">
        <f t="shared" si="13"/>
        <v>98.6</v>
      </c>
      <c r="H74" s="334">
        <v>0</v>
      </c>
      <c r="I74" s="334">
        <v>0</v>
      </c>
      <c r="J74" s="346">
        <f t="shared" si="14"/>
        <v>0</v>
      </c>
    </row>
    <row r="75" spans="1:10" ht="15" customHeight="1">
      <c r="A75" s="90" t="s">
        <v>132</v>
      </c>
      <c r="B75" s="334">
        <v>104388381</v>
      </c>
      <c r="C75" s="334">
        <v>95170454</v>
      </c>
      <c r="D75" s="346">
        <f t="shared" si="12"/>
        <v>91.2</v>
      </c>
      <c r="E75" s="334">
        <v>3870342681</v>
      </c>
      <c r="F75" s="334">
        <v>3800321046</v>
      </c>
      <c r="G75" s="346">
        <f t="shared" si="13"/>
        <v>98.2</v>
      </c>
      <c r="H75" s="334">
        <v>0</v>
      </c>
      <c r="I75" s="334">
        <v>0</v>
      </c>
      <c r="J75" s="346">
        <f t="shared" si="14"/>
        <v>0</v>
      </c>
    </row>
    <row r="76" spans="1:10" ht="15" customHeight="1">
      <c r="A76" s="139" t="s">
        <v>351</v>
      </c>
      <c r="B76" s="334">
        <v>211335876</v>
      </c>
      <c r="C76" s="334">
        <v>192493259</v>
      </c>
      <c r="D76" s="346">
        <f t="shared" si="12"/>
        <v>91.1</v>
      </c>
      <c r="E76" s="334">
        <v>0</v>
      </c>
      <c r="F76" s="334">
        <v>0</v>
      </c>
      <c r="G76" s="346">
        <f t="shared" si="13"/>
        <v>0</v>
      </c>
      <c r="H76" s="334">
        <v>0</v>
      </c>
      <c r="I76" s="334">
        <v>0</v>
      </c>
      <c r="J76" s="346">
        <f t="shared" si="14"/>
        <v>0</v>
      </c>
    </row>
    <row r="77" spans="1:10" ht="15" customHeight="1">
      <c r="A77" s="90" t="s">
        <v>133</v>
      </c>
      <c r="B77" s="334">
        <v>163594007</v>
      </c>
      <c r="C77" s="334">
        <v>155818406</v>
      </c>
      <c r="D77" s="346">
        <f t="shared" si="12"/>
        <v>95.2</v>
      </c>
      <c r="E77" s="334">
        <v>2669569354</v>
      </c>
      <c r="F77" s="334">
        <v>2660967776</v>
      </c>
      <c r="G77" s="346">
        <f t="shared" si="13"/>
        <v>99.7</v>
      </c>
      <c r="H77" s="334">
        <v>0</v>
      </c>
      <c r="I77" s="334">
        <v>0</v>
      </c>
      <c r="J77" s="346">
        <f t="shared" si="14"/>
        <v>0</v>
      </c>
    </row>
    <row r="78" spans="1:10" ht="15" customHeight="1">
      <c r="A78" s="90" t="s">
        <v>134</v>
      </c>
      <c r="B78" s="334">
        <v>69702983</v>
      </c>
      <c r="C78" s="334">
        <v>66148783</v>
      </c>
      <c r="D78" s="346">
        <f t="shared" si="12"/>
        <v>94.9</v>
      </c>
      <c r="E78" s="334">
        <v>0</v>
      </c>
      <c r="F78" s="334">
        <v>0</v>
      </c>
      <c r="G78" s="346">
        <f t="shared" si="13"/>
        <v>0</v>
      </c>
      <c r="H78" s="334">
        <v>0</v>
      </c>
      <c r="I78" s="334">
        <v>0</v>
      </c>
      <c r="J78" s="346">
        <f t="shared" si="14"/>
        <v>0</v>
      </c>
    </row>
    <row r="79" spans="1:10" ht="15" customHeight="1">
      <c r="A79" s="90" t="s">
        <v>135</v>
      </c>
      <c r="B79" s="334">
        <v>121932816</v>
      </c>
      <c r="C79" s="334">
        <v>108496721</v>
      </c>
      <c r="D79" s="346">
        <f t="shared" si="12"/>
        <v>89</v>
      </c>
      <c r="E79" s="334">
        <v>1285298100</v>
      </c>
      <c r="F79" s="334">
        <v>1278155344</v>
      </c>
      <c r="G79" s="346">
        <f t="shared" si="13"/>
        <v>99.4</v>
      </c>
      <c r="H79" s="334">
        <v>0</v>
      </c>
      <c r="I79" s="334">
        <v>0</v>
      </c>
      <c r="J79" s="346">
        <f t="shared" si="14"/>
        <v>0</v>
      </c>
    </row>
    <row r="80" spans="1:11" ht="15" customHeight="1">
      <c r="A80" s="140" t="s">
        <v>136</v>
      </c>
      <c r="B80" s="335">
        <v>181678552</v>
      </c>
      <c r="C80" s="336">
        <v>168171561</v>
      </c>
      <c r="D80" s="347">
        <f t="shared" si="12"/>
        <v>92.6</v>
      </c>
      <c r="E80" s="336">
        <v>1705374160</v>
      </c>
      <c r="F80" s="336">
        <v>1703201384</v>
      </c>
      <c r="G80" s="347">
        <f t="shared" si="13"/>
        <v>99.9</v>
      </c>
      <c r="H80" s="336">
        <v>0</v>
      </c>
      <c r="I80" s="336">
        <v>0</v>
      </c>
      <c r="J80" s="347">
        <f t="shared" si="14"/>
        <v>0</v>
      </c>
      <c r="K80" s="3" t="s">
        <v>366</v>
      </c>
    </row>
    <row r="81" ht="12" customHeight="1">
      <c r="J81" s="17"/>
    </row>
    <row r="82" spans="1:10" ht="13.5" customHeight="1">
      <c r="A82" s="311"/>
      <c r="B82" s="342"/>
      <c r="C82" s="340" t="s">
        <v>107</v>
      </c>
      <c r="D82" s="341"/>
      <c r="E82" s="339"/>
      <c r="F82" s="344" t="s">
        <v>108</v>
      </c>
      <c r="G82" s="341"/>
      <c r="H82" s="339"/>
      <c r="I82" s="345" t="s">
        <v>109</v>
      </c>
      <c r="J82" s="344"/>
    </row>
    <row r="83" spans="1:10" ht="26.25" customHeight="1">
      <c r="A83" s="312" t="s">
        <v>44</v>
      </c>
      <c r="B83" s="312" t="s">
        <v>99</v>
      </c>
      <c r="C83" s="312" t="s">
        <v>100</v>
      </c>
      <c r="D83" s="338" t="s">
        <v>526</v>
      </c>
      <c r="E83" s="337" t="s">
        <v>99</v>
      </c>
      <c r="F83" s="337" t="s">
        <v>100</v>
      </c>
      <c r="G83" s="338" t="s">
        <v>526</v>
      </c>
      <c r="H83" s="337" t="s">
        <v>99</v>
      </c>
      <c r="I83" s="337" t="s">
        <v>100</v>
      </c>
      <c r="J83" s="338" t="s">
        <v>526</v>
      </c>
    </row>
    <row r="84" spans="1:10" ht="15" customHeight="1">
      <c r="A84" s="90" t="s">
        <v>434</v>
      </c>
      <c r="B84" s="348">
        <v>30913316276</v>
      </c>
      <c r="C84" s="348">
        <v>22546909872</v>
      </c>
      <c r="D84" s="346">
        <v>72.9</v>
      </c>
      <c r="E84" s="348">
        <v>10974025123</v>
      </c>
      <c r="F84" s="348">
        <v>10961357684</v>
      </c>
      <c r="G84" s="346">
        <v>99.9</v>
      </c>
      <c r="H84" s="348">
        <v>6857340560</v>
      </c>
      <c r="I84" s="348">
        <v>6632386359</v>
      </c>
      <c r="J84" s="346">
        <v>96.7</v>
      </c>
    </row>
    <row r="85" spans="1:10" ht="15" customHeight="1">
      <c r="A85" s="90" t="s">
        <v>348</v>
      </c>
      <c r="B85" s="348">
        <v>31723350076</v>
      </c>
      <c r="C85" s="348">
        <v>23333359649</v>
      </c>
      <c r="D85" s="346">
        <v>73.6</v>
      </c>
      <c r="E85" s="348">
        <v>10753021116</v>
      </c>
      <c r="F85" s="348">
        <v>10753021116</v>
      </c>
      <c r="G85" s="346">
        <v>100</v>
      </c>
      <c r="H85" s="348">
        <v>6591593963</v>
      </c>
      <c r="I85" s="348">
        <v>6251855662</v>
      </c>
      <c r="J85" s="346">
        <v>94.8</v>
      </c>
    </row>
    <row r="86" spans="1:10" ht="15" customHeight="1">
      <c r="A86" s="90" t="s">
        <v>364</v>
      </c>
      <c r="B86" s="348">
        <v>28879011092</v>
      </c>
      <c r="C86" s="348">
        <v>20960143315</v>
      </c>
      <c r="D86" s="346">
        <v>72.6</v>
      </c>
      <c r="E86" s="348">
        <v>10999162527</v>
      </c>
      <c r="F86" s="348">
        <v>10999162527</v>
      </c>
      <c r="G86" s="346">
        <v>100</v>
      </c>
      <c r="H86" s="348">
        <v>6126963283</v>
      </c>
      <c r="I86" s="348">
        <v>5918013235</v>
      </c>
      <c r="J86" s="346">
        <v>96.6</v>
      </c>
    </row>
    <row r="87" spans="1:10" ht="15" customHeight="1">
      <c r="A87" s="90" t="s">
        <v>372</v>
      </c>
      <c r="B87" s="348">
        <v>27237778834</v>
      </c>
      <c r="C87" s="348">
        <v>19939749790</v>
      </c>
      <c r="D87" s="346">
        <v>73.2</v>
      </c>
      <c r="E87" s="348">
        <v>11178997318</v>
      </c>
      <c r="F87" s="348">
        <v>11178997318</v>
      </c>
      <c r="G87" s="346">
        <v>100</v>
      </c>
      <c r="H87" s="348">
        <v>5620761524</v>
      </c>
      <c r="I87" s="348">
        <v>5307421606</v>
      </c>
      <c r="J87" s="346">
        <v>94.4</v>
      </c>
    </row>
    <row r="88" spans="1:10" ht="15" customHeight="1">
      <c r="A88" s="90" t="s">
        <v>435</v>
      </c>
      <c r="B88" s="334">
        <f>SUM(B90:B106)</f>
        <v>28131577432</v>
      </c>
      <c r="C88" s="334">
        <f>SUM(C90:C106)</f>
        <v>21509273240</v>
      </c>
      <c r="D88" s="346">
        <f>IF(B88=0,0,ROUND(C88*100/B88,1))</f>
        <v>76.5</v>
      </c>
      <c r="E88" s="334">
        <f>SUM(E90:E106)</f>
        <v>10798445337</v>
      </c>
      <c r="F88" s="334">
        <f>SUM(F90:F106)</f>
        <v>10798445337</v>
      </c>
      <c r="G88" s="346">
        <f>IF(E88=0,0,ROUND(F88*100/E88,1))</f>
        <v>100</v>
      </c>
      <c r="H88" s="334">
        <f>SUM(H90:H106)</f>
        <v>5606888465</v>
      </c>
      <c r="I88" s="334">
        <f>SUM(I90:I106)</f>
        <v>5322774775</v>
      </c>
      <c r="J88" s="346">
        <f>IF(H88=0,0,ROUND(I88*100/H88,1))</f>
        <v>94.9</v>
      </c>
    </row>
    <row r="89" spans="1:10" ht="12" customHeight="1">
      <c r="A89" s="139"/>
      <c r="B89" s="267"/>
      <c r="C89" s="267"/>
      <c r="D89" s="32"/>
      <c r="E89" s="267"/>
      <c r="F89" s="267"/>
      <c r="G89" s="32"/>
      <c r="H89" s="267"/>
      <c r="I89" s="267"/>
      <c r="J89" s="32"/>
    </row>
    <row r="90" spans="1:10" ht="15" customHeight="1">
      <c r="A90" s="90" t="s">
        <v>121</v>
      </c>
      <c r="B90" s="334">
        <v>3243543711</v>
      </c>
      <c r="C90" s="334">
        <v>2657775946</v>
      </c>
      <c r="D90" s="346">
        <f aca="true" t="shared" si="15" ref="D90:D106">IF(B90=0,0,ROUND(C90*100/B90,1))</f>
        <v>81.9</v>
      </c>
      <c r="E90" s="334">
        <v>10798445337</v>
      </c>
      <c r="F90" s="334">
        <v>10798445337</v>
      </c>
      <c r="G90" s="346">
        <f aca="true" t="shared" si="16" ref="G90:G106">IF(E90=0,0,ROUND(F90*100/E90,1))</f>
        <v>100</v>
      </c>
      <c r="H90" s="334">
        <v>805723400</v>
      </c>
      <c r="I90" s="334">
        <v>798534400</v>
      </c>
      <c r="J90" s="346">
        <f aca="true" t="shared" si="17" ref="J90:J106">IF(H90=0,0,ROUND(I90*100/H90,1))</f>
        <v>99.1</v>
      </c>
    </row>
    <row r="91" spans="1:10" ht="15" customHeight="1">
      <c r="A91" s="139" t="s">
        <v>122</v>
      </c>
      <c r="B91" s="334">
        <v>2391755030</v>
      </c>
      <c r="C91" s="334">
        <v>1853743964</v>
      </c>
      <c r="D91" s="346">
        <f t="shared" si="15"/>
        <v>77.5</v>
      </c>
      <c r="E91" s="334">
        <v>0</v>
      </c>
      <c r="F91" s="334">
        <v>0</v>
      </c>
      <c r="G91" s="346">
        <f t="shared" si="16"/>
        <v>0</v>
      </c>
      <c r="H91" s="334">
        <v>0</v>
      </c>
      <c r="I91" s="334">
        <v>0</v>
      </c>
      <c r="J91" s="346">
        <f t="shared" si="17"/>
        <v>0</v>
      </c>
    </row>
    <row r="92" spans="1:10" ht="15" customHeight="1">
      <c r="A92" s="90" t="s">
        <v>123</v>
      </c>
      <c r="B92" s="334">
        <v>1499604657</v>
      </c>
      <c r="C92" s="334">
        <v>1159516460</v>
      </c>
      <c r="D92" s="346">
        <f t="shared" si="15"/>
        <v>77.3</v>
      </c>
      <c r="E92" s="334">
        <v>0</v>
      </c>
      <c r="F92" s="334">
        <v>0</v>
      </c>
      <c r="G92" s="346">
        <f t="shared" si="16"/>
        <v>0</v>
      </c>
      <c r="H92" s="334">
        <v>0</v>
      </c>
      <c r="I92" s="334">
        <v>0</v>
      </c>
      <c r="J92" s="346">
        <f t="shared" si="17"/>
        <v>0</v>
      </c>
    </row>
    <row r="93" spans="1:10" ht="15" customHeight="1">
      <c r="A93" s="90" t="s">
        <v>124</v>
      </c>
      <c r="B93" s="334">
        <v>2752481814</v>
      </c>
      <c r="C93" s="334">
        <v>1931183799</v>
      </c>
      <c r="D93" s="346">
        <f t="shared" si="15"/>
        <v>70.2</v>
      </c>
      <c r="E93" s="334">
        <v>0</v>
      </c>
      <c r="F93" s="334">
        <v>0</v>
      </c>
      <c r="G93" s="346">
        <f t="shared" si="16"/>
        <v>0</v>
      </c>
      <c r="H93" s="334">
        <v>0</v>
      </c>
      <c r="I93" s="334">
        <v>0</v>
      </c>
      <c r="J93" s="346">
        <f t="shared" si="17"/>
        <v>0</v>
      </c>
    </row>
    <row r="94" spans="1:10" ht="15" customHeight="1">
      <c r="A94" s="90" t="s">
        <v>125</v>
      </c>
      <c r="B94" s="334">
        <v>2581809401</v>
      </c>
      <c r="C94" s="334">
        <v>1780469342</v>
      </c>
      <c r="D94" s="346">
        <f t="shared" si="15"/>
        <v>69</v>
      </c>
      <c r="E94" s="334">
        <v>0</v>
      </c>
      <c r="F94" s="334">
        <v>0</v>
      </c>
      <c r="G94" s="346">
        <f t="shared" si="16"/>
        <v>0</v>
      </c>
      <c r="H94" s="334">
        <v>258420397</v>
      </c>
      <c r="I94" s="334">
        <v>247037250</v>
      </c>
      <c r="J94" s="346">
        <f t="shared" si="17"/>
        <v>95.6</v>
      </c>
    </row>
    <row r="95" spans="1:10" ht="15" customHeight="1">
      <c r="A95" s="90" t="s">
        <v>126</v>
      </c>
      <c r="B95" s="334">
        <v>4342618375</v>
      </c>
      <c r="C95" s="334">
        <v>2914545130</v>
      </c>
      <c r="D95" s="346">
        <f t="shared" si="15"/>
        <v>67.1</v>
      </c>
      <c r="E95" s="334">
        <v>0</v>
      </c>
      <c r="F95" s="334">
        <v>0</v>
      </c>
      <c r="G95" s="346">
        <f t="shared" si="16"/>
        <v>0</v>
      </c>
      <c r="H95" s="334">
        <v>0</v>
      </c>
      <c r="I95" s="334">
        <v>0</v>
      </c>
      <c r="J95" s="346">
        <f t="shared" si="17"/>
        <v>0</v>
      </c>
    </row>
    <row r="96" spans="1:10" ht="15" customHeight="1">
      <c r="A96" s="90" t="s">
        <v>128</v>
      </c>
      <c r="B96" s="334">
        <v>2984722071</v>
      </c>
      <c r="C96" s="334">
        <v>1852130121</v>
      </c>
      <c r="D96" s="346">
        <f t="shared" si="15"/>
        <v>62.1</v>
      </c>
      <c r="E96" s="334">
        <v>0</v>
      </c>
      <c r="F96" s="334">
        <v>0</v>
      </c>
      <c r="G96" s="346">
        <f t="shared" si="16"/>
        <v>0</v>
      </c>
      <c r="H96" s="334">
        <v>992104848</v>
      </c>
      <c r="I96" s="334">
        <v>971154036</v>
      </c>
      <c r="J96" s="346">
        <f t="shared" si="17"/>
        <v>97.9</v>
      </c>
    </row>
    <row r="97" spans="1:10" ht="15" customHeight="1">
      <c r="A97" s="90" t="s">
        <v>130</v>
      </c>
      <c r="B97" s="334">
        <v>1368851634</v>
      </c>
      <c r="C97" s="334">
        <v>1207704408</v>
      </c>
      <c r="D97" s="346">
        <f t="shared" si="15"/>
        <v>88.2</v>
      </c>
      <c r="E97" s="334">
        <v>0</v>
      </c>
      <c r="F97" s="334">
        <v>0</v>
      </c>
      <c r="G97" s="346">
        <f t="shared" si="16"/>
        <v>0</v>
      </c>
      <c r="H97" s="334">
        <v>62364500</v>
      </c>
      <c r="I97" s="334">
        <v>62364500</v>
      </c>
      <c r="J97" s="346">
        <f t="shared" si="17"/>
        <v>100</v>
      </c>
    </row>
    <row r="98" spans="1:10" ht="15" customHeight="1">
      <c r="A98" s="90" t="s">
        <v>127</v>
      </c>
      <c r="B98" s="334">
        <v>874112331</v>
      </c>
      <c r="C98" s="334">
        <v>729479050</v>
      </c>
      <c r="D98" s="346">
        <f t="shared" si="15"/>
        <v>83.5</v>
      </c>
      <c r="E98" s="334">
        <v>0</v>
      </c>
      <c r="F98" s="334">
        <v>0</v>
      </c>
      <c r="G98" s="346">
        <f t="shared" si="16"/>
        <v>0</v>
      </c>
      <c r="H98" s="334">
        <v>0</v>
      </c>
      <c r="I98" s="334">
        <v>0</v>
      </c>
      <c r="J98" s="346">
        <f t="shared" si="17"/>
        <v>0</v>
      </c>
    </row>
    <row r="99" spans="1:10" ht="15" customHeight="1">
      <c r="A99" s="90" t="s">
        <v>129</v>
      </c>
      <c r="B99" s="334">
        <v>1186358005</v>
      </c>
      <c r="C99" s="334">
        <v>1083211685</v>
      </c>
      <c r="D99" s="346">
        <f t="shared" si="15"/>
        <v>91.3</v>
      </c>
      <c r="E99" s="334">
        <v>0</v>
      </c>
      <c r="F99" s="334">
        <v>0</v>
      </c>
      <c r="G99" s="346">
        <f t="shared" si="16"/>
        <v>0</v>
      </c>
      <c r="H99" s="334">
        <v>2371832050</v>
      </c>
      <c r="I99" s="334">
        <v>2285390850</v>
      </c>
      <c r="J99" s="346">
        <f t="shared" si="17"/>
        <v>96.4</v>
      </c>
    </row>
    <row r="100" spans="1:10" ht="15" customHeight="1">
      <c r="A100" s="90" t="s">
        <v>131</v>
      </c>
      <c r="B100" s="334">
        <v>2400119627</v>
      </c>
      <c r="C100" s="334">
        <v>2139058176</v>
      </c>
      <c r="D100" s="346">
        <f t="shared" si="15"/>
        <v>89.1</v>
      </c>
      <c r="E100" s="334">
        <v>0</v>
      </c>
      <c r="F100" s="334">
        <v>0</v>
      </c>
      <c r="G100" s="346">
        <f t="shared" si="16"/>
        <v>0</v>
      </c>
      <c r="H100" s="334">
        <v>211733900</v>
      </c>
      <c r="I100" s="334">
        <v>196570560</v>
      </c>
      <c r="J100" s="346">
        <f t="shared" si="17"/>
        <v>92.8</v>
      </c>
    </row>
    <row r="101" spans="1:10" ht="15" customHeight="1">
      <c r="A101" s="90" t="s">
        <v>132</v>
      </c>
      <c r="B101" s="334">
        <v>543728000</v>
      </c>
      <c r="C101" s="334">
        <v>414674143</v>
      </c>
      <c r="D101" s="346">
        <f t="shared" si="15"/>
        <v>76.3</v>
      </c>
      <c r="E101" s="334">
        <v>0</v>
      </c>
      <c r="F101" s="334">
        <v>0</v>
      </c>
      <c r="G101" s="346">
        <f t="shared" si="16"/>
        <v>0</v>
      </c>
      <c r="H101" s="334">
        <v>478200570</v>
      </c>
      <c r="I101" s="334">
        <v>345979230</v>
      </c>
      <c r="J101" s="346">
        <f t="shared" si="17"/>
        <v>72.4</v>
      </c>
    </row>
    <row r="102" spans="1:10" ht="15" customHeight="1">
      <c r="A102" s="139" t="s">
        <v>351</v>
      </c>
      <c r="B102" s="334">
        <v>446381526</v>
      </c>
      <c r="C102" s="334">
        <v>383341045</v>
      </c>
      <c r="D102" s="346">
        <f t="shared" si="15"/>
        <v>85.9</v>
      </c>
      <c r="E102" s="334">
        <v>0</v>
      </c>
      <c r="F102" s="334">
        <v>0</v>
      </c>
      <c r="G102" s="346">
        <f t="shared" si="16"/>
        <v>0</v>
      </c>
      <c r="H102" s="334">
        <v>0</v>
      </c>
      <c r="I102" s="334">
        <v>0</v>
      </c>
      <c r="J102" s="346">
        <f t="shared" si="17"/>
        <v>0</v>
      </c>
    </row>
    <row r="103" spans="1:10" ht="15" customHeight="1">
      <c r="A103" s="90" t="s">
        <v>133</v>
      </c>
      <c r="B103" s="334">
        <v>418580224</v>
      </c>
      <c r="C103" s="334">
        <v>400797458</v>
      </c>
      <c r="D103" s="346">
        <f t="shared" si="15"/>
        <v>95.8</v>
      </c>
      <c r="E103" s="334">
        <v>0</v>
      </c>
      <c r="F103" s="334">
        <v>0</v>
      </c>
      <c r="G103" s="346">
        <f t="shared" si="16"/>
        <v>0</v>
      </c>
      <c r="H103" s="334">
        <v>70044750</v>
      </c>
      <c r="I103" s="334">
        <v>70044750</v>
      </c>
      <c r="J103" s="346">
        <f t="shared" si="17"/>
        <v>100</v>
      </c>
    </row>
    <row r="104" spans="1:10" ht="15" customHeight="1">
      <c r="A104" s="90" t="s">
        <v>134</v>
      </c>
      <c r="B104" s="334">
        <v>158597093</v>
      </c>
      <c r="C104" s="334">
        <v>150753410</v>
      </c>
      <c r="D104" s="346">
        <f t="shared" si="15"/>
        <v>95.1</v>
      </c>
      <c r="E104" s="334">
        <v>0</v>
      </c>
      <c r="F104" s="334">
        <v>0</v>
      </c>
      <c r="G104" s="346">
        <f t="shared" si="16"/>
        <v>0</v>
      </c>
      <c r="H104" s="334">
        <v>0</v>
      </c>
      <c r="I104" s="334">
        <v>0</v>
      </c>
      <c r="J104" s="346">
        <f t="shared" si="17"/>
        <v>0</v>
      </c>
    </row>
    <row r="105" spans="1:10" ht="15" customHeight="1">
      <c r="A105" s="90" t="s">
        <v>135</v>
      </c>
      <c r="B105" s="334">
        <v>347223186</v>
      </c>
      <c r="C105" s="334">
        <v>320522922</v>
      </c>
      <c r="D105" s="346">
        <f t="shared" si="15"/>
        <v>92.3</v>
      </c>
      <c r="E105" s="334">
        <v>0</v>
      </c>
      <c r="F105" s="334">
        <v>0</v>
      </c>
      <c r="G105" s="346">
        <f t="shared" si="16"/>
        <v>0</v>
      </c>
      <c r="H105" s="334">
        <v>280590550</v>
      </c>
      <c r="I105" s="334">
        <v>270311299</v>
      </c>
      <c r="J105" s="346">
        <f t="shared" si="17"/>
        <v>96.3</v>
      </c>
    </row>
    <row r="106" spans="1:10" ht="15" customHeight="1">
      <c r="A106" s="140" t="s">
        <v>136</v>
      </c>
      <c r="B106" s="335">
        <v>591090747</v>
      </c>
      <c r="C106" s="336">
        <v>530366181</v>
      </c>
      <c r="D106" s="347">
        <f t="shared" si="15"/>
        <v>89.7</v>
      </c>
      <c r="E106" s="336">
        <v>0</v>
      </c>
      <c r="F106" s="336">
        <v>0</v>
      </c>
      <c r="G106" s="347">
        <f t="shared" si="16"/>
        <v>0</v>
      </c>
      <c r="H106" s="336">
        <v>75873500</v>
      </c>
      <c r="I106" s="336">
        <v>75387900</v>
      </c>
      <c r="J106" s="347">
        <f t="shared" si="17"/>
        <v>99.4</v>
      </c>
    </row>
    <row r="107" spans="1:10" ht="12" customHeight="1">
      <c r="A107" s="17"/>
      <c r="J107" s="17"/>
    </row>
    <row r="108" spans="1:10" ht="15.75" customHeight="1">
      <c r="A108" s="17"/>
      <c r="E108" s="41"/>
      <c r="F108" s="41"/>
      <c r="G108" s="41"/>
      <c r="J108" s="17"/>
    </row>
    <row r="109" spans="1:10" ht="13.5" customHeight="1">
      <c r="A109" s="311"/>
      <c r="B109" s="339"/>
      <c r="C109" s="344" t="s">
        <v>111</v>
      </c>
      <c r="D109" s="344"/>
      <c r="E109" s="342"/>
      <c r="F109" s="340" t="s">
        <v>112</v>
      </c>
      <c r="G109" s="344"/>
      <c r="H109" s="342"/>
      <c r="I109" s="340" t="s">
        <v>113</v>
      </c>
      <c r="J109" s="344"/>
    </row>
    <row r="110" spans="1:10" ht="26.25" customHeight="1">
      <c r="A110" s="312" t="s">
        <v>44</v>
      </c>
      <c r="B110" s="312" t="s">
        <v>99</v>
      </c>
      <c r="C110" s="312" t="s">
        <v>100</v>
      </c>
      <c r="D110" s="338" t="s">
        <v>526</v>
      </c>
      <c r="E110" s="337" t="s">
        <v>99</v>
      </c>
      <c r="F110" s="337" t="s">
        <v>100</v>
      </c>
      <c r="G110" s="338" t="s">
        <v>526</v>
      </c>
      <c r="H110" s="337" t="s">
        <v>99</v>
      </c>
      <c r="I110" s="337" t="s">
        <v>100</v>
      </c>
      <c r="J110" s="338" t="s">
        <v>526</v>
      </c>
    </row>
    <row r="111" spans="1:10" ht="15" customHeight="1">
      <c r="A111" s="90" t="s">
        <v>434</v>
      </c>
      <c r="B111" s="348">
        <v>72774755453</v>
      </c>
      <c r="C111" s="348">
        <v>69167339904</v>
      </c>
      <c r="D111" s="346">
        <v>95</v>
      </c>
      <c r="E111" s="348">
        <v>4806500</v>
      </c>
      <c r="F111" s="348">
        <v>4684700</v>
      </c>
      <c r="G111" s="346">
        <v>97.5</v>
      </c>
      <c r="H111" s="348">
        <v>17517499700</v>
      </c>
      <c r="I111" s="348">
        <v>17517499700</v>
      </c>
      <c r="J111" s="346">
        <v>100</v>
      </c>
    </row>
    <row r="112" spans="1:10" ht="15" customHeight="1">
      <c r="A112" s="90" t="s">
        <v>348</v>
      </c>
      <c r="B112" s="348">
        <v>72832504848</v>
      </c>
      <c r="C112" s="348">
        <v>68965644517</v>
      </c>
      <c r="D112" s="346">
        <v>94.7</v>
      </c>
      <c r="E112" s="348">
        <v>4682100</v>
      </c>
      <c r="F112" s="348">
        <v>4560300</v>
      </c>
      <c r="G112" s="346">
        <v>97.4</v>
      </c>
      <c r="H112" s="348">
        <v>16380628500</v>
      </c>
      <c r="I112" s="348">
        <v>16380628500</v>
      </c>
      <c r="J112" s="346">
        <v>100</v>
      </c>
    </row>
    <row r="113" spans="1:10" ht="15" customHeight="1">
      <c r="A113" s="90" t="s">
        <v>364</v>
      </c>
      <c r="B113" s="348">
        <v>71757614224</v>
      </c>
      <c r="C113" s="348">
        <v>67706973095</v>
      </c>
      <c r="D113" s="346">
        <v>94.4</v>
      </c>
      <c r="E113" s="348">
        <v>4626300</v>
      </c>
      <c r="F113" s="348">
        <v>4626300</v>
      </c>
      <c r="G113" s="346">
        <v>100</v>
      </c>
      <c r="H113" s="348">
        <v>17184658400</v>
      </c>
      <c r="I113" s="348">
        <v>17184658400</v>
      </c>
      <c r="J113" s="346">
        <v>100</v>
      </c>
    </row>
    <row r="114" spans="1:10" ht="15" customHeight="1">
      <c r="A114" s="90" t="s">
        <v>372</v>
      </c>
      <c r="B114" s="348">
        <v>70391189522</v>
      </c>
      <c r="C114" s="348">
        <v>66204579040</v>
      </c>
      <c r="D114" s="346">
        <v>94.1</v>
      </c>
      <c r="E114" s="348">
        <v>4356190</v>
      </c>
      <c r="F114" s="348">
        <v>4356190</v>
      </c>
      <c r="G114" s="346">
        <v>100</v>
      </c>
      <c r="H114" s="348">
        <v>18774051200</v>
      </c>
      <c r="I114" s="348">
        <v>18774051200</v>
      </c>
      <c r="J114" s="346">
        <v>100</v>
      </c>
    </row>
    <row r="115" spans="1:10" ht="15" customHeight="1">
      <c r="A115" s="90" t="s">
        <v>435</v>
      </c>
      <c r="B115" s="334">
        <f>SUM(B117:B133)</f>
        <v>71887581284</v>
      </c>
      <c r="C115" s="334">
        <f>SUM(C117:C133)</f>
        <v>67708748466</v>
      </c>
      <c r="D115" s="346">
        <f>IF(B115=0,0,ROUND(C115*100/B115,1))</f>
        <v>94.2</v>
      </c>
      <c r="E115" s="334">
        <f>SUM(E117:E133)</f>
        <v>4274950</v>
      </c>
      <c r="F115" s="334">
        <f>SUM(F117:F133)</f>
        <v>4274950</v>
      </c>
      <c r="G115" s="346">
        <f>IF(E115=0,0,ROUND(F115*100/E115,1))</f>
        <v>100</v>
      </c>
      <c r="H115" s="334">
        <f>SUM(H117:H133)</f>
        <v>19356291500</v>
      </c>
      <c r="I115" s="334">
        <f>SUM(I117:I133)</f>
        <v>19356291500</v>
      </c>
      <c r="J115" s="346">
        <f>IF(H115=0,0,ROUND(I115*100/H115,1))</f>
        <v>100</v>
      </c>
    </row>
    <row r="116" spans="1:10" ht="12" customHeight="1">
      <c r="A116" s="139"/>
      <c r="B116" s="267"/>
      <c r="C116" s="267"/>
      <c r="D116" s="32"/>
      <c r="E116" s="267"/>
      <c r="F116" s="267"/>
      <c r="G116" s="32"/>
      <c r="H116" s="267"/>
      <c r="I116" s="267"/>
      <c r="J116" s="32"/>
    </row>
    <row r="117" spans="1:10" ht="15" customHeight="1">
      <c r="A117" s="90" t="s">
        <v>121</v>
      </c>
      <c r="B117" s="334">
        <v>1877401235</v>
      </c>
      <c r="C117" s="334">
        <v>1745908234</v>
      </c>
      <c r="D117" s="346">
        <f aca="true" t="shared" si="18" ref="D117:D133">IF(B117=0,0,ROUND(C117*100/B117,1))</f>
        <v>93</v>
      </c>
      <c r="E117" s="334">
        <v>21800</v>
      </c>
      <c r="F117" s="334">
        <v>21800</v>
      </c>
      <c r="G117" s="346">
        <f aca="true" t="shared" si="19" ref="G117:G133">IF(E117=0,0,ROUND(F117*100/E117,1))</f>
        <v>100</v>
      </c>
      <c r="H117" s="334">
        <v>0</v>
      </c>
      <c r="I117" s="334">
        <v>0</v>
      </c>
      <c r="J117" s="346">
        <f aca="true" t="shared" si="20" ref="J117:J133">IF(H117=0,0,ROUND(I117*100/H117,1))</f>
        <v>0</v>
      </c>
    </row>
    <row r="118" spans="1:10" ht="15" customHeight="1">
      <c r="A118" s="139" t="s">
        <v>122</v>
      </c>
      <c r="B118" s="334">
        <v>6143899500</v>
      </c>
      <c r="C118" s="334">
        <v>5956188095</v>
      </c>
      <c r="D118" s="346">
        <f t="shared" si="18"/>
        <v>96.9</v>
      </c>
      <c r="E118" s="334">
        <v>0</v>
      </c>
      <c r="F118" s="334">
        <v>0</v>
      </c>
      <c r="G118" s="346">
        <f t="shared" si="19"/>
        <v>0</v>
      </c>
      <c r="H118" s="334">
        <v>12604843600</v>
      </c>
      <c r="I118" s="334">
        <v>12604843600</v>
      </c>
      <c r="J118" s="346">
        <f t="shared" si="20"/>
        <v>100</v>
      </c>
    </row>
    <row r="119" spans="1:10" ht="15" customHeight="1">
      <c r="A119" s="90" t="s">
        <v>123</v>
      </c>
      <c r="B119" s="334">
        <v>3911102984</v>
      </c>
      <c r="C119" s="334">
        <v>3646241458</v>
      </c>
      <c r="D119" s="346">
        <f t="shared" si="18"/>
        <v>93.2</v>
      </c>
      <c r="E119" s="334">
        <v>0</v>
      </c>
      <c r="F119" s="334">
        <v>0</v>
      </c>
      <c r="G119" s="346">
        <f t="shared" si="19"/>
        <v>0</v>
      </c>
      <c r="H119" s="334">
        <v>0</v>
      </c>
      <c r="I119" s="334">
        <v>0</v>
      </c>
      <c r="J119" s="346">
        <f t="shared" si="20"/>
        <v>0</v>
      </c>
    </row>
    <row r="120" spans="1:10" ht="15" customHeight="1">
      <c r="A120" s="90" t="s">
        <v>124</v>
      </c>
      <c r="B120" s="334">
        <v>8196655370</v>
      </c>
      <c r="C120" s="334">
        <v>7652457398</v>
      </c>
      <c r="D120" s="346">
        <f t="shared" si="18"/>
        <v>93.4</v>
      </c>
      <c r="E120" s="334">
        <v>0</v>
      </c>
      <c r="F120" s="334">
        <v>0</v>
      </c>
      <c r="G120" s="346">
        <f t="shared" si="19"/>
        <v>0</v>
      </c>
      <c r="H120" s="334">
        <v>1123093500</v>
      </c>
      <c r="I120" s="334">
        <v>1123093500</v>
      </c>
      <c r="J120" s="346">
        <f t="shared" si="20"/>
        <v>100</v>
      </c>
    </row>
    <row r="121" spans="1:10" ht="15" customHeight="1">
      <c r="A121" s="90" t="s">
        <v>125</v>
      </c>
      <c r="B121" s="334">
        <v>4629133395</v>
      </c>
      <c r="C121" s="334">
        <v>4167926820</v>
      </c>
      <c r="D121" s="346">
        <f t="shared" si="18"/>
        <v>90</v>
      </c>
      <c r="E121" s="334">
        <v>0</v>
      </c>
      <c r="F121" s="334">
        <v>0</v>
      </c>
      <c r="G121" s="346">
        <f t="shared" si="19"/>
        <v>0</v>
      </c>
      <c r="H121" s="334">
        <v>0</v>
      </c>
      <c r="I121" s="334">
        <v>0</v>
      </c>
      <c r="J121" s="346">
        <f t="shared" si="20"/>
        <v>0</v>
      </c>
    </row>
    <row r="122" spans="1:10" ht="15" customHeight="1">
      <c r="A122" s="90" t="s">
        <v>126</v>
      </c>
      <c r="B122" s="334">
        <v>6095487356</v>
      </c>
      <c r="C122" s="334">
        <v>5716548347</v>
      </c>
      <c r="D122" s="346">
        <f t="shared" si="18"/>
        <v>93.8</v>
      </c>
      <c r="E122" s="334">
        <v>0</v>
      </c>
      <c r="F122" s="334">
        <v>0</v>
      </c>
      <c r="G122" s="346">
        <f t="shared" si="19"/>
        <v>0</v>
      </c>
      <c r="H122" s="334">
        <v>0</v>
      </c>
      <c r="I122" s="334">
        <v>0</v>
      </c>
      <c r="J122" s="346">
        <f t="shared" si="20"/>
        <v>0</v>
      </c>
    </row>
    <row r="123" spans="1:10" ht="15" customHeight="1">
      <c r="A123" s="90" t="s">
        <v>128</v>
      </c>
      <c r="B123" s="334">
        <v>8257586362</v>
      </c>
      <c r="C123" s="334">
        <v>7819585097</v>
      </c>
      <c r="D123" s="346">
        <f t="shared" si="18"/>
        <v>94.7</v>
      </c>
      <c r="E123" s="334">
        <v>14650</v>
      </c>
      <c r="F123" s="334">
        <v>14650</v>
      </c>
      <c r="G123" s="346">
        <f t="shared" si="19"/>
        <v>100</v>
      </c>
      <c r="H123" s="334">
        <v>0</v>
      </c>
      <c r="I123" s="334">
        <v>0</v>
      </c>
      <c r="J123" s="346">
        <f t="shared" si="20"/>
        <v>0</v>
      </c>
    </row>
    <row r="124" spans="1:10" ht="15" customHeight="1">
      <c r="A124" s="90" t="s">
        <v>130</v>
      </c>
      <c r="B124" s="334">
        <v>5519099858</v>
      </c>
      <c r="C124" s="334">
        <v>5190175148</v>
      </c>
      <c r="D124" s="346">
        <f t="shared" si="18"/>
        <v>94</v>
      </c>
      <c r="E124" s="334">
        <v>0</v>
      </c>
      <c r="F124" s="334">
        <v>0</v>
      </c>
      <c r="G124" s="346">
        <f t="shared" si="19"/>
        <v>0</v>
      </c>
      <c r="H124" s="334">
        <v>0</v>
      </c>
      <c r="I124" s="334">
        <v>0</v>
      </c>
      <c r="J124" s="346">
        <f t="shared" si="20"/>
        <v>0</v>
      </c>
    </row>
    <row r="125" spans="1:10" ht="15" customHeight="1">
      <c r="A125" s="90" t="s">
        <v>127</v>
      </c>
      <c r="B125" s="334">
        <v>3264883277</v>
      </c>
      <c r="C125" s="334">
        <v>3060069891</v>
      </c>
      <c r="D125" s="346">
        <f t="shared" si="18"/>
        <v>93.7</v>
      </c>
      <c r="E125" s="334">
        <v>0</v>
      </c>
      <c r="F125" s="334">
        <v>0</v>
      </c>
      <c r="G125" s="346">
        <f t="shared" si="19"/>
        <v>0</v>
      </c>
      <c r="H125" s="334">
        <v>0</v>
      </c>
      <c r="I125" s="334">
        <v>0</v>
      </c>
      <c r="J125" s="346">
        <f t="shared" si="20"/>
        <v>0</v>
      </c>
    </row>
    <row r="126" spans="1:10" ht="15" customHeight="1">
      <c r="A126" s="90" t="s">
        <v>129</v>
      </c>
      <c r="B126" s="334">
        <v>4533096228</v>
      </c>
      <c r="C126" s="334">
        <v>4307600338</v>
      </c>
      <c r="D126" s="346">
        <f t="shared" si="18"/>
        <v>95</v>
      </c>
      <c r="E126" s="334">
        <v>139600</v>
      </c>
      <c r="F126" s="334">
        <v>139600</v>
      </c>
      <c r="G126" s="346">
        <f t="shared" si="19"/>
        <v>100</v>
      </c>
      <c r="H126" s="334">
        <v>0</v>
      </c>
      <c r="I126" s="334">
        <v>0</v>
      </c>
      <c r="J126" s="346">
        <f t="shared" si="20"/>
        <v>0</v>
      </c>
    </row>
    <row r="127" spans="1:10" ht="15" customHeight="1">
      <c r="A127" s="90" t="s">
        <v>131</v>
      </c>
      <c r="B127" s="334">
        <v>9565554612</v>
      </c>
      <c r="C127" s="334">
        <v>8947367802</v>
      </c>
      <c r="D127" s="346">
        <f t="shared" si="18"/>
        <v>93.5</v>
      </c>
      <c r="E127" s="334">
        <v>176800</v>
      </c>
      <c r="F127" s="334">
        <v>176800</v>
      </c>
      <c r="G127" s="346">
        <f t="shared" si="19"/>
        <v>100</v>
      </c>
      <c r="H127" s="334">
        <v>5628354400</v>
      </c>
      <c r="I127" s="334">
        <v>5628354400</v>
      </c>
      <c r="J127" s="346">
        <f t="shared" si="20"/>
        <v>100</v>
      </c>
    </row>
    <row r="128" spans="1:10" ht="15" customHeight="1">
      <c r="A128" s="90" t="s">
        <v>132</v>
      </c>
      <c r="B128" s="334">
        <v>1649662330</v>
      </c>
      <c r="C128" s="334">
        <v>1576035042</v>
      </c>
      <c r="D128" s="346">
        <f t="shared" si="18"/>
        <v>95.5</v>
      </c>
      <c r="E128" s="334">
        <v>955700</v>
      </c>
      <c r="F128" s="334">
        <v>955700</v>
      </c>
      <c r="G128" s="346">
        <f t="shared" si="19"/>
        <v>100</v>
      </c>
      <c r="H128" s="334">
        <v>0</v>
      </c>
      <c r="I128" s="334">
        <v>0</v>
      </c>
      <c r="J128" s="346">
        <f t="shared" si="20"/>
        <v>0</v>
      </c>
    </row>
    <row r="129" spans="1:10" ht="15" customHeight="1">
      <c r="A129" s="139" t="s">
        <v>351</v>
      </c>
      <c r="B129" s="334">
        <v>2432097539</v>
      </c>
      <c r="C129" s="334">
        <v>2319178124</v>
      </c>
      <c r="D129" s="346">
        <f t="shared" si="18"/>
        <v>95.4</v>
      </c>
      <c r="E129" s="334">
        <v>0</v>
      </c>
      <c r="F129" s="334">
        <v>0</v>
      </c>
      <c r="G129" s="346">
        <f t="shared" si="19"/>
        <v>0</v>
      </c>
      <c r="H129" s="334">
        <v>0</v>
      </c>
      <c r="I129" s="334">
        <v>0</v>
      </c>
      <c r="J129" s="346">
        <f t="shared" si="20"/>
        <v>0</v>
      </c>
    </row>
    <row r="130" spans="1:10" ht="15" customHeight="1">
      <c r="A130" s="90" t="s">
        <v>133</v>
      </c>
      <c r="B130" s="334">
        <v>1525184375</v>
      </c>
      <c r="C130" s="334">
        <v>1478526194</v>
      </c>
      <c r="D130" s="346">
        <f t="shared" si="18"/>
        <v>96.9</v>
      </c>
      <c r="E130" s="334">
        <v>2551200</v>
      </c>
      <c r="F130" s="334">
        <v>2551200</v>
      </c>
      <c r="G130" s="346">
        <f t="shared" si="19"/>
        <v>100</v>
      </c>
      <c r="H130" s="334">
        <v>0</v>
      </c>
      <c r="I130" s="334">
        <v>0</v>
      </c>
      <c r="J130" s="346">
        <f t="shared" si="20"/>
        <v>0</v>
      </c>
    </row>
    <row r="131" spans="1:10" ht="15" customHeight="1">
      <c r="A131" s="90" t="s">
        <v>134</v>
      </c>
      <c r="B131" s="334">
        <v>840322665</v>
      </c>
      <c r="C131" s="334">
        <v>815412764</v>
      </c>
      <c r="D131" s="346">
        <f t="shared" si="18"/>
        <v>97</v>
      </c>
      <c r="E131" s="334">
        <v>0</v>
      </c>
      <c r="F131" s="334">
        <v>0</v>
      </c>
      <c r="G131" s="346">
        <f t="shared" si="19"/>
        <v>0</v>
      </c>
      <c r="H131" s="334">
        <v>0</v>
      </c>
      <c r="I131" s="334">
        <v>0</v>
      </c>
      <c r="J131" s="346">
        <f t="shared" si="20"/>
        <v>0</v>
      </c>
    </row>
    <row r="132" spans="1:10" ht="15" customHeight="1">
      <c r="A132" s="90" t="s">
        <v>135</v>
      </c>
      <c r="B132" s="334">
        <v>1693280847</v>
      </c>
      <c r="C132" s="334">
        <v>1617002238</v>
      </c>
      <c r="D132" s="346">
        <f t="shared" si="18"/>
        <v>95.5</v>
      </c>
      <c r="E132" s="334">
        <v>372000</v>
      </c>
      <c r="F132" s="334">
        <v>372000</v>
      </c>
      <c r="G132" s="346">
        <f t="shared" si="19"/>
        <v>100</v>
      </c>
      <c r="H132" s="334">
        <v>0</v>
      </c>
      <c r="I132" s="334">
        <v>0</v>
      </c>
      <c r="J132" s="346">
        <f t="shared" si="20"/>
        <v>0</v>
      </c>
    </row>
    <row r="133" spans="1:10" ht="15" customHeight="1">
      <c r="A133" s="140" t="s">
        <v>136</v>
      </c>
      <c r="B133" s="335">
        <v>1753133351</v>
      </c>
      <c r="C133" s="336">
        <v>1692525476</v>
      </c>
      <c r="D133" s="347">
        <f t="shared" si="18"/>
        <v>96.5</v>
      </c>
      <c r="E133" s="336">
        <v>43200</v>
      </c>
      <c r="F133" s="336">
        <v>43200</v>
      </c>
      <c r="G133" s="347">
        <f t="shared" si="19"/>
        <v>100</v>
      </c>
      <c r="H133" s="336">
        <v>0</v>
      </c>
      <c r="I133" s="336">
        <v>0</v>
      </c>
      <c r="J133" s="347">
        <f t="shared" si="20"/>
        <v>0</v>
      </c>
    </row>
    <row r="134" ht="12" customHeight="1">
      <c r="J134" s="17"/>
    </row>
    <row r="135" spans="1:10" ht="13.5" customHeight="1">
      <c r="A135" s="311"/>
      <c r="B135" s="339"/>
      <c r="C135" s="340" t="s">
        <v>333</v>
      </c>
      <c r="D135" s="341"/>
      <c r="E135" s="339"/>
      <c r="F135" s="340" t="s">
        <v>415</v>
      </c>
      <c r="G135" s="344"/>
      <c r="H135" s="342"/>
      <c r="I135" s="340" t="s">
        <v>334</v>
      </c>
      <c r="J135" s="344"/>
    </row>
    <row r="136" spans="1:10" ht="26.25" customHeight="1">
      <c r="A136" s="312" t="s">
        <v>44</v>
      </c>
      <c r="B136" s="312" t="s">
        <v>99</v>
      </c>
      <c r="C136" s="312" t="s">
        <v>100</v>
      </c>
      <c r="D136" s="338" t="s">
        <v>526</v>
      </c>
      <c r="E136" s="337" t="s">
        <v>99</v>
      </c>
      <c r="F136" s="337" t="s">
        <v>100</v>
      </c>
      <c r="G136" s="338" t="s">
        <v>526</v>
      </c>
      <c r="H136" s="337" t="s">
        <v>99</v>
      </c>
      <c r="I136" s="337" t="s">
        <v>100</v>
      </c>
      <c r="J136" s="338" t="s">
        <v>526</v>
      </c>
    </row>
    <row r="137" spans="1:10" ht="15" customHeight="1">
      <c r="A137" s="90" t="s">
        <v>434</v>
      </c>
      <c r="B137" s="348">
        <v>46148799461</v>
      </c>
      <c r="C137" s="348">
        <v>43072277334</v>
      </c>
      <c r="D137" s="346">
        <v>93.3</v>
      </c>
      <c r="E137" s="348">
        <v>38425200</v>
      </c>
      <c r="F137" s="348">
        <v>38425200</v>
      </c>
      <c r="G137" s="346">
        <v>100</v>
      </c>
      <c r="H137" s="348">
        <v>33976923</v>
      </c>
      <c r="I137" s="348">
        <v>1204883</v>
      </c>
      <c r="J137" s="346">
        <v>3.5</v>
      </c>
    </row>
    <row r="138" spans="1:10" ht="15" customHeight="1">
      <c r="A138" s="90" t="s">
        <v>348</v>
      </c>
      <c r="B138" s="348">
        <v>44636961476</v>
      </c>
      <c r="C138" s="348">
        <v>41679743611</v>
      </c>
      <c r="D138" s="346">
        <v>93.4</v>
      </c>
      <c r="E138" s="348">
        <v>37321800</v>
      </c>
      <c r="F138" s="348">
        <v>37321800</v>
      </c>
      <c r="G138" s="346">
        <v>100</v>
      </c>
      <c r="H138" s="348">
        <v>19927971</v>
      </c>
      <c r="I138" s="348">
        <v>727280</v>
      </c>
      <c r="J138" s="346">
        <v>3.6</v>
      </c>
    </row>
    <row r="139" spans="1:10" ht="15" customHeight="1">
      <c r="A139" s="90" t="s">
        <v>364</v>
      </c>
      <c r="B139" s="348">
        <v>44411816752</v>
      </c>
      <c r="C139" s="348">
        <v>39875827853</v>
      </c>
      <c r="D139" s="346">
        <v>89.8</v>
      </c>
      <c r="E139" s="348">
        <v>36867900</v>
      </c>
      <c r="F139" s="348">
        <v>36867900</v>
      </c>
      <c r="G139" s="346">
        <v>100</v>
      </c>
      <c r="H139" s="348">
        <v>11442130</v>
      </c>
      <c r="I139" s="348">
        <v>411825</v>
      </c>
      <c r="J139" s="346">
        <v>3.6</v>
      </c>
    </row>
    <row r="140" spans="1:10" ht="15" customHeight="1">
      <c r="A140" s="90" t="s">
        <v>372</v>
      </c>
      <c r="B140" s="348">
        <v>43374202682</v>
      </c>
      <c r="C140" s="348">
        <v>39979349060</v>
      </c>
      <c r="D140" s="346">
        <v>92.2</v>
      </c>
      <c r="E140" s="348">
        <v>84617500</v>
      </c>
      <c r="F140" s="348">
        <v>84617500</v>
      </c>
      <c r="G140" s="346">
        <v>100</v>
      </c>
      <c r="H140" s="348">
        <v>5214345</v>
      </c>
      <c r="I140" s="348">
        <v>676027</v>
      </c>
      <c r="J140" s="346">
        <v>13</v>
      </c>
    </row>
    <row r="141" spans="1:10" ht="15" customHeight="1">
      <c r="A141" s="90" t="s">
        <v>435</v>
      </c>
      <c r="B141" s="334">
        <f>SUM(B143:B159)</f>
        <v>41709217048</v>
      </c>
      <c r="C141" s="334">
        <f>SUM(C143:C159)</f>
        <v>38632666198</v>
      </c>
      <c r="D141" s="346">
        <f>IF(B141=0,0,ROUND(C141*100/B141,1))</f>
        <v>92.6</v>
      </c>
      <c r="E141" s="334">
        <f>SUM(E143:E159)</f>
        <v>82863000</v>
      </c>
      <c r="F141" s="334">
        <f>SUM(F143:F159)</f>
        <v>82863000</v>
      </c>
      <c r="G141" s="346">
        <f>IF(E141=0,0,ROUND(F141*100/E141,1))</f>
        <v>100</v>
      </c>
      <c r="H141" s="334">
        <f>SUM(H143:H159)</f>
        <v>3561269</v>
      </c>
      <c r="I141" s="334">
        <f>SUM(I143:I159)</f>
        <v>174600</v>
      </c>
      <c r="J141" s="346">
        <f>IF(H141=0,0,ROUND(I141*100/H141,1))</f>
        <v>4.9</v>
      </c>
    </row>
    <row r="142" spans="1:10" ht="12" customHeight="1">
      <c r="A142" s="139"/>
      <c r="B142" s="267"/>
      <c r="C142" s="267"/>
      <c r="D142" s="32"/>
      <c r="E142" s="267"/>
      <c r="F142" s="267"/>
      <c r="G142" s="32"/>
      <c r="H142" s="267"/>
      <c r="I142" s="267"/>
      <c r="J142" s="32"/>
    </row>
    <row r="143" spans="1:10" ht="15" customHeight="1">
      <c r="A143" s="90" t="s">
        <v>121</v>
      </c>
      <c r="B143" s="334">
        <v>12530679938</v>
      </c>
      <c r="C143" s="334">
        <v>11252107683</v>
      </c>
      <c r="D143" s="346">
        <f aca="true" t="shared" si="21" ref="D143:D159">IF(B143=0,0,ROUND(C143*100/B143,1))</f>
        <v>89.8</v>
      </c>
      <c r="E143" s="334">
        <v>21186000</v>
      </c>
      <c r="F143" s="334">
        <v>21186000</v>
      </c>
      <c r="G143" s="346">
        <f aca="true" t="shared" si="22" ref="G143:G159">IF(E143=0,0,ROUND(F143*100/E143,1))</f>
        <v>100</v>
      </c>
      <c r="H143" s="334">
        <v>3432289</v>
      </c>
      <c r="I143" s="334">
        <v>174600</v>
      </c>
      <c r="J143" s="346">
        <f aca="true" t="shared" si="23" ref="J143:J159">IF(H143=0,0,ROUND(I143*100/H143,1))</f>
        <v>5.1</v>
      </c>
    </row>
    <row r="144" spans="1:10" ht="15" customHeight="1">
      <c r="A144" s="139" t="s">
        <v>122</v>
      </c>
      <c r="B144" s="334">
        <v>0</v>
      </c>
      <c r="C144" s="334">
        <v>0</v>
      </c>
      <c r="D144" s="346">
        <f t="shared" si="21"/>
        <v>0</v>
      </c>
      <c r="E144" s="334">
        <v>0</v>
      </c>
      <c r="F144" s="334">
        <v>0</v>
      </c>
      <c r="G144" s="346">
        <f t="shared" si="22"/>
        <v>0</v>
      </c>
      <c r="H144" s="334">
        <v>0</v>
      </c>
      <c r="I144" s="334">
        <v>0</v>
      </c>
      <c r="J144" s="346">
        <f t="shared" si="23"/>
        <v>0</v>
      </c>
    </row>
    <row r="145" spans="1:10" ht="15" customHeight="1">
      <c r="A145" s="90" t="s">
        <v>123</v>
      </c>
      <c r="B145" s="334">
        <v>0</v>
      </c>
      <c r="C145" s="334">
        <v>0</v>
      </c>
      <c r="D145" s="346">
        <f t="shared" si="21"/>
        <v>0</v>
      </c>
      <c r="E145" s="334">
        <v>0</v>
      </c>
      <c r="F145" s="334">
        <v>0</v>
      </c>
      <c r="G145" s="346">
        <f t="shared" si="22"/>
        <v>0</v>
      </c>
      <c r="H145" s="334">
        <v>0</v>
      </c>
      <c r="I145" s="334">
        <v>0</v>
      </c>
      <c r="J145" s="346">
        <f t="shared" si="23"/>
        <v>0</v>
      </c>
    </row>
    <row r="146" spans="1:10" ht="15" customHeight="1">
      <c r="A146" s="90" t="s">
        <v>124</v>
      </c>
      <c r="B146" s="334">
        <v>0</v>
      </c>
      <c r="C146" s="334">
        <v>0</v>
      </c>
      <c r="D146" s="346">
        <f t="shared" si="21"/>
        <v>0</v>
      </c>
      <c r="E146" s="334">
        <v>0</v>
      </c>
      <c r="F146" s="334">
        <v>0</v>
      </c>
      <c r="G146" s="346">
        <f t="shared" si="22"/>
        <v>0</v>
      </c>
      <c r="H146" s="334">
        <v>0</v>
      </c>
      <c r="I146" s="334">
        <v>0</v>
      </c>
      <c r="J146" s="346">
        <f t="shared" si="23"/>
        <v>0</v>
      </c>
    </row>
    <row r="147" spans="1:10" ht="15" customHeight="1">
      <c r="A147" s="90" t="s">
        <v>125</v>
      </c>
      <c r="B147" s="334">
        <v>6756364886</v>
      </c>
      <c r="C147" s="334">
        <v>6160011094</v>
      </c>
      <c r="D147" s="346">
        <f t="shared" si="21"/>
        <v>91.2</v>
      </c>
      <c r="E147" s="334">
        <v>4510000</v>
      </c>
      <c r="F147" s="334">
        <v>4510000</v>
      </c>
      <c r="G147" s="346">
        <f t="shared" si="22"/>
        <v>100</v>
      </c>
      <c r="H147" s="334">
        <v>0</v>
      </c>
      <c r="I147" s="334">
        <v>0</v>
      </c>
      <c r="J147" s="346">
        <f t="shared" si="23"/>
        <v>0</v>
      </c>
    </row>
    <row r="148" spans="1:10" ht="15" customHeight="1">
      <c r="A148" s="90" t="s">
        <v>126</v>
      </c>
      <c r="B148" s="334">
        <v>0</v>
      </c>
      <c r="C148" s="334">
        <v>0</v>
      </c>
      <c r="D148" s="346">
        <f t="shared" si="21"/>
        <v>0</v>
      </c>
      <c r="E148" s="334">
        <v>0</v>
      </c>
      <c r="F148" s="334">
        <v>0</v>
      </c>
      <c r="G148" s="346">
        <f t="shared" si="22"/>
        <v>0</v>
      </c>
      <c r="H148" s="334">
        <v>0</v>
      </c>
      <c r="I148" s="334">
        <v>0</v>
      </c>
      <c r="J148" s="346">
        <f t="shared" si="23"/>
        <v>0</v>
      </c>
    </row>
    <row r="149" spans="1:10" ht="15" customHeight="1">
      <c r="A149" s="90" t="s">
        <v>128</v>
      </c>
      <c r="B149" s="334">
        <v>3507210642</v>
      </c>
      <c r="C149" s="334">
        <v>3428491049</v>
      </c>
      <c r="D149" s="346">
        <f t="shared" si="21"/>
        <v>97.8</v>
      </c>
      <c r="E149" s="334">
        <v>5698000</v>
      </c>
      <c r="F149" s="334">
        <v>5698000</v>
      </c>
      <c r="G149" s="346">
        <f t="shared" si="22"/>
        <v>100</v>
      </c>
      <c r="H149" s="334">
        <v>0</v>
      </c>
      <c r="I149" s="334">
        <v>0</v>
      </c>
      <c r="J149" s="346">
        <f t="shared" si="23"/>
        <v>0</v>
      </c>
    </row>
    <row r="150" spans="1:10" ht="15" customHeight="1">
      <c r="A150" s="90" t="s">
        <v>130</v>
      </c>
      <c r="B150" s="334">
        <v>1862681630</v>
      </c>
      <c r="C150" s="334">
        <v>1779094809</v>
      </c>
      <c r="D150" s="346">
        <f t="shared" si="21"/>
        <v>95.5</v>
      </c>
      <c r="E150" s="334">
        <v>6429500</v>
      </c>
      <c r="F150" s="334">
        <v>6429500</v>
      </c>
      <c r="G150" s="346">
        <f t="shared" si="22"/>
        <v>100</v>
      </c>
      <c r="H150" s="334">
        <v>0</v>
      </c>
      <c r="I150" s="334">
        <v>0</v>
      </c>
      <c r="J150" s="346">
        <f t="shared" si="23"/>
        <v>0</v>
      </c>
    </row>
    <row r="151" spans="1:10" ht="15" customHeight="1">
      <c r="A151" s="90" t="s">
        <v>127</v>
      </c>
      <c r="B151" s="334">
        <v>0</v>
      </c>
      <c r="C151" s="334">
        <v>0</v>
      </c>
      <c r="D151" s="346">
        <f t="shared" si="21"/>
        <v>0</v>
      </c>
      <c r="E151" s="334">
        <v>0</v>
      </c>
      <c r="F151" s="334">
        <v>0</v>
      </c>
      <c r="G151" s="346">
        <f t="shared" si="22"/>
        <v>0</v>
      </c>
      <c r="H151" s="334">
        <v>0</v>
      </c>
      <c r="I151" s="334">
        <v>0</v>
      </c>
      <c r="J151" s="346">
        <f t="shared" si="23"/>
        <v>0</v>
      </c>
    </row>
    <row r="152" spans="1:10" ht="15" customHeight="1">
      <c r="A152" s="90" t="s">
        <v>129</v>
      </c>
      <c r="B152" s="334">
        <v>1189631242</v>
      </c>
      <c r="C152" s="334">
        <v>1031417334</v>
      </c>
      <c r="D152" s="346">
        <f t="shared" si="21"/>
        <v>86.7</v>
      </c>
      <c r="E152" s="334">
        <v>6858500</v>
      </c>
      <c r="F152" s="334">
        <v>6858500</v>
      </c>
      <c r="G152" s="346">
        <f t="shared" si="22"/>
        <v>100</v>
      </c>
      <c r="H152" s="334">
        <v>0</v>
      </c>
      <c r="I152" s="334">
        <v>0</v>
      </c>
      <c r="J152" s="346">
        <f t="shared" si="23"/>
        <v>0</v>
      </c>
    </row>
    <row r="153" spans="1:10" ht="15" customHeight="1">
      <c r="A153" s="90" t="s">
        <v>131</v>
      </c>
      <c r="B153" s="334">
        <v>2777696481</v>
      </c>
      <c r="C153" s="334">
        <v>2703963081</v>
      </c>
      <c r="D153" s="346">
        <f t="shared" si="21"/>
        <v>97.3</v>
      </c>
      <c r="E153" s="334">
        <v>9526000</v>
      </c>
      <c r="F153" s="334">
        <v>9526000</v>
      </c>
      <c r="G153" s="346">
        <f t="shared" si="22"/>
        <v>100</v>
      </c>
      <c r="H153" s="334">
        <v>128980</v>
      </c>
      <c r="I153" s="334">
        <v>0</v>
      </c>
      <c r="J153" s="346">
        <f t="shared" si="23"/>
        <v>0</v>
      </c>
    </row>
    <row r="154" spans="1:10" ht="15" customHeight="1">
      <c r="A154" s="90" t="s">
        <v>132</v>
      </c>
      <c r="B154" s="334">
        <v>11252018371</v>
      </c>
      <c r="C154" s="334">
        <v>10494140669</v>
      </c>
      <c r="D154" s="346">
        <f t="shared" si="21"/>
        <v>93.3</v>
      </c>
      <c r="E154" s="334">
        <v>11247500</v>
      </c>
      <c r="F154" s="334">
        <v>11247500</v>
      </c>
      <c r="G154" s="346">
        <f t="shared" si="22"/>
        <v>100</v>
      </c>
      <c r="H154" s="334">
        <v>0</v>
      </c>
      <c r="I154" s="334">
        <v>0</v>
      </c>
      <c r="J154" s="346">
        <f t="shared" si="23"/>
        <v>0</v>
      </c>
    </row>
    <row r="155" spans="1:10" ht="15" customHeight="1">
      <c r="A155" s="139" t="s">
        <v>351</v>
      </c>
      <c r="B155" s="334">
        <v>0</v>
      </c>
      <c r="C155" s="334">
        <v>0</v>
      </c>
      <c r="D155" s="346">
        <f t="shared" si="21"/>
        <v>0</v>
      </c>
      <c r="E155" s="334">
        <v>0</v>
      </c>
      <c r="F155" s="334">
        <v>0</v>
      </c>
      <c r="G155" s="346">
        <f t="shared" si="22"/>
        <v>0</v>
      </c>
      <c r="H155" s="334">
        <v>0</v>
      </c>
      <c r="I155" s="334">
        <v>0</v>
      </c>
      <c r="J155" s="346">
        <f t="shared" si="23"/>
        <v>0</v>
      </c>
    </row>
    <row r="156" spans="1:10" ht="15" customHeight="1">
      <c r="A156" s="90" t="s">
        <v>133</v>
      </c>
      <c r="B156" s="334">
        <v>1001324071</v>
      </c>
      <c r="C156" s="334">
        <v>969673071</v>
      </c>
      <c r="D156" s="346">
        <f t="shared" si="21"/>
        <v>96.8</v>
      </c>
      <c r="E156" s="334">
        <v>7997000</v>
      </c>
      <c r="F156" s="334">
        <v>7997000</v>
      </c>
      <c r="G156" s="346">
        <f t="shared" si="22"/>
        <v>100</v>
      </c>
      <c r="H156" s="334">
        <v>0</v>
      </c>
      <c r="I156" s="334">
        <v>0</v>
      </c>
      <c r="J156" s="346">
        <f t="shared" si="23"/>
        <v>0</v>
      </c>
    </row>
    <row r="157" spans="1:10" ht="15" customHeight="1">
      <c r="A157" s="90" t="s">
        <v>134</v>
      </c>
      <c r="B157" s="334">
        <v>0</v>
      </c>
      <c r="C157" s="334">
        <v>0</v>
      </c>
      <c r="D157" s="346">
        <f t="shared" si="21"/>
        <v>0</v>
      </c>
      <c r="E157" s="334">
        <v>0</v>
      </c>
      <c r="F157" s="334">
        <v>0</v>
      </c>
      <c r="G157" s="346">
        <f t="shared" si="22"/>
        <v>0</v>
      </c>
      <c r="H157" s="334">
        <v>0</v>
      </c>
      <c r="I157" s="334">
        <v>0</v>
      </c>
      <c r="J157" s="346">
        <f t="shared" si="23"/>
        <v>0</v>
      </c>
    </row>
    <row r="158" spans="1:10" ht="15" customHeight="1">
      <c r="A158" s="90" t="s">
        <v>135</v>
      </c>
      <c r="B158" s="334">
        <v>159146805</v>
      </c>
      <c r="C158" s="334">
        <v>157523426</v>
      </c>
      <c r="D158" s="346">
        <f t="shared" si="21"/>
        <v>99</v>
      </c>
      <c r="E158" s="334">
        <v>4812500</v>
      </c>
      <c r="F158" s="334">
        <v>4812500</v>
      </c>
      <c r="G158" s="346">
        <f t="shared" si="22"/>
        <v>100</v>
      </c>
      <c r="H158" s="334">
        <v>0</v>
      </c>
      <c r="I158" s="334">
        <v>0</v>
      </c>
      <c r="J158" s="346">
        <f t="shared" si="23"/>
        <v>0</v>
      </c>
    </row>
    <row r="159" spans="1:10" ht="15" customHeight="1">
      <c r="A159" s="140" t="s">
        <v>136</v>
      </c>
      <c r="B159" s="335">
        <v>672462982</v>
      </c>
      <c r="C159" s="336">
        <v>656243982</v>
      </c>
      <c r="D159" s="347">
        <f t="shared" si="21"/>
        <v>97.6</v>
      </c>
      <c r="E159" s="336">
        <v>4598000</v>
      </c>
      <c r="F159" s="336">
        <v>4598000</v>
      </c>
      <c r="G159" s="347">
        <f t="shared" si="22"/>
        <v>100</v>
      </c>
      <c r="H159" s="336">
        <v>0</v>
      </c>
      <c r="I159" s="336">
        <v>0</v>
      </c>
      <c r="J159" s="347">
        <f t="shared" si="23"/>
        <v>0</v>
      </c>
    </row>
    <row r="160" spans="1:10" ht="12" customHeight="1">
      <c r="A160" s="17"/>
      <c r="B160" s="147"/>
      <c r="C160" s="147"/>
      <c r="D160" s="146"/>
      <c r="E160" s="48"/>
      <c r="F160" s="48"/>
      <c r="G160" s="48"/>
      <c r="H160" s="38"/>
      <c r="I160" s="38"/>
      <c r="J160" s="33"/>
    </row>
    <row r="161" ht="15.75" customHeight="1">
      <c r="J161" s="17"/>
    </row>
    <row r="162" spans="1:4" ht="13.5" customHeight="1">
      <c r="A162" s="311"/>
      <c r="B162" s="339"/>
      <c r="C162" s="345" t="s">
        <v>110</v>
      </c>
      <c r="D162" s="344"/>
    </row>
    <row r="163" spans="1:4" ht="26.25" customHeight="1">
      <c r="A163" s="312" t="s">
        <v>44</v>
      </c>
      <c r="B163" s="312" t="s">
        <v>99</v>
      </c>
      <c r="C163" s="312" t="s">
        <v>100</v>
      </c>
      <c r="D163" s="338" t="s">
        <v>526</v>
      </c>
    </row>
    <row r="164" spans="1:4" ht="15" customHeight="1">
      <c r="A164" s="90" t="s">
        <v>434</v>
      </c>
      <c r="B164" s="348">
        <v>289038585</v>
      </c>
      <c r="C164" s="348">
        <v>31463881</v>
      </c>
      <c r="D164" s="346">
        <v>10.9</v>
      </c>
    </row>
    <row r="165" spans="1:4" ht="15" customHeight="1">
      <c r="A165" s="90" t="s">
        <v>348</v>
      </c>
      <c r="B165" s="348">
        <v>209983960</v>
      </c>
      <c r="C165" s="348">
        <v>13335844</v>
      </c>
      <c r="D165" s="346">
        <v>6.4</v>
      </c>
    </row>
    <row r="166" spans="1:4" ht="15" customHeight="1">
      <c r="A166" s="90" t="s">
        <v>364</v>
      </c>
      <c r="B166" s="348">
        <v>163148906</v>
      </c>
      <c r="C166" s="348">
        <v>10783998</v>
      </c>
      <c r="D166" s="346">
        <v>6.6</v>
      </c>
    </row>
    <row r="167" spans="1:4" ht="15" customHeight="1">
      <c r="A167" s="90" t="s">
        <v>372</v>
      </c>
      <c r="B167" s="348">
        <v>113483229</v>
      </c>
      <c r="C167" s="348">
        <v>7478547</v>
      </c>
      <c r="D167" s="346">
        <v>6.6</v>
      </c>
    </row>
    <row r="168" spans="1:4" ht="15" customHeight="1">
      <c r="A168" s="90" t="s">
        <v>435</v>
      </c>
      <c r="B168" s="334">
        <f>SUM(B170:B186)</f>
        <v>72618043</v>
      </c>
      <c r="C168" s="334">
        <f>SUM(C170:C186)</f>
        <v>5274007</v>
      </c>
      <c r="D168" s="346">
        <f>IF(B168=0,0,ROUND(C168*100/B168,1))</f>
        <v>7.3</v>
      </c>
    </row>
    <row r="169" spans="1:9" ht="12" customHeight="1">
      <c r="A169" s="139"/>
      <c r="B169" s="267"/>
      <c r="C169" s="267"/>
      <c r="D169" s="32"/>
      <c r="E169" s="267"/>
      <c r="F169" s="267"/>
      <c r="G169" s="32"/>
      <c r="H169" s="267"/>
      <c r="I169" s="267"/>
    </row>
    <row r="170" spans="1:4" ht="15" customHeight="1">
      <c r="A170" s="90" t="s">
        <v>121</v>
      </c>
      <c r="B170" s="334">
        <v>54918162</v>
      </c>
      <c r="C170" s="334">
        <v>4926169</v>
      </c>
      <c r="D170" s="346">
        <f aca="true" t="shared" si="24" ref="D170:D186">IF(B170=0,0,ROUND(C170*100/B170,1))</f>
        <v>9</v>
      </c>
    </row>
    <row r="171" spans="1:4" ht="15" customHeight="1">
      <c r="A171" s="139" t="s">
        <v>122</v>
      </c>
      <c r="B171" s="334">
        <v>0</v>
      </c>
      <c r="C171" s="334">
        <v>0</v>
      </c>
      <c r="D171" s="346">
        <f t="shared" si="24"/>
        <v>0</v>
      </c>
    </row>
    <row r="172" spans="1:4" ht="15" customHeight="1">
      <c r="A172" s="90" t="s">
        <v>123</v>
      </c>
      <c r="B172" s="334">
        <v>0</v>
      </c>
      <c r="C172" s="334">
        <v>0</v>
      </c>
      <c r="D172" s="346">
        <f t="shared" si="24"/>
        <v>0</v>
      </c>
    </row>
    <row r="173" spans="1:4" ht="15" customHeight="1">
      <c r="A173" s="90" t="s">
        <v>124</v>
      </c>
      <c r="B173" s="334">
        <v>0</v>
      </c>
      <c r="C173" s="334">
        <v>0</v>
      </c>
      <c r="D173" s="346">
        <f t="shared" si="24"/>
        <v>0</v>
      </c>
    </row>
    <row r="174" spans="1:4" ht="15" customHeight="1">
      <c r="A174" s="90" t="s">
        <v>125</v>
      </c>
      <c r="B174" s="334">
        <v>2586390</v>
      </c>
      <c r="C174" s="334">
        <v>12063</v>
      </c>
      <c r="D174" s="346">
        <f t="shared" si="24"/>
        <v>0.5</v>
      </c>
    </row>
    <row r="175" spans="1:4" ht="15" customHeight="1">
      <c r="A175" s="90" t="s">
        <v>126</v>
      </c>
      <c r="B175" s="334">
        <v>0</v>
      </c>
      <c r="C175" s="334">
        <v>0</v>
      </c>
      <c r="D175" s="346">
        <f t="shared" si="24"/>
        <v>0</v>
      </c>
    </row>
    <row r="176" spans="1:4" ht="15" customHeight="1">
      <c r="A176" s="90" t="s">
        <v>128</v>
      </c>
      <c r="B176" s="334">
        <v>334516</v>
      </c>
      <c r="C176" s="334">
        <v>0</v>
      </c>
      <c r="D176" s="346">
        <f t="shared" si="24"/>
        <v>0</v>
      </c>
    </row>
    <row r="177" spans="1:4" ht="15" customHeight="1">
      <c r="A177" s="90" t="s">
        <v>130</v>
      </c>
      <c r="B177" s="334">
        <v>562772</v>
      </c>
      <c r="C177" s="334">
        <v>110159</v>
      </c>
      <c r="D177" s="346">
        <f t="shared" si="24"/>
        <v>19.6</v>
      </c>
    </row>
    <row r="178" spans="1:4" ht="15" customHeight="1">
      <c r="A178" s="90" t="s">
        <v>127</v>
      </c>
      <c r="B178" s="334">
        <v>0</v>
      </c>
      <c r="C178" s="334">
        <v>0</v>
      </c>
      <c r="D178" s="346">
        <f t="shared" si="24"/>
        <v>0</v>
      </c>
    </row>
    <row r="179" spans="1:4" ht="15" customHeight="1">
      <c r="A179" s="90" t="s">
        <v>129</v>
      </c>
      <c r="B179" s="334">
        <v>590875</v>
      </c>
      <c r="C179" s="334">
        <v>0</v>
      </c>
      <c r="D179" s="346">
        <f t="shared" si="24"/>
        <v>0</v>
      </c>
    </row>
    <row r="180" spans="1:4" ht="15" customHeight="1">
      <c r="A180" s="90" t="s">
        <v>131</v>
      </c>
      <c r="B180" s="334">
        <v>11506200</v>
      </c>
      <c r="C180" s="334">
        <v>183937</v>
      </c>
      <c r="D180" s="346">
        <f t="shared" si="24"/>
        <v>1.6</v>
      </c>
    </row>
    <row r="181" spans="1:4" ht="15" customHeight="1">
      <c r="A181" s="90" t="s">
        <v>132</v>
      </c>
      <c r="B181" s="334">
        <v>38523</v>
      </c>
      <c r="C181" s="334">
        <v>0</v>
      </c>
      <c r="D181" s="346">
        <f t="shared" si="24"/>
        <v>0</v>
      </c>
    </row>
    <row r="182" spans="1:4" ht="15" customHeight="1">
      <c r="A182" s="139" t="s">
        <v>351</v>
      </c>
      <c r="B182" s="334">
        <v>0</v>
      </c>
      <c r="C182" s="334">
        <v>0</v>
      </c>
      <c r="D182" s="346">
        <f t="shared" si="24"/>
        <v>0</v>
      </c>
    </row>
    <row r="183" spans="1:4" ht="15" customHeight="1">
      <c r="A183" s="90" t="s">
        <v>133</v>
      </c>
      <c r="B183" s="334">
        <v>1656504</v>
      </c>
      <c r="C183" s="334">
        <v>0</v>
      </c>
      <c r="D183" s="346">
        <f t="shared" si="24"/>
        <v>0</v>
      </c>
    </row>
    <row r="184" spans="1:4" ht="15" customHeight="1">
      <c r="A184" s="90" t="s">
        <v>134</v>
      </c>
      <c r="B184" s="334">
        <v>0</v>
      </c>
      <c r="C184" s="334">
        <v>0</v>
      </c>
      <c r="D184" s="346">
        <f t="shared" si="24"/>
        <v>0</v>
      </c>
    </row>
    <row r="185" spans="1:4" ht="15" customHeight="1">
      <c r="A185" s="90" t="s">
        <v>135</v>
      </c>
      <c r="B185" s="334">
        <v>0</v>
      </c>
      <c r="C185" s="334">
        <v>0</v>
      </c>
      <c r="D185" s="346">
        <f t="shared" si="24"/>
        <v>0</v>
      </c>
    </row>
    <row r="186" spans="1:4" ht="15" customHeight="1">
      <c r="A186" s="140" t="s">
        <v>136</v>
      </c>
      <c r="B186" s="335">
        <v>424101</v>
      </c>
      <c r="C186" s="336">
        <v>41679</v>
      </c>
      <c r="D186" s="347">
        <f t="shared" si="24"/>
        <v>9.8</v>
      </c>
    </row>
    <row r="187" spans="1:10" ht="12" customHeight="1">
      <c r="A187" s="3" t="s">
        <v>527</v>
      </c>
      <c r="J187" s="17"/>
    </row>
    <row r="188" spans="1:10" ht="12" customHeight="1">
      <c r="A188" s="3" t="s">
        <v>335</v>
      </c>
      <c r="J188" s="17"/>
    </row>
    <row r="189" ht="12" customHeight="1">
      <c r="J189" s="17"/>
    </row>
    <row r="190" ht="12" customHeight="1">
      <c r="J190" s="17"/>
    </row>
    <row r="191" ht="12" customHeight="1">
      <c r="J191" s="17"/>
    </row>
    <row r="192" ht="12" customHeight="1">
      <c r="J192" s="17"/>
    </row>
    <row r="193" ht="12" customHeight="1">
      <c r="J193" s="17"/>
    </row>
    <row r="194" ht="12" customHeight="1">
      <c r="J194" s="17"/>
    </row>
    <row r="195" ht="12" customHeight="1">
      <c r="J195" s="17"/>
    </row>
    <row r="196" ht="12" customHeight="1">
      <c r="J196" s="17"/>
    </row>
    <row r="197" ht="11.25">
      <c r="J197" s="17"/>
    </row>
    <row r="198" ht="11.25">
      <c r="J198" s="17"/>
    </row>
    <row r="199" ht="11.25">
      <c r="J199" s="17"/>
    </row>
    <row r="200" ht="11.25">
      <c r="J200" s="17"/>
    </row>
    <row r="201" ht="11.25">
      <c r="J201" s="17"/>
    </row>
    <row r="202" ht="11.25">
      <c r="J202" s="17"/>
    </row>
    <row r="203" ht="11.25">
      <c r="J203" s="17"/>
    </row>
    <row r="204" ht="11.25">
      <c r="J204" s="17"/>
    </row>
    <row r="205" ht="11.25">
      <c r="J205" s="17"/>
    </row>
    <row r="206" ht="11.25">
      <c r="J206" s="17"/>
    </row>
    <row r="207" ht="11.25">
      <c r="J207" s="17"/>
    </row>
    <row r="208" ht="11.25">
      <c r="J208" s="17"/>
    </row>
    <row r="209" ht="11.25">
      <c r="J209" s="17"/>
    </row>
    <row r="210" ht="11.25">
      <c r="J210" s="17"/>
    </row>
    <row r="211" ht="11.25">
      <c r="J211" s="17"/>
    </row>
    <row r="212" ht="11.25">
      <c r="J212" s="17"/>
    </row>
    <row r="213" ht="11.25">
      <c r="J213" s="17"/>
    </row>
    <row r="214" ht="11.25">
      <c r="J214" s="17"/>
    </row>
    <row r="215" ht="11.25">
      <c r="J215" s="17"/>
    </row>
    <row r="216" ht="11.25">
      <c r="J216" s="17"/>
    </row>
    <row r="217" ht="11.25">
      <c r="J217" s="17"/>
    </row>
    <row r="218" ht="11.25">
      <c r="J218" s="17"/>
    </row>
    <row r="219" ht="11.25">
      <c r="J219" s="17"/>
    </row>
    <row r="220" ht="11.25">
      <c r="J220" s="17"/>
    </row>
    <row r="221" ht="11.25">
      <c r="J221" s="17"/>
    </row>
    <row r="222" ht="11.25">
      <c r="J222" s="17"/>
    </row>
    <row r="223" ht="11.25">
      <c r="J223" s="17"/>
    </row>
    <row r="224" ht="11.25">
      <c r="J224" s="17"/>
    </row>
    <row r="225" ht="11.25">
      <c r="J225" s="17"/>
    </row>
    <row r="226" ht="11.25">
      <c r="J226" s="17"/>
    </row>
    <row r="227" ht="11.25">
      <c r="J227" s="17"/>
    </row>
  </sheetData>
  <printOptions/>
  <pageMargins left="0.5905511811023623" right="0.59" top="0.5905511811023623" bottom="0.58" header="0.5118110236220472" footer="0.35"/>
  <pageSetup horizontalDpi="600" verticalDpi="600" orientation="portrait" paperSize="9" scale="95" r:id="rId1"/>
  <rowBreaks count="3" manualBreakCount="3">
    <brk id="54" max="255" man="1"/>
    <brk id="107" max="255" man="1"/>
    <brk id="1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32"/>
  <sheetViews>
    <sheetView workbookViewId="0" topLeftCell="A1">
      <selection activeCell="D28" sqref="D28"/>
    </sheetView>
  </sheetViews>
  <sheetFormatPr defaultColWidth="9.00390625" defaultRowHeight="12.75"/>
  <cols>
    <col min="1" max="1" width="9.375" style="3" customWidth="1"/>
    <col min="2" max="2" width="11.75390625" style="3" customWidth="1"/>
    <col min="3" max="3" width="10.875" style="3" customWidth="1"/>
    <col min="4" max="4" width="11.75390625" style="3" customWidth="1"/>
    <col min="5" max="5" width="10.875" style="3" customWidth="1"/>
    <col min="6" max="6" width="11.75390625" style="3" customWidth="1"/>
    <col min="7" max="7" width="10.875" style="3" customWidth="1"/>
    <col min="8" max="8" width="11.75390625" style="3" customWidth="1"/>
    <col min="9" max="9" width="10.875" style="3" customWidth="1"/>
    <col min="10" max="10" width="10.625" style="3" customWidth="1"/>
    <col min="11" max="16384" width="8.875" style="3" customWidth="1"/>
  </cols>
  <sheetData>
    <row r="1" spans="1:2" ht="15.75" customHeight="1">
      <c r="A1" s="47" t="s">
        <v>399</v>
      </c>
      <c r="B1" s="1"/>
    </row>
    <row r="2" spans="1:9" ht="4.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5" customHeight="1">
      <c r="A3" s="152"/>
      <c r="B3" s="148" t="s">
        <v>336</v>
      </c>
      <c r="C3" s="58"/>
      <c r="D3" s="22" t="s">
        <v>528</v>
      </c>
      <c r="E3" s="58"/>
      <c r="F3" s="148" t="s">
        <v>529</v>
      </c>
      <c r="G3" s="21"/>
      <c r="H3" s="22" t="s">
        <v>337</v>
      </c>
      <c r="I3" s="21"/>
    </row>
    <row r="4" spans="1:9" ht="15" customHeight="1">
      <c r="A4" s="78" t="s">
        <v>264</v>
      </c>
      <c r="B4" s="153" t="s">
        <v>138</v>
      </c>
      <c r="C4" s="144" t="s">
        <v>139</v>
      </c>
      <c r="D4" s="78" t="s">
        <v>138</v>
      </c>
      <c r="E4" s="144" t="s">
        <v>139</v>
      </c>
      <c r="F4" s="78" t="s">
        <v>138</v>
      </c>
      <c r="G4" s="143" t="s">
        <v>139</v>
      </c>
      <c r="H4" s="153" t="s">
        <v>138</v>
      </c>
      <c r="I4" s="143" t="s">
        <v>139</v>
      </c>
    </row>
    <row r="5" spans="1:9" ht="15" customHeight="1">
      <c r="A5" s="151" t="s">
        <v>373</v>
      </c>
      <c r="B5" s="199">
        <v>1859830902</v>
      </c>
      <c r="C5" s="199">
        <v>1789786887</v>
      </c>
      <c r="D5" s="199">
        <v>603233388</v>
      </c>
      <c r="E5" s="199">
        <v>596156214</v>
      </c>
      <c r="F5" s="199">
        <v>150379107</v>
      </c>
      <c r="G5" s="201">
        <v>137753333</v>
      </c>
      <c r="H5" s="199">
        <v>269761397</v>
      </c>
      <c r="I5" s="199">
        <v>266532909</v>
      </c>
    </row>
    <row r="6" spans="1:9" s="44" customFormat="1" ht="15" customHeight="1">
      <c r="A6" s="151" t="s">
        <v>347</v>
      </c>
      <c r="B6" s="199">
        <v>1679786134</v>
      </c>
      <c r="C6" s="199">
        <v>1612207002</v>
      </c>
      <c r="D6" s="199">
        <v>536015348</v>
      </c>
      <c r="E6" s="199">
        <v>529387705</v>
      </c>
      <c r="F6" s="199">
        <v>137204130</v>
      </c>
      <c r="G6" s="201">
        <v>125347757</v>
      </c>
      <c r="H6" s="199">
        <v>232789059</v>
      </c>
      <c r="I6" s="199">
        <v>229945048</v>
      </c>
    </row>
    <row r="7" spans="1:9" s="44" customFormat="1" ht="15" customHeight="1">
      <c r="A7" s="151" t="s">
        <v>348</v>
      </c>
      <c r="B7" s="199">
        <v>1512941225</v>
      </c>
      <c r="C7" s="199">
        <v>1457323147</v>
      </c>
      <c r="D7" s="199">
        <v>425760878</v>
      </c>
      <c r="E7" s="199">
        <v>420227243</v>
      </c>
      <c r="F7" s="199">
        <v>123830256</v>
      </c>
      <c r="G7" s="201">
        <v>113083369</v>
      </c>
      <c r="H7" s="199">
        <v>229388703</v>
      </c>
      <c r="I7" s="199">
        <v>227097247</v>
      </c>
    </row>
    <row r="8" spans="1:9" s="44" customFormat="1" ht="15" customHeight="1">
      <c r="A8" s="151" t="s">
        <v>437</v>
      </c>
      <c r="B8" s="199">
        <v>1389760696</v>
      </c>
      <c r="C8" s="199">
        <v>1345509245</v>
      </c>
      <c r="D8" s="199">
        <v>371776266</v>
      </c>
      <c r="E8" s="199">
        <v>366920269</v>
      </c>
      <c r="F8" s="199">
        <v>120744183</v>
      </c>
      <c r="G8" s="201">
        <v>111260978</v>
      </c>
      <c r="H8" s="199">
        <v>250765269</v>
      </c>
      <c r="I8" s="199">
        <v>248923195</v>
      </c>
    </row>
    <row r="9" spans="1:9" s="44" customFormat="1" ht="6" customHeight="1">
      <c r="A9" s="45"/>
      <c r="B9" s="231"/>
      <c r="C9" s="199"/>
      <c r="D9" s="199"/>
      <c r="E9" s="199"/>
      <c r="F9" s="199"/>
      <c r="G9" s="201"/>
      <c r="H9" s="199"/>
      <c r="I9" s="199"/>
    </row>
    <row r="10" spans="1:9" s="44" customFormat="1" ht="15" customHeight="1">
      <c r="A10" s="151" t="s">
        <v>141</v>
      </c>
      <c r="B10" s="200">
        <v>30078605</v>
      </c>
      <c r="C10" s="199">
        <v>29389106</v>
      </c>
      <c r="D10" s="199">
        <v>7149347</v>
      </c>
      <c r="E10" s="199">
        <v>7052282</v>
      </c>
      <c r="F10" s="199">
        <v>3326761</v>
      </c>
      <c r="G10" s="201">
        <v>3119343</v>
      </c>
      <c r="H10" s="199">
        <v>4394323</v>
      </c>
      <c r="I10" s="199">
        <v>4361247</v>
      </c>
    </row>
    <row r="11" spans="1:9" s="44" customFormat="1" ht="15" customHeight="1">
      <c r="A11" s="230" t="s">
        <v>143</v>
      </c>
      <c r="B11" s="200">
        <v>110898164</v>
      </c>
      <c r="C11" s="199">
        <v>106216937</v>
      </c>
      <c r="D11" s="199">
        <v>19823084</v>
      </c>
      <c r="E11" s="199">
        <v>19255921</v>
      </c>
      <c r="F11" s="199">
        <v>6744741</v>
      </c>
      <c r="G11" s="201">
        <v>5704364</v>
      </c>
      <c r="H11" s="199">
        <v>12962045</v>
      </c>
      <c r="I11" s="199">
        <v>12681568</v>
      </c>
    </row>
    <row r="12" spans="1:9" s="44" customFormat="1" ht="15" customHeight="1">
      <c r="A12" s="151" t="s">
        <v>144</v>
      </c>
      <c r="B12" s="200">
        <v>46694654</v>
      </c>
      <c r="C12" s="199">
        <v>43588129</v>
      </c>
      <c r="D12" s="199">
        <v>6083467</v>
      </c>
      <c r="E12" s="199">
        <v>5887233</v>
      </c>
      <c r="F12" s="199">
        <v>2307708</v>
      </c>
      <c r="G12" s="201">
        <v>2023815</v>
      </c>
      <c r="H12" s="199">
        <v>5949326</v>
      </c>
      <c r="I12" s="199">
        <v>5880877</v>
      </c>
    </row>
    <row r="13" spans="1:9" s="44" customFormat="1" ht="15" customHeight="1">
      <c r="A13" s="151" t="s">
        <v>142</v>
      </c>
      <c r="B13" s="200">
        <v>28085680</v>
      </c>
      <c r="C13" s="199">
        <v>26506520</v>
      </c>
      <c r="D13" s="199">
        <v>7275135</v>
      </c>
      <c r="E13" s="199">
        <v>7084314</v>
      </c>
      <c r="F13" s="199">
        <v>7331769</v>
      </c>
      <c r="G13" s="201">
        <v>6798726</v>
      </c>
      <c r="H13" s="199">
        <v>3543031</v>
      </c>
      <c r="I13" s="199">
        <v>3483017</v>
      </c>
    </row>
    <row r="14" spans="1:9" s="44" customFormat="1" ht="15" customHeight="1">
      <c r="A14" s="151" t="s">
        <v>140</v>
      </c>
      <c r="B14" s="200">
        <v>305074680</v>
      </c>
      <c r="C14" s="199">
        <v>301550484</v>
      </c>
      <c r="D14" s="199">
        <v>121678902</v>
      </c>
      <c r="E14" s="199">
        <v>120910674</v>
      </c>
      <c r="F14" s="199">
        <v>4896020</v>
      </c>
      <c r="G14" s="201">
        <v>4391028</v>
      </c>
      <c r="H14" s="199">
        <v>71864324</v>
      </c>
      <c r="I14" s="199">
        <v>71516882</v>
      </c>
    </row>
    <row r="15" spans="1:9" s="44" customFormat="1" ht="15" customHeight="1">
      <c r="A15" s="151" t="s">
        <v>154</v>
      </c>
      <c r="B15" s="200">
        <v>133563352</v>
      </c>
      <c r="C15" s="199">
        <v>129014479</v>
      </c>
      <c r="D15" s="199">
        <v>32326394</v>
      </c>
      <c r="E15" s="199">
        <v>31885187</v>
      </c>
      <c r="F15" s="199">
        <v>11927484</v>
      </c>
      <c r="G15" s="201">
        <v>10991050</v>
      </c>
      <c r="H15" s="199">
        <v>29478801</v>
      </c>
      <c r="I15" s="199">
        <v>29229841</v>
      </c>
    </row>
    <row r="16" spans="1:9" s="44" customFormat="1" ht="15" customHeight="1">
      <c r="A16" s="151" t="s">
        <v>148</v>
      </c>
      <c r="B16" s="200">
        <v>112312188</v>
      </c>
      <c r="C16" s="199">
        <v>107298319</v>
      </c>
      <c r="D16" s="199">
        <v>29994079</v>
      </c>
      <c r="E16" s="199">
        <v>29267820</v>
      </c>
      <c r="F16" s="199">
        <v>10630070</v>
      </c>
      <c r="G16" s="201">
        <v>9432809</v>
      </c>
      <c r="H16" s="199">
        <v>25963350</v>
      </c>
      <c r="I16" s="199">
        <v>25835678</v>
      </c>
    </row>
    <row r="17" spans="1:9" s="44" customFormat="1" ht="15" customHeight="1">
      <c r="A17" s="151" t="s">
        <v>149</v>
      </c>
      <c r="B17" s="200">
        <v>69250341</v>
      </c>
      <c r="C17" s="199">
        <v>65405189</v>
      </c>
      <c r="D17" s="199">
        <v>20082309</v>
      </c>
      <c r="E17" s="199">
        <v>19646579</v>
      </c>
      <c r="F17" s="199">
        <v>9310556</v>
      </c>
      <c r="G17" s="201">
        <v>8376653</v>
      </c>
      <c r="H17" s="199">
        <v>13282251</v>
      </c>
      <c r="I17" s="199">
        <v>13145723</v>
      </c>
    </row>
    <row r="18" spans="1:9" s="44" customFormat="1" ht="15" customHeight="1">
      <c r="A18" s="151" t="s">
        <v>145</v>
      </c>
      <c r="B18" s="200">
        <v>199732223</v>
      </c>
      <c r="C18" s="199">
        <v>193462212</v>
      </c>
      <c r="D18" s="199">
        <v>31970285</v>
      </c>
      <c r="E18" s="199">
        <v>31462015</v>
      </c>
      <c r="F18" s="199">
        <v>21709213</v>
      </c>
      <c r="G18" s="201">
        <v>20422758</v>
      </c>
      <c r="H18" s="199">
        <v>22031431</v>
      </c>
      <c r="I18" s="199">
        <v>21876441</v>
      </c>
    </row>
    <row r="19" spans="1:9" s="44" customFormat="1" ht="15" customHeight="1">
      <c r="A19" s="151" t="s">
        <v>160</v>
      </c>
      <c r="B19" s="200">
        <v>22743040</v>
      </c>
      <c r="C19" s="199">
        <v>22340059</v>
      </c>
      <c r="D19" s="199">
        <v>6647908</v>
      </c>
      <c r="E19" s="199">
        <v>6613542</v>
      </c>
      <c r="F19" s="199">
        <v>2422328</v>
      </c>
      <c r="G19" s="201">
        <v>2310578</v>
      </c>
      <c r="H19" s="199">
        <v>4057532</v>
      </c>
      <c r="I19" s="199">
        <v>4046403</v>
      </c>
    </row>
    <row r="20" spans="1:9" s="44" customFormat="1" ht="15" customHeight="1">
      <c r="A20" s="151" t="s">
        <v>146</v>
      </c>
      <c r="B20" s="200">
        <v>94175287</v>
      </c>
      <c r="C20" s="199">
        <v>92094669</v>
      </c>
      <c r="D20" s="199">
        <v>20888327</v>
      </c>
      <c r="E20" s="199">
        <v>20650139</v>
      </c>
      <c r="F20" s="199">
        <v>14703828</v>
      </c>
      <c r="G20" s="201">
        <v>14203905</v>
      </c>
      <c r="H20" s="199">
        <v>12395985</v>
      </c>
      <c r="I20" s="199">
        <v>12335921</v>
      </c>
    </row>
    <row r="21" spans="1:9" s="44" customFormat="1" ht="15" customHeight="1">
      <c r="A21" s="151" t="s">
        <v>147</v>
      </c>
      <c r="B21" s="200">
        <v>66113261</v>
      </c>
      <c r="C21" s="199">
        <v>63069129</v>
      </c>
      <c r="D21" s="199">
        <v>15619935</v>
      </c>
      <c r="E21" s="199">
        <v>15465252</v>
      </c>
      <c r="F21" s="199">
        <v>7918191</v>
      </c>
      <c r="G21" s="201">
        <v>7453165</v>
      </c>
      <c r="H21" s="199">
        <v>11700537</v>
      </c>
      <c r="I21" s="199">
        <v>11631861</v>
      </c>
    </row>
    <row r="22" spans="1:9" s="44" customFormat="1" ht="15" customHeight="1">
      <c r="A22" s="151" t="s">
        <v>156</v>
      </c>
      <c r="B22" s="200">
        <v>14876482</v>
      </c>
      <c r="C22" s="199">
        <v>14561453</v>
      </c>
      <c r="D22" s="199">
        <v>4762405</v>
      </c>
      <c r="E22" s="199">
        <v>4744522</v>
      </c>
      <c r="F22" s="199">
        <v>1471636</v>
      </c>
      <c r="G22" s="201">
        <v>1385924</v>
      </c>
      <c r="H22" s="199">
        <v>3299389</v>
      </c>
      <c r="I22" s="199">
        <v>3281915</v>
      </c>
    </row>
    <row r="23" spans="1:9" s="44" customFormat="1" ht="15" customHeight="1">
      <c r="A23" s="151" t="s">
        <v>157</v>
      </c>
      <c r="B23" s="200">
        <v>18056026</v>
      </c>
      <c r="C23" s="199">
        <v>17664702</v>
      </c>
      <c r="D23" s="199">
        <v>5379321</v>
      </c>
      <c r="E23" s="199">
        <v>5351091</v>
      </c>
      <c r="F23" s="199">
        <v>1727444</v>
      </c>
      <c r="G23" s="201">
        <v>1651996</v>
      </c>
      <c r="H23" s="199">
        <v>3388097</v>
      </c>
      <c r="I23" s="199">
        <v>3376417</v>
      </c>
    </row>
    <row r="24" spans="1:9" s="44" customFormat="1" ht="15" customHeight="1">
      <c r="A24" s="151" t="s">
        <v>153</v>
      </c>
      <c r="B24" s="200">
        <v>55367854</v>
      </c>
      <c r="C24" s="199">
        <v>52742098</v>
      </c>
      <c r="D24" s="199">
        <v>16670247</v>
      </c>
      <c r="E24" s="199">
        <v>16413392</v>
      </c>
      <c r="F24" s="199">
        <v>5812622</v>
      </c>
      <c r="G24" s="201">
        <v>5159108</v>
      </c>
      <c r="H24" s="199">
        <v>9719355</v>
      </c>
      <c r="I24" s="199">
        <v>9634076</v>
      </c>
    </row>
    <row r="25" spans="1:9" s="44" customFormat="1" ht="15" customHeight="1">
      <c r="A25" s="151" t="s">
        <v>155</v>
      </c>
      <c r="B25" s="200">
        <v>18289461</v>
      </c>
      <c r="C25" s="199">
        <v>17784474</v>
      </c>
      <c r="D25" s="199">
        <v>5475786</v>
      </c>
      <c r="E25" s="199">
        <v>5434823</v>
      </c>
      <c r="F25" s="199">
        <v>2215937</v>
      </c>
      <c r="G25" s="201">
        <v>2046390</v>
      </c>
      <c r="H25" s="199">
        <v>3043449</v>
      </c>
      <c r="I25" s="199">
        <v>2995012</v>
      </c>
    </row>
    <row r="26" spans="1:9" s="44" customFormat="1" ht="15" customHeight="1">
      <c r="A26" s="151" t="s">
        <v>152</v>
      </c>
      <c r="B26" s="200">
        <v>9709197</v>
      </c>
      <c r="C26" s="199">
        <v>9443479</v>
      </c>
      <c r="D26" s="199">
        <v>3113145</v>
      </c>
      <c r="E26" s="199">
        <v>3082160</v>
      </c>
      <c r="F26" s="199">
        <v>959608</v>
      </c>
      <c r="G26" s="201">
        <v>862863</v>
      </c>
      <c r="H26" s="199">
        <v>1808976</v>
      </c>
      <c r="I26" s="199">
        <v>1789766</v>
      </c>
    </row>
    <row r="27" spans="1:9" s="44" customFormat="1" ht="15" customHeight="1">
      <c r="A27" s="151" t="s">
        <v>150</v>
      </c>
      <c r="B27" s="200">
        <v>10777367</v>
      </c>
      <c r="C27" s="199">
        <v>10397924</v>
      </c>
      <c r="D27" s="199">
        <v>3395520</v>
      </c>
      <c r="E27" s="199">
        <v>3359767</v>
      </c>
      <c r="F27" s="199">
        <v>1247575</v>
      </c>
      <c r="G27" s="201">
        <v>1128799</v>
      </c>
      <c r="H27" s="199">
        <v>2026764</v>
      </c>
      <c r="I27" s="199">
        <v>2001910</v>
      </c>
    </row>
    <row r="28" spans="1:9" s="44" customFormat="1" ht="15" customHeight="1">
      <c r="A28" s="151" t="s">
        <v>151</v>
      </c>
      <c r="B28" s="200">
        <v>22910097</v>
      </c>
      <c r="C28" s="199">
        <v>22451013</v>
      </c>
      <c r="D28" s="199">
        <v>7270894</v>
      </c>
      <c r="E28" s="199">
        <v>7243221</v>
      </c>
      <c r="F28" s="199">
        <v>1996384</v>
      </c>
      <c r="G28" s="201">
        <v>1882993</v>
      </c>
      <c r="H28" s="199">
        <v>5077568</v>
      </c>
      <c r="I28" s="199">
        <v>5063153</v>
      </c>
    </row>
    <row r="29" spans="1:9" s="44" customFormat="1" ht="15" customHeight="1">
      <c r="A29" s="151" t="s">
        <v>158</v>
      </c>
      <c r="B29" s="200">
        <v>7808881</v>
      </c>
      <c r="C29" s="199">
        <v>7700389</v>
      </c>
      <c r="D29" s="199">
        <v>2195162</v>
      </c>
      <c r="E29" s="199">
        <v>2191718</v>
      </c>
      <c r="F29" s="199">
        <v>829596</v>
      </c>
      <c r="G29" s="201">
        <v>798930</v>
      </c>
      <c r="H29" s="199">
        <v>1703264</v>
      </c>
      <c r="I29" s="199">
        <v>1697168</v>
      </c>
    </row>
    <row r="30" spans="1:9" s="46" customFormat="1" ht="15" customHeight="1">
      <c r="A30" s="151" t="s">
        <v>159</v>
      </c>
      <c r="B30" s="200">
        <v>13243856</v>
      </c>
      <c r="C30" s="199">
        <v>12828480</v>
      </c>
      <c r="D30" s="199">
        <v>3974614</v>
      </c>
      <c r="E30" s="199">
        <v>3918616</v>
      </c>
      <c r="F30" s="199">
        <v>1254711</v>
      </c>
      <c r="G30" s="201">
        <v>1115782</v>
      </c>
      <c r="H30" s="199">
        <v>3075473</v>
      </c>
      <c r="I30" s="199">
        <v>3058318</v>
      </c>
    </row>
    <row r="31" spans="1:9" s="46" customFormat="1" ht="12" customHeight="1">
      <c r="A31" s="43"/>
      <c r="C31" s="199"/>
      <c r="D31" s="199"/>
      <c r="E31" s="199"/>
      <c r="F31" s="199"/>
      <c r="G31" s="201"/>
      <c r="H31" s="199"/>
      <c r="I31" s="199"/>
    </row>
    <row r="32" spans="1:9" s="44" customFormat="1" ht="15" customHeight="1">
      <c r="A32" s="268" t="s">
        <v>438</v>
      </c>
      <c r="B32" s="334">
        <v>1454615125</v>
      </c>
      <c r="C32" s="334">
        <v>1415010446</v>
      </c>
      <c r="D32" s="334">
        <v>375596077</v>
      </c>
      <c r="E32" s="334">
        <v>371221745</v>
      </c>
      <c r="F32" s="334">
        <v>119438501</v>
      </c>
      <c r="G32" s="334">
        <v>110754982</v>
      </c>
      <c r="H32" s="334">
        <v>314014389</v>
      </c>
      <c r="I32" s="334">
        <v>310947041</v>
      </c>
    </row>
    <row r="33" spans="1:9" s="44" customFormat="1" ht="6" customHeight="1">
      <c r="A33" s="45"/>
      <c r="C33" s="199"/>
      <c r="D33" s="199"/>
      <c r="E33" s="199"/>
      <c r="F33" s="199"/>
      <c r="G33" s="201"/>
      <c r="I33" s="199"/>
    </row>
    <row r="34" spans="1:9" s="44" customFormat="1" ht="15" customHeight="1">
      <c r="A34" s="151" t="s">
        <v>141</v>
      </c>
      <c r="B34" s="334">
        <v>32957679</v>
      </c>
      <c r="C34" s="334">
        <v>30187839</v>
      </c>
      <c r="D34" s="334">
        <v>7797950</v>
      </c>
      <c r="E34" s="334">
        <v>7699455</v>
      </c>
      <c r="F34" s="334">
        <v>3270819</v>
      </c>
      <c r="G34" s="334">
        <v>3110540</v>
      </c>
      <c r="H34" s="334">
        <v>4948061</v>
      </c>
      <c r="I34" s="334">
        <v>4911439</v>
      </c>
    </row>
    <row r="35" spans="1:9" s="44" customFormat="1" ht="15" customHeight="1">
      <c r="A35" s="230" t="s">
        <v>143</v>
      </c>
      <c r="B35" s="334">
        <v>114438038</v>
      </c>
      <c r="C35" s="334">
        <v>111017878</v>
      </c>
      <c r="D35" s="334">
        <v>20517933</v>
      </c>
      <c r="E35" s="334">
        <v>20015911</v>
      </c>
      <c r="F35" s="334">
        <v>6528205</v>
      </c>
      <c r="G35" s="334">
        <v>5575853</v>
      </c>
      <c r="H35" s="334">
        <v>15338588</v>
      </c>
      <c r="I35" s="334">
        <v>15136613</v>
      </c>
    </row>
    <row r="36" spans="1:9" s="44" customFormat="1" ht="15" customHeight="1">
      <c r="A36" s="151" t="s">
        <v>144</v>
      </c>
      <c r="B36" s="334">
        <v>31678480</v>
      </c>
      <c r="C36" s="334">
        <v>30476711</v>
      </c>
      <c r="D36" s="334">
        <v>6399134</v>
      </c>
      <c r="E36" s="334">
        <v>6204671</v>
      </c>
      <c r="F36" s="334">
        <v>2607501</v>
      </c>
      <c r="G36" s="334">
        <v>2302930</v>
      </c>
      <c r="H36" s="334">
        <v>6953881</v>
      </c>
      <c r="I36" s="334">
        <v>6881074</v>
      </c>
    </row>
    <row r="37" spans="1:9" s="44" customFormat="1" ht="15" customHeight="1">
      <c r="A37" s="151" t="s">
        <v>142</v>
      </c>
      <c r="B37" s="334">
        <v>29122977</v>
      </c>
      <c r="C37" s="334">
        <v>27637583</v>
      </c>
      <c r="D37" s="334">
        <v>8081484</v>
      </c>
      <c r="E37" s="334">
        <v>7897544</v>
      </c>
      <c r="F37" s="334">
        <v>6685091</v>
      </c>
      <c r="G37" s="334">
        <v>6260877</v>
      </c>
      <c r="H37" s="334">
        <v>4157266</v>
      </c>
      <c r="I37" s="334">
        <v>4121518</v>
      </c>
    </row>
    <row r="38" spans="1:9" s="44" customFormat="1" ht="15" customHeight="1">
      <c r="A38" s="151" t="s">
        <v>140</v>
      </c>
      <c r="B38" s="334">
        <v>335719576</v>
      </c>
      <c r="C38" s="334">
        <v>332551707</v>
      </c>
      <c r="D38" s="334">
        <v>112386236</v>
      </c>
      <c r="E38" s="334">
        <v>111686471</v>
      </c>
      <c r="F38" s="334">
        <v>5024013</v>
      </c>
      <c r="G38" s="334">
        <v>4553180</v>
      </c>
      <c r="H38" s="334">
        <v>107977396</v>
      </c>
      <c r="I38" s="334">
        <v>107671331</v>
      </c>
    </row>
    <row r="39" spans="1:9" s="44" customFormat="1" ht="15" customHeight="1">
      <c r="A39" s="151" t="s">
        <v>154</v>
      </c>
      <c r="B39" s="334">
        <v>134516712</v>
      </c>
      <c r="C39" s="334">
        <v>130775825</v>
      </c>
      <c r="D39" s="334">
        <v>34521186</v>
      </c>
      <c r="E39" s="334">
        <v>34125807</v>
      </c>
      <c r="F39" s="334">
        <v>12308601</v>
      </c>
      <c r="G39" s="334">
        <v>11389139</v>
      </c>
      <c r="H39" s="334">
        <v>36381475</v>
      </c>
      <c r="I39" s="334">
        <v>36246410</v>
      </c>
    </row>
    <row r="40" spans="1:9" s="44" customFormat="1" ht="15" customHeight="1">
      <c r="A40" s="151" t="s">
        <v>148</v>
      </c>
      <c r="B40" s="334">
        <v>116977162</v>
      </c>
      <c r="C40" s="334">
        <v>112234714</v>
      </c>
      <c r="D40" s="334">
        <v>31971982</v>
      </c>
      <c r="E40" s="334">
        <v>31354185</v>
      </c>
      <c r="F40" s="334">
        <v>10470367</v>
      </c>
      <c r="G40" s="334">
        <v>9426648</v>
      </c>
      <c r="H40" s="334">
        <v>30159868</v>
      </c>
      <c r="I40" s="334">
        <v>29986986</v>
      </c>
    </row>
    <row r="41" spans="1:9" s="44" customFormat="1" ht="15" customHeight="1">
      <c r="A41" s="151" t="s">
        <v>149</v>
      </c>
      <c r="B41" s="334">
        <v>69026602</v>
      </c>
      <c r="C41" s="334">
        <v>65509419</v>
      </c>
      <c r="D41" s="334">
        <v>21165378</v>
      </c>
      <c r="E41" s="334">
        <v>20761146</v>
      </c>
      <c r="F41" s="334">
        <v>8410018</v>
      </c>
      <c r="G41" s="334">
        <v>7620300</v>
      </c>
      <c r="H41" s="334">
        <v>13698016</v>
      </c>
      <c r="I41" s="334">
        <v>13599581</v>
      </c>
    </row>
    <row r="42" spans="1:9" s="44" customFormat="1" ht="15" customHeight="1">
      <c r="A42" s="151" t="s">
        <v>145</v>
      </c>
      <c r="B42" s="334">
        <v>207379116</v>
      </c>
      <c r="C42" s="334">
        <v>201677219</v>
      </c>
      <c r="D42" s="334">
        <v>32385426</v>
      </c>
      <c r="E42" s="334">
        <v>32000905</v>
      </c>
      <c r="F42" s="334">
        <v>21596738</v>
      </c>
      <c r="G42" s="334">
        <v>20423656</v>
      </c>
      <c r="H42" s="334">
        <v>24105152</v>
      </c>
      <c r="I42" s="334">
        <v>22531791</v>
      </c>
    </row>
    <row r="43" spans="1:9" s="44" customFormat="1" ht="15" customHeight="1">
      <c r="A43" s="151" t="s">
        <v>160</v>
      </c>
      <c r="B43" s="334">
        <v>21383564</v>
      </c>
      <c r="C43" s="334">
        <v>21048366</v>
      </c>
      <c r="D43" s="334">
        <v>6888296</v>
      </c>
      <c r="E43" s="334">
        <v>6867597</v>
      </c>
      <c r="F43" s="334">
        <v>2147162</v>
      </c>
      <c r="G43" s="334">
        <v>2068696</v>
      </c>
      <c r="H43" s="334">
        <v>3945521</v>
      </c>
      <c r="I43" s="334">
        <v>3937721</v>
      </c>
    </row>
    <row r="44" spans="1:9" s="44" customFormat="1" ht="15" customHeight="1">
      <c r="A44" s="151" t="s">
        <v>146</v>
      </c>
      <c r="B44" s="334">
        <v>111026346</v>
      </c>
      <c r="C44" s="334">
        <v>109212000</v>
      </c>
      <c r="D44" s="334">
        <v>21466083</v>
      </c>
      <c r="E44" s="334">
        <v>21224760</v>
      </c>
      <c r="F44" s="334">
        <v>15020447</v>
      </c>
      <c r="G44" s="334">
        <v>14621300</v>
      </c>
      <c r="H44" s="334">
        <v>15453358</v>
      </c>
      <c r="I44" s="334">
        <v>15380496</v>
      </c>
    </row>
    <row r="45" spans="1:9" s="44" customFormat="1" ht="15" customHeight="1">
      <c r="A45" s="151" t="s">
        <v>147</v>
      </c>
      <c r="B45" s="334">
        <v>69768317</v>
      </c>
      <c r="C45" s="334">
        <v>67263349</v>
      </c>
      <c r="D45" s="334">
        <v>17274399</v>
      </c>
      <c r="E45" s="334">
        <v>17116323</v>
      </c>
      <c r="F45" s="334">
        <v>8045588</v>
      </c>
      <c r="G45" s="334">
        <v>7508656</v>
      </c>
      <c r="H45" s="334">
        <v>13515189</v>
      </c>
      <c r="I45" s="334">
        <v>13421679</v>
      </c>
    </row>
    <row r="46" spans="1:9" s="44" customFormat="1" ht="15" customHeight="1">
      <c r="A46" s="151" t="s">
        <v>156</v>
      </c>
      <c r="B46" s="334">
        <v>14962840</v>
      </c>
      <c r="C46" s="334">
        <v>14526987</v>
      </c>
      <c r="D46" s="334">
        <v>4883677</v>
      </c>
      <c r="E46" s="334">
        <v>4853226</v>
      </c>
      <c r="F46" s="334">
        <v>1526558</v>
      </c>
      <c r="G46" s="334">
        <v>1446960</v>
      </c>
      <c r="H46" s="334">
        <v>3161332</v>
      </c>
      <c r="I46" s="334">
        <v>3151001</v>
      </c>
    </row>
    <row r="47" spans="1:9" s="44" customFormat="1" ht="15" customHeight="1">
      <c r="A47" s="151" t="s">
        <v>157</v>
      </c>
      <c r="B47" s="334">
        <v>19128579</v>
      </c>
      <c r="C47" s="334">
        <v>18800697</v>
      </c>
      <c r="D47" s="334">
        <v>5491125</v>
      </c>
      <c r="E47" s="334">
        <v>5472578</v>
      </c>
      <c r="F47" s="334">
        <v>1422514</v>
      </c>
      <c r="G47" s="334">
        <v>1356978</v>
      </c>
      <c r="H47" s="334">
        <v>4596511</v>
      </c>
      <c r="I47" s="334">
        <v>4588576</v>
      </c>
    </row>
    <row r="48" spans="1:9" s="44" customFormat="1" ht="15" customHeight="1">
      <c r="A48" s="151" t="s">
        <v>153</v>
      </c>
      <c r="B48" s="334">
        <v>55716223</v>
      </c>
      <c r="C48" s="334">
        <v>53574585</v>
      </c>
      <c r="D48" s="334">
        <v>17970650</v>
      </c>
      <c r="E48" s="334">
        <v>17728648</v>
      </c>
      <c r="F48" s="334">
        <v>5955634</v>
      </c>
      <c r="G48" s="334">
        <v>5325817</v>
      </c>
      <c r="H48" s="334">
        <v>11387603</v>
      </c>
      <c r="I48" s="334">
        <v>11307454</v>
      </c>
    </row>
    <row r="49" spans="1:9" s="44" customFormat="1" ht="15" customHeight="1">
      <c r="A49" s="151" t="s">
        <v>155</v>
      </c>
      <c r="B49" s="334">
        <v>19995567</v>
      </c>
      <c r="C49" s="334">
        <v>19437021</v>
      </c>
      <c r="D49" s="334">
        <v>5710889</v>
      </c>
      <c r="E49" s="334">
        <v>5675347</v>
      </c>
      <c r="F49" s="334">
        <v>2225633</v>
      </c>
      <c r="G49" s="334">
        <v>2064435</v>
      </c>
      <c r="H49" s="334">
        <v>4074609</v>
      </c>
      <c r="I49" s="334">
        <v>4050159</v>
      </c>
    </row>
    <row r="50" spans="1:9" s="44" customFormat="1" ht="15" customHeight="1">
      <c r="A50" s="151" t="s">
        <v>152</v>
      </c>
      <c r="B50" s="334">
        <v>15003811</v>
      </c>
      <c r="C50" s="334">
        <v>14694507</v>
      </c>
      <c r="D50" s="334">
        <v>3476655</v>
      </c>
      <c r="E50" s="334">
        <v>3449315</v>
      </c>
      <c r="F50" s="334">
        <v>894006</v>
      </c>
      <c r="G50" s="334">
        <v>818031</v>
      </c>
      <c r="H50" s="334">
        <v>1895245</v>
      </c>
      <c r="I50" s="334">
        <v>1866153</v>
      </c>
    </row>
    <row r="51" spans="1:9" s="44" customFormat="1" ht="15" customHeight="1">
      <c r="A51" s="151" t="s">
        <v>150</v>
      </c>
      <c r="B51" s="334">
        <v>11266981</v>
      </c>
      <c r="C51" s="334">
        <v>10916900</v>
      </c>
      <c r="D51" s="334">
        <v>3573375</v>
      </c>
      <c r="E51" s="334">
        <v>3537162</v>
      </c>
      <c r="F51" s="334">
        <v>1285007</v>
      </c>
      <c r="G51" s="334">
        <v>1157712</v>
      </c>
      <c r="H51" s="334">
        <v>2065460</v>
      </c>
      <c r="I51" s="334">
        <v>2053677</v>
      </c>
    </row>
    <row r="52" spans="1:9" s="44" customFormat="1" ht="15" customHeight="1">
      <c r="A52" s="151" t="s">
        <v>151</v>
      </c>
      <c r="B52" s="334">
        <v>24157512</v>
      </c>
      <c r="C52" s="334">
        <v>23649456</v>
      </c>
      <c r="D52" s="334">
        <v>7461669</v>
      </c>
      <c r="E52" s="334">
        <v>7433844</v>
      </c>
      <c r="F52" s="334">
        <v>1977117</v>
      </c>
      <c r="G52" s="334">
        <v>1860301</v>
      </c>
      <c r="H52" s="334">
        <v>5863703</v>
      </c>
      <c r="I52" s="334">
        <v>5784152</v>
      </c>
    </row>
    <row r="53" spans="1:9" s="44" customFormat="1" ht="15" customHeight="1">
      <c r="A53" s="151" t="s">
        <v>158</v>
      </c>
      <c r="B53" s="334">
        <v>7450262</v>
      </c>
      <c r="C53" s="334">
        <v>7366985</v>
      </c>
      <c r="D53" s="334">
        <v>2189671</v>
      </c>
      <c r="E53" s="334">
        <v>2186188</v>
      </c>
      <c r="F53" s="334">
        <v>799632</v>
      </c>
      <c r="G53" s="334">
        <v>773367</v>
      </c>
      <c r="H53" s="334">
        <v>1540151</v>
      </c>
      <c r="I53" s="334">
        <v>1536908</v>
      </c>
    </row>
    <row r="54" spans="1:9" s="44" customFormat="1" ht="15" customHeight="1">
      <c r="A54" s="232" t="s">
        <v>159</v>
      </c>
      <c r="B54" s="335">
        <v>12938781</v>
      </c>
      <c r="C54" s="336">
        <v>12450699</v>
      </c>
      <c r="D54" s="336">
        <v>3982879</v>
      </c>
      <c r="E54" s="336">
        <v>3930661</v>
      </c>
      <c r="F54" s="336">
        <v>1237850</v>
      </c>
      <c r="G54" s="336">
        <v>1089604</v>
      </c>
      <c r="H54" s="335">
        <v>2796004</v>
      </c>
      <c r="I54" s="336">
        <v>2782321</v>
      </c>
    </row>
    <row r="55" spans="1:9" ht="18.75" customHeight="1">
      <c r="A55" s="29"/>
      <c r="F55" s="44"/>
      <c r="G55" s="44"/>
      <c r="H55" s="44"/>
      <c r="I55" s="46"/>
    </row>
    <row r="56" spans="1:9" ht="18.75" customHeight="1">
      <c r="A56" s="29"/>
      <c r="F56" s="44"/>
      <c r="G56" s="44"/>
      <c r="H56" s="44"/>
      <c r="I56" s="46"/>
    </row>
    <row r="57" spans="1:9" ht="15" customHeight="1">
      <c r="A57" s="68"/>
      <c r="B57" s="22" t="s">
        <v>549</v>
      </c>
      <c r="C57" s="21"/>
      <c r="D57" s="35" t="s">
        <v>550</v>
      </c>
      <c r="E57" s="36"/>
      <c r="F57" s="22" t="s">
        <v>265</v>
      </c>
      <c r="G57" s="21"/>
      <c r="H57" s="22" t="s">
        <v>547</v>
      </c>
      <c r="I57" s="21"/>
    </row>
    <row r="58" spans="1:9" ht="15" customHeight="1">
      <c r="A58" s="78" t="s">
        <v>264</v>
      </c>
      <c r="B58" s="153" t="s">
        <v>138</v>
      </c>
      <c r="C58" s="144" t="s">
        <v>139</v>
      </c>
      <c r="D58" s="78" t="s">
        <v>138</v>
      </c>
      <c r="E58" s="144" t="s">
        <v>139</v>
      </c>
      <c r="F58" s="78" t="s">
        <v>138</v>
      </c>
      <c r="G58" s="143" t="s">
        <v>139</v>
      </c>
      <c r="H58" s="153" t="s">
        <v>138</v>
      </c>
      <c r="I58" s="143" t="s">
        <v>139</v>
      </c>
    </row>
    <row r="59" spans="1:9" ht="15" customHeight="1">
      <c r="A59" s="151" t="s">
        <v>373</v>
      </c>
      <c r="B59" s="199">
        <v>121121090</v>
      </c>
      <c r="C59" s="199">
        <v>101525596</v>
      </c>
      <c r="D59" s="202">
        <v>26990</v>
      </c>
      <c r="E59" s="202">
        <v>20241</v>
      </c>
      <c r="F59" s="202">
        <v>2582996</v>
      </c>
      <c r="G59" s="202">
        <v>569896</v>
      </c>
      <c r="H59" s="203">
        <v>407789183</v>
      </c>
      <c r="I59" s="204">
        <v>388658342</v>
      </c>
    </row>
    <row r="60" spans="1:9" ht="15" customHeight="1">
      <c r="A60" s="151" t="s">
        <v>347</v>
      </c>
      <c r="B60" s="199">
        <v>93387980</v>
      </c>
      <c r="C60" s="199">
        <v>72175281</v>
      </c>
      <c r="D60" s="202">
        <v>7244</v>
      </c>
      <c r="E60" s="202">
        <v>560</v>
      </c>
      <c r="F60" s="202">
        <v>1923128</v>
      </c>
      <c r="G60" s="202">
        <v>330955</v>
      </c>
      <c r="H60" s="203">
        <v>390165185</v>
      </c>
      <c r="I60" s="204">
        <v>372163435</v>
      </c>
    </row>
    <row r="61" spans="1:9" ht="15" customHeight="1">
      <c r="A61" s="151" t="s">
        <v>348</v>
      </c>
      <c r="B61" s="199">
        <v>78186391</v>
      </c>
      <c r="C61" s="199">
        <v>63710941</v>
      </c>
      <c r="D61" s="202">
        <v>8739</v>
      </c>
      <c r="E61" s="202">
        <v>2100</v>
      </c>
      <c r="F61" s="202">
        <v>1311699</v>
      </c>
      <c r="G61" s="202">
        <v>171076</v>
      </c>
      <c r="H61" s="203">
        <v>379499238</v>
      </c>
      <c r="I61" s="204">
        <v>363388438</v>
      </c>
    </row>
    <row r="62" spans="1:9" ht="15" customHeight="1">
      <c r="A62" s="151" t="s">
        <v>437</v>
      </c>
      <c r="B62" s="199">
        <v>67874157</v>
      </c>
      <c r="C62" s="199">
        <v>56729984</v>
      </c>
      <c r="D62" s="202">
        <v>3495</v>
      </c>
      <c r="E62" s="202">
        <v>0</v>
      </c>
      <c r="F62" s="202">
        <v>883921</v>
      </c>
      <c r="G62" s="202">
        <v>96682</v>
      </c>
      <c r="H62" s="203">
        <v>361323831</v>
      </c>
      <c r="I62" s="204">
        <v>347052068</v>
      </c>
    </row>
    <row r="63" spans="1:9" ht="6" customHeight="1">
      <c r="A63" s="45"/>
      <c r="B63" s="199"/>
      <c r="C63" s="199"/>
      <c r="D63" s="202"/>
      <c r="E63" s="202"/>
      <c r="F63" s="202"/>
      <c r="G63" s="202"/>
      <c r="H63" s="203"/>
      <c r="I63" s="204"/>
    </row>
    <row r="64" spans="1:9" ht="15" customHeight="1">
      <c r="A64" s="151" t="s">
        <v>141</v>
      </c>
      <c r="B64" s="199">
        <v>1707973</v>
      </c>
      <c r="C64" s="199">
        <v>1666611</v>
      </c>
      <c r="D64" s="202">
        <v>0</v>
      </c>
      <c r="E64" s="202">
        <v>0</v>
      </c>
      <c r="F64" s="202">
        <v>19618</v>
      </c>
      <c r="G64" s="202">
        <v>1467</v>
      </c>
      <c r="H64" s="203">
        <v>10679383</v>
      </c>
      <c r="I64" s="204">
        <v>10393380</v>
      </c>
    </row>
    <row r="65" spans="1:9" ht="15" customHeight="1">
      <c r="A65" s="230" t="s">
        <v>143</v>
      </c>
      <c r="B65" s="199">
        <v>4251853</v>
      </c>
      <c r="C65" s="199">
        <v>3236652</v>
      </c>
      <c r="D65" s="202">
        <v>0</v>
      </c>
      <c r="E65" s="202">
        <v>0</v>
      </c>
      <c r="F65" s="202">
        <v>77200</v>
      </c>
      <c r="G65" s="202">
        <v>6450</v>
      </c>
      <c r="H65" s="203">
        <v>22092560</v>
      </c>
      <c r="I65" s="204">
        <v>20391337</v>
      </c>
    </row>
    <row r="66" spans="1:9" ht="15" customHeight="1">
      <c r="A66" s="151" t="s">
        <v>144</v>
      </c>
      <c r="B66" s="199">
        <v>457340</v>
      </c>
      <c r="C66" s="199">
        <v>359230</v>
      </c>
      <c r="D66" s="202">
        <v>0</v>
      </c>
      <c r="E66" s="202">
        <v>0</v>
      </c>
      <c r="F66" s="202">
        <v>63918</v>
      </c>
      <c r="G66" s="202">
        <v>3326</v>
      </c>
      <c r="H66" s="203">
        <v>8935431</v>
      </c>
      <c r="I66" s="204">
        <v>8335936</v>
      </c>
    </row>
    <row r="67" spans="1:9" ht="15" customHeight="1">
      <c r="A67" s="151" t="s">
        <v>142</v>
      </c>
      <c r="B67" s="199">
        <v>2924717</v>
      </c>
      <c r="C67" s="199">
        <v>2840191</v>
      </c>
      <c r="D67" s="202">
        <v>0</v>
      </c>
      <c r="E67" s="202">
        <v>0</v>
      </c>
      <c r="F67" s="202">
        <v>41117</v>
      </c>
      <c r="G67" s="202">
        <v>3401</v>
      </c>
      <c r="H67" s="203">
        <v>6824252</v>
      </c>
      <c r="I67" s="204">
        <v>6151498</v>
      </c>
    </row>
    <row r="68" spans="1:9" ht="15" customHeight="1">
      <c r="A68" s="151" t="s">
        <v>140</v>
      </c>
      <c r="B68" s="199">
        <v>1085904</v>
      </c>
      <c r="C68" s="199">
        <v>1041874</v>
      </c>
      <c r="D68" s="202">
        <v>2848</v>
      </c>
      <c r="E68" s="202">
        <v>0</v>
      </c>
      <c r="F68" s="202">
        <v>104907</v>
      </c>
      <c r="G68" s="202">
        <v>12844</v>
      </c>
      <c r="H68" s="203">
        <v>82911100</v>
      </c>
      <c r="I68" s="204">
        <v>81160492</v>
      </c>
    </row>
    <row r="69" spans="1:9" ht="15" customHeight="1">
      <c r="A69" s="151" t="s">
        <v>154</v>
      </c>
      <c r="B69" s="199">
        <v>6158776</v>
      </c>
      <c r="C69" s="199">
        <v>5006762</v>
      </c>
      <c r="D69" s="202">
        <v>0</v>
      </c>
      <c r="E69" s="202">
        <v>0</v>
      </c>
      <c r="F69" s="202">
        <v>63768</v>
      </c>
      <c r="G69" s="202">
        <v>4203</v>
      </c>
      <c r="H69" s="203">
        <v>41805727</v>
      </c>
      <c r="I69" s="204">
        <v>40100251</v>
      </c>
    </row>
    <row r="70" spans="1:9" ht="15" customHeight="1">
      <c r="A70" s="151" t="s">
        <v>148</v>
      </c>
      <c r="B70" s="199">
        <v>6883410</v>
      </c>
      <c r="C70" s="199">
        <v>5717608</v>
      </c>
      <c r="D70" s="202">
        <v>0</v>
      </c>
      <c r="E70" s="202">
        <v>0</v>
      </c>
      <c r="F70" s="202">
        <v>184721</v>
      </c>
      <c r="G70" s="202">
        <v>16019</v>
      </c>
      <c r="H70" s="203">
        <v>36600030</v>
      </c>
      <c r="I70" s="204">
        <v>34987685</v>
      </c>
    </row>
    <row r="71" spans="1:9" ht="15" customHeight="1">
      <c r="A71" s="151" t="s">
        <v>149</v>
      </c>
      <c r="B71" s="199">
        <v>5504714</v>
      </c>
      <c r="C71" s="199">
        <v>4269899</v>
      </c>
      <c r="D71" s="202">
        <v>0</v>
      </c>
      <c r="E71" s="202">
        <v>0</v>
      </c>
      <c r="F71" s="202">
        <v>78042</v>
      </c>
      <c r="G71" s="202">
        <v>4237</v>
      </c>
      <c r="H71" s="203">
        <v>18930819</v>
      </c>
      <c r="I71" s="204">
        <v>17901376</v>
      </c>
    </row>
    <row r="72" spans="1:9" ht="15" customHeight="1">
      <c r="A72" s="151" t="s">
        <v>145</v>
      </c>
      <c r="B72" s="199">
        <v>13612583</v>
      </c>
      <c r="C72" s="199">
        <v>10513485</v>
      </c>
      <c r="D72" s="202">
        <v>647</v>
      </c>
      <c r="E72" s="202">
        <v>0</v>
      </c>
      <c r="F72" s="202">
        <v>119400</v>
      </c>
      <c r="G72" s="202">
        <v>30767</v>
      </c>
      <c r="H72" s="203">
        <v>29474340</v>
      </c>
      <c r="I72" s="204">
        <v>28342833</v>
      </c>
    </row>
    <row r="73" spans="1:9" ht="15" customHeight="1">
      <c r="A73" s="151" t="s">
        <v>160</v>
      </c>
      <c r="B73" s="199">
        <v>1238145</v>
      </c>
      <c r="C73" s="199">
        <v>1225332</v>
      </c>
      <c r="D73" s="202">
        <v>0</v>
      </c>
      <c r="E73" s="202">
        <v>0</v>
      </c>
      <c r="F73" s="202">
        <v>2869</v>
      </c>
      <c r="G73" s="202">
        <v>2286</v>
      </c>
      <c r="H73" s="203">
        <v>8249326</v>
      </c>
      <c r="I73" s="204">
        <v>8017368</v>
      </c>
    </row>
    <row r="74" spans="1:9" ht="15" customHeight="1">
      <c r="A74" s="151" t="s">
        <v>146</v>
      </c>
      <c r="B74" s="199">
        <v>10668349</v>
      </c>
      <c r="C74" s="199">
        <v>10078082</v>
      </c>
      <c r="D74" s="202">
        <v>0</v>
      </c>
      <c r="E74" s="202">
        <v>0</v>
      </c>
      <c r="F74" s="202">
        <v>38731</v>
      </c>
      <c r="G74" s="202">
        <v>3831</v>
      </c>
      <c r="H74" s="203">
        <v>21116951</v>
      </c>
      <c r="I74" s="204">
        <v>20460027</v>
      </c>
    </row>
    <row r="75" spans="1:9" ht="15" customHeight="1">
      <c r="A75" s="151" t="s">
        <v>147</v>
      </c>
      <c r="B75" s="199">
        <v>5946347</v>
      </c>
      <c r="C75" s="199">
        <v>4260443</v>
      </c>
      <c r="D75" s="202">
        <v>0</v>
      </c>
      <c r="E75" s="202">
        <v>0</v>
      </c>
      <c r="F75" s="202">
        <v>20289</v>
      </c>
      <c r="G75" s="202">
        <v>302</v>
      </c>
      <c r="H75" s="203">
        <v>16233251</v>
      </c>
      <c r="I75" s="204">
        <v>15592308</v>
      </c>
    </row>
    <row r="76" spans="1:9" ht="15" customHeight="1">
      <c r="A76" s="151" t="s">
        <v>156</v>
      </c>
      <c r="B76" s="199">
        <v>501859</v>
      </c>
      <c r="C76" s="199">
        <v>440011</v>
      </c>
      <c r="D76" s="202">
        <v>0</v>
      </c>
      <c r="E76" s="202">
        <v>0</v>
      </c>
      <c r="F76" s="202">
        <v>4341</v>
      </c>
      <c r="G76" s="202">
        <v>764</v>
      </c>
      <c r="H76" s="203">
        <v>4773807</v>
      </c>
      <c r="I76" s="204">
        <v>4645350</v>
      </c>
    </row>
    <row r="77" spans="1:9" ht="15" customHeight="1">
      <c r="A77" s="151" t="s">
        <v>157</v>
      </c>
      <c r="B77" s="199">
        <v>528607</v>
      </c>
      <c r="C77" s="199">
        <v>404643</v>
      </c>
      <c r="D77" s="202">
        <v>0</v>
      </c>
      <c r="E77" s="202">
        <v>0</v>
      </c>
      <c r="F77" s="202">
        <v>224</v>
      </c>
      <c r="G77" s="202">
        <v>123</v>
      </c>
      <c r="H77" s="203">
        <v>6722833</v>
      </c>
      <c r="I77" s="204">
        <v>6572355</v>
      </c>
    </row>
    <row r="78" spans="1:9" ht="15" customHeight="1">
      <c r="A78" s="151" t="s">
        <v>153</v>
      </c>
      <c r="B78" s="199">
        <v>3840936</v>
      </c>
      <c r="C78" s="199">
        <v>3282636</v>
      </c>
      <c r="D78" s="202">
        <v>0</v>
      </c>
      <c r="E78" s="202">
        <v>0</v>
      </c>
      <c r="F78" s="202">
        <v>39690</v>
      </c>
      <c r="G78" s="202">
        <v>3589</v>
      </c>
      <c r="H78" s="203">
        <v>17302013</v>
      </c>
      <c r="I78" s="204">
        <v>16267048</v>
      </c>
    </row>
    <row r="79" spans="1:9" ht="15" customHeight="1">
      <c r="A79" s="151" t="s">
        <v>155</v>
      </c>
      <c r="B79" s="199">
        <v>737569</v>
      </c>
      <c r="C79" s="199">
        <v>721679</v>
      </c>
      <c r="D79" s="202">
        <v>0</v>
      </c>
      <c r="E79" s="202">
        <v>0</v>
      </c>
      <c r="F79" s="202">
        <v>7397</v>
      </c>
      <c r="G79" s="202">
        <v>1492</v>
      </c>
      <c r="H79" s="203">
        <v>6713974</v>
      </c>
      <c r="I79" s="204">
        <v>6491195</v>
      </c>
    </row>
    <row r="80" spans="1:9" ht="15" customHeight="1">
      <c r="A80" s="151" t="s">
        <v>152</v>
      </c>
      <c r="B80" s="199">
        <v>276200</v>
      </c>
      <c r="C80" s="199">
        <v>275523</v>
      </c>
      <c r="D80" s="202">
        <v>0</v>
      </c>
      <c r="E80" s="202">
        <v>0</v>
      </c>
      <c r="F80" s="202">
        <v>628</v>
      </c>
      <c r="G80" s="202">
        <v>0</v>
      </c>
      <c r="H80" s="203">
        <v>3303684</v>
      </c>
      <c r="I80" s="204">
        <v>3186263</v>
      </c>
    </row>
    <row r="81" spans="1:9" ht="15" customHeight="1">
      <c r="A81" s="151" t="s">
        <v>150</v>
      </c>
      <c r="B81" s="199">
        <v>350213</v>
      </c>
      <c r="C81" s="199">
        <v>323622</v>
      </c>
      <c r="D81" s="202">
        <v>0</v>
      </c>
      <c r="E81" s="202">
        <v>0</v>
      </c>
      <c r="F81" s="202">
        <v>7879</v>
      </c>
      <c r="G81" s="202">
        <v>313</v>
      </c>
      <c r="H81" s="203">
        <v>3713532</v>
      </c>
      <c r="I81" s="204">
        <v>3547628</v>
      </c>
    </row>
    <row r="82" spans="1:9" ht="15" customHeight="1">
      <c r="A82" s="151" t="s">
        <v>151</v>
      </c>
      <c r="B82" s="199">
        <v>773076</v>
      </c>
      <c r="C82" s="199">
        <v>659768</v>
      </c>
      <c r="D82" s="202">
        <v>0</v>
      </c>
      <c r="E82" s="202">
        <v>0</v>
      </c>
      <c r="F82" s="202">
        <v>3420</v>
      </c>
      <c r="G82" s="202">
        <v>200</v>
      </c>
      <c r="H82" s="203">
        <v>7624221</v>
      </c>
      <c r="I82" s="204">
        <v>7437144</v>
      </c>
    </row>
    <row r="83" spans="1:9" ht="15" customHeight="1">
      <c r="A83" s="151" t="s">
        <v>158</v>
      </c>
      <c r="B83" s="199">
        <v>199324</v>
      </c>
      <c r="C83" s="199">
        <v>199320</v>
      </c>
      <c r="D83" s="202">
        <v>0</v>
      </c>
      <c r="E83" s="202">
        <v>0</v>
      </c>
      <c r="F83" s="202">
        <v>1288</v>
      </c>
      <c r="G83" s="202">
        <v>768</v>
      </c>
      <c r="H83" s="203">
        <v>2832521</v>
      </c>
      <c r="I83" s="204">
        <v>2764806</v>
      </c>
    </row>
    <row r="84" spans="1:9" ht="15" customHeight="1">
      <c r="A84" s="151" t="s">
        <v>159</v>
      </c>
      <c r="B84" s="199">
        <v>226264</v>
      </c>
      <c r="C84" s="199">
        <v>206613</v>
      </c>
      <c r="D84" s="202">
        <v>0</v>
      </c>
      <c r="E84" s="202">
        <v>0</v>
      </c>
      <c r="F84" s="202">
        <v>4476</v>
      </c>
      <c r="G84" s="202">
        <v>300</v>
      </c>
      <c r="H84" s="203">
        <v>4484075</v>
      </c>
      <c r="I84" s="204">
        <v>4305788</v>
      </c>
    </row>
    <row r="85" spans="1:9" ht="12" customHeight="1">
      <c r="A85" s="43"/>
      <c r="B85" s="199"/>
      <c r="C85" s="199"/>
      <c r="D85" s="202"/>
      <c r="E85" s="202"/>
      <c r="F85" s="202"/>
      <c r="G85" s="202"/>
      <c r="H85" s="203"/>
      <c r="I85" s="203"/>
    </row>
    <row r="86" spans="1:10" ht="15" customHeight="1">
      <c r="A86" s="268" t="s">
        <v>438</v>
      </c>
      <c r="B86" s="334">
        <v>82612150</v>
      </c>
      <c r="C86" s="334">
        <v>73058015</v>
      </c>
      <c r="D86" s="334">
        <v>2848</v>
      </c>
      <c r="E86" s="334">
        <v>0</v>
      </c>
      <c r="F86" s="334">
        <v>633279</v>
      </c>
      <c r="G86" s="334">
        <v>55883</v>
      </c>
      <c r="H86" s="334">
        <v>368648542</v>
      </c>
      <c r="I86" s="334">
        <v>355367199</v>
      </c>
      <c r="J86" s="202"/>
    </row>
    <row r="87" spans="1:10" ht="6" customHeight="1">
      <c r="A87" s="45"/>
      <c r="B87" s="199"/>
      <c r="C87" s="199"/>
      <c r="D87" s="199"/>
      <c r="E87" s="199"/>
      <c r="F87" s="199"/>
      <c r="G87" s="199"/>
      <c r="H87" s="199"/>
      <c r="I87" s="201"/>
      <c r="J87" s="202"/>
    </row>
    <row r="88" spans="1:10" ht="15" customHeight="1">
      <c r="A88" s="151" t="s">
        <v>141</v>
      </c>
      <c r="B88" s="334">
        <v>3295548</v>
      </c>
      <c r="C88" s="334">
        <v>1093287</v>
      </c>
      <c r="D88" s="334">
        <v>0</v>
      </c>
      <c r="E88" s="334">
        <v>0</v>
      </c>
      <c r="F88" s="334">
        <v>16268</v>
      </c>
      <c r="G88" s="334">
        <v>5116</v>
      </c>
      <c r="H88" s="334">
        <v>11193665</v>
      </c>
      <c r="I88" s="334">
        <v>10939008</v>
      </c>
      <c r="J88" s="202"/>
    </row>
    <row r="89" spans="1:10" ht="15" customHeight="1">
      <c r="A89" s="230" t="s">
        <v>143</v>
      </c>
      <c r="B89" s="334">
        <v>2623348</v>
      </c>
      <c r="C89" s="334">
        <v>2251426</v>
      </c>
      <c r="D89" s="334">
        <v>0</v>
      </c>
      <c r="E89" s="334">
        <v>0</v>
      </c>
      <c r="F89" s="334">
        <v>49718</v>
      </c>
      <c r="G89" s="334">
        <v>6704</v>
      </c>
      <c r="H89" s="334">
        <v>22556450</v>
      </c>
      <c r="I89" s="334">
        <v>21212277</v>
      </c>
      <c r="J89" s="202"/>
    </row>
    <row r="90" spans="1:10" ht="15" customHeight="1">
      <c r="A90" s="151" t="s">
        <v>144</v>
      </c>
      <c r="B90" s="334">
        <v>1093660</v>
      </c>
      <c r="C90" s="334">
        <v>1092243</v>
      </c>
      <c r="D90" s="334">
        <v>0</v>
      </c>
      <c r="E90" s="334">
        <v>0</v>
      </c>
      <c r="F90" s="334">
        <v>44744</v>
      </c>
      <c r="G90" s="334">
        <v>2608</v>
      </c>
      <c r="H90" s="334">
        <v>8765951</v>
      </c>
      <c r="I90" s="334">
        <v>8190847</v>
      </c>
      <c r="J90" s="202"/>
    </row>
    <row r="91" spans="1:10" ht="15" customHeight="1">
      <c r="A91" s="151" t="s">
        <v>142</v>
      </c>
      <c r="B91" s="334">
        <v>2784383</v>
      </c>
      <c r="C91" s="334">
        <v>2554114</v>
      </c>
      <c r="D91" s="334">
        <v>0</v>
      </c>
      <c r="E91" s="334">
        <v>0</v>
      </c>
      <c r="F91" s="334">
        <v>24762</v>
      </c>
      <c r="G91" s="334">
        <v>2063</v>
      </c>
      <c r="H91" s="334">
        <v>7276732</v>
      </c>
      <c r="I91" s="334">
        <v>6688594</v>
      </c>
      <c r="J91" s="202"/>
    </row>
    <row r="92" spans="1:10" ht="15" customHeight="1">
      <c r="A92" s="151" t="s">
        <v>140</v>
      </c>
      <c r="B92" s="334">
        <v>2042670</v>
      </c>
      <c r="C92" s="334">
        <v>1972281</v>
      </c>
      <c r="D92" s="334">
        <v>2848</v>
      </c>
      <c r="E92" s="334">
        <v>0</v>
      </c>
      <c r="F92" s="334">
        <v>70647</v>
      </c>
      <c r="G92" s="334">
        <v>6179</v>
      </c>
      <c r="H92" s="334">
        <v>82789877</v>
      </c>
      <c r="I92" s="334">
        <v>81248436</v>
      </c>
      <c r="J92" s="202"/>
    </row>
    <row r="93" spans="1:10" ht="15" customHeight="1">
      <c r="A93" s="151" t="s">
        <v>154</v>
      </c>
      <c r="B93" s="334">
        <v>6072506</v>
      </c>
      <c r="C93" s="334">
        <v>5330928</v>
      </c>
      <c r="D93" s="334">
        <v>0</v>
      </c>
      <c r="E93" s="334">
        <v>0</v>
      </c>
      <c r="F93" s="334">
        <v>57183</v>
      </c>
      <c r="G93" s="334">
        <v>3667</v>
      </c>
      <c r="H93" s="334">
        <v>44096348</v>
      </c>
      <c r="I93" s="334">
        <v>42605175</v>
      </c>
      <c r="J93" s="202"/>
    </row>
    <row r="94" spans="1:10" ht="15" customHeight="1">
      <c r="A94" s="151" t="s">
        <v>148</v>
      </c>
      <c r="B94" s="334">
        <v>6215957</v>
      </c>
      <c r="C94" s="334">
        <v>4947245</v>
      </c>
      <c r="D94" s="334">
        <v>0</v>
      </c>
      <c r="E94" s="334">
        <v>0</v>
      </c>
      <c r="F94" s="334">
        <v>135834</v>
      </c>
      <c r="G94" s="334">
        <v>11851</v>
      </c>
      <c r="H94" s="334">
        <v>36214032</v>
      </c>
      <c r="I94" s="334">
        <v>34714910</v>
      </c>
      <c r="J94" s="202"/>
    </row>
    <row r="95" spans="1:10" ht="15" customHeight="1">
      <c r="A95" s="151" t="s">
        <v>149</v>
      </c>
      <c r="B95" s="334">
        <v>4934586</v>
      </c>
      <c r="C95" s="334">
        <v>3796839</v>
      </c>
      <c r="D95" s="334">
        <v>0</v>
      </c>
      <c r="E95" s="334">
        <v>0</v>
      </c>
      <c r="F95" s="334">
        <v>68624</v>
      </c>
      <c r="G95" s="334">
        <v>2976</v>
      </c>
      <c r="H95" s="334">
        <v>18006833</v>
      </c>
      <c r="I95" s="334">
        <v>16985560</v>
      </c>
      <c r="J95" s="202"/>
    </row>
    <row r="96" spans="1:10" ht="15" customHeight="1">
      <c r="A96" s="151" t="s">
        <v>145</v>
      </c>
      <c r="B96" s="334">
        <v>20894920</v>
      </c>
      <c r="C96" s="334">
        <v>19375471</v>
      </c>
      <c r="D96" s="334">
        <v>0</v>
      </c>
      <c r="E96" s="334">
        <v>0</v>
      </c>
      <c r="F96" s="334">
        <v>59279</v>
      </c>
      <c r="G96" s="334">
        <v>8685</v>
      </c>
      <c r="H96" s="334">
        <v>29308006</v>
      </c>
      <c r="I96" s="334">
        <v>28308536</v>
      </c>
      <c r="J96" s="202"/>
    </row>
    <row r="97" spans="1:10" ht="15" customHeight="1">
      <c r="A97" s="151" t="s">
        <v>160</v>
      </c>
      <c r="B97" s="334">
        <v>776499</v>
      </c>
      <c r="C97" s="334">
        <v>742170</v>
      </c>
      <c r="D97" s="334">
        <v>0</v>
      </c>
      <c r="E97" s="334">
        <v>0</v>
      </c>
      <c r="F97" s="334">
        <v>390</v>
      </c>
      <c r="G97" s="334">
        <v>117</v>
      </c>
      <c r="H97" s="334">
        <v>7515364</v>
      </c>
      <c r="I97" s="334">
        <v>7322183</v>
      </c>
      <c r="J97" s="202"/>
    </row>
    <row r="98" spans="1:10" ht="15" customHeight="1">
      <c r="A98" s="151" t="s">
        <v>146</v>
      </c>
      <c r="B98" s="334">
        <v>13533646</v>
      </c>
      <c r="C98" s="334">
        <v>13303810</v>
      </c>
      <c r="D98" s="334">
        <v>0</v>
      </c>
      <c r="E98" s="334">
        <v>0</v>
      </c>
      <c r="F98" s="334">
        <v>32781</v>
      </c>
      <c r="G98" s="334">
        <v>1751</v>
      </c>
      <c r="H98" s="334">
        <v>27084211</v>
      </c>
      <c r="I98" s="334">
        <v>26244372</v>
      </c>
      <c r="J98" s="202"/>
    </row>
    <row r="99" spans="1:10" ht="15" customHeight="1">
      <c r="A99" s="151" t="s">
        <v>147</v>
      </c>
      <c r="B99" s="334">
        <v>7272614</v>
      </c>
      <c r="C99" s="334">
        <v>6217159</v>
      </c>
      <c r="D99" s="334">
        <v>0</v>
      </c>
      <c r="E99" s="334">
        <v>0</v>
      </c>
      <c r="F99" s="334">
        <v>16410</v>
      </c>
      <c r="G99" s="334">
        <v>1498</v>
      </c>
      <c r="H99" s="334">
        <v>16863299</v>
      </c>
      <c r="I99" s="334">
        <v>16218447</v>
      </c>
      <c r="J99" s="202"/>
    </row>
    <row r="100" spans="1:10" ht="15" customHeight="1">
      <c r="A100" s="151" t="s">
        <v>156</v>
      </c>
      <c r="B100" s="334">
        <v>477440</v>
      </c>
      <c r="C100" s="334">
        <v>300742</v>
      </c>
      <c r="D100" s="334">
        <v>0</v>
      </c>
      <c r="E100" s="334">
        <v>0</v>
      </c>
      <c r="F100" s="334">
        <v>2512</v>
      </c>
      <c r="G100" s="334">
        <v>79</v>
      </c>
      <c r="H100" s="334">
        <v>4890923</v>
      </c>
      <c r="I100" s="334">
        <v>4754610</v>
      </c>
      <c r="J100" s="202"/>
    </row>
    <row r="101" spans="1:10" ht="15" customHeight="1">
      <c r="A101" s="151" t="s">
        <v>157</v>
      </c>
      <c r="B101" s="334">
        <v>589096</v>
      </c>
      <c r="C101" s="334">
        <v>516338</v>
      </c>
      <c r="D101" s="334">
        <v>0</v>
      </c>
      <c r="E101" s="334">
        <v>0</v>
      </c>
      <c r="F101" s="334">
        <v>101</v>
      </c>
      <c r="G101" s="334">
        <v>0</v>
      </c>
      <c r="H101" s="334">
        <v>6736417</v>
      </c>
      <c r="I101" s="334">
        <v>6573654</v>
      </c>
      <c r="J101" s="202"/>
    </row>
    <row r="102" spans="1:10" ht="15" customHeight="1">
      <c r="A102" s="151" t="s">
        <v>153</v>
      </c>
      <c r="B102" s="334">
        <v>1906981</v>
      </c>
      <c r="C102" s="334">
        <v>1674836</v>
      </c>
      <c r="D102" s="334">
        <v>0</v>
      </c>
      <c r="E102" s="334">
        <v>0</v>
      </c>
      <c r="F102" s="334">
        <v>32883</v>
      </c>
      <c r="G102" s="334">
        <v>1644</v>
      </c>
      <c r="H102" s="334">
        <v>16384311</v>
      </c>
      <c r="I102" s="334">
        <v>15458570</v>
      </c>
      <c r="J102" s="202"/>
    </row>
    <row r="103" spans="1:10" ht="15" customHeight="1">
      <c r="A103" s="151" t="s">
        <v>155</v>
      </c>
      <c r="B103" s="334">
        <v>1109673</v>
      </c>
      <c r="C103" s="334">
        <v>1014647</v>
      </c>
      <c r="D103" s="334">
        <v>0</v>
      </c>
      <c r="E103" s="334">
        <v>0</v>
      </c>
      <c r="F103" s="334">
        <v>6644</v>
      </c>
      <c r="G103" s="334">
        <v>704</v>
      </c>
      <c r="H103" s="334">
        <v>6755069</v>
      </c>
      <c r="I103" s="334">
        <v>6520408</v>
      </c>
      <c r="J103" s="202"/>
    </row>
    <row r="104" spans="1:10" ht="15" customHeight="1">
      <c r="A104" s="151" t="s">
        <v>152</v>
      </c>
      <c r="B104" s="334">
        <v>5355892</v>
      </c>
      <c r="C104" s="334">
        <v>5326623</v>
      </c>
      <c r="D104" s="334">
        <v>0</v>
      </c>
      <c r="E104" s="334">
        <v>0</v>
      </c>
      <c r="F104" s="334">
        <v>213</v>
      </c>
      <c r="G104" s="334">
        <v>0</v>
      </c>
      <c r="H104" s="334">
        <v>3176889</v>
      </c>
      <c r="I104" s="334">
        <v>3030112</v>
      </c>
      <c r="J104" s="202"/>
    </row>
    <row r="105" spans="1:10" ht="15" customHeight="1">
      <c r="A105" s="151" t="s">
        <v>150</v>
      </c>
      <c r="B105" s="334">
        <v>680492</v>
      </c>
      <c r="C105" s="334">
        <v>654466</v>
      </c>
      <c r="D105" s="334">
        <v>0</v>
      </c>
      <c r="E105" s="334">
        <v>0</v>
      </c>
      <c r="F105" s="334">
        <v>7158</v>
      </c>
      <c r="G105" s="334">
        <v>20</v>
      </c>
      <c r="H105" s="334">
        <v>3630323</v>
      </c>
      <c r="I105" s="334">
        <v>3488715</v>
      </c>
      <c r="J105" s="202"/>
    </row>
    <row r="106" spans="1:10" ht="15" customHeight="1">
      <c r="A106" s="151" t="s">
        <v>151</v>
      </c>
      <c r="B106" s="334">
        <v>569261</v>
      </c>
      <c r="C106" s="334">
        <v>549452</v>
      </c>
      <c r="D106" s="334">
        <v>0</v>
      </c>
      <c r="E106" s="334">
        <v>0</v>
      </c>
      <c r="F106" s="334">
        <v>2665</v>
      </c>
      <c r="G106" s="334">
        <v>0</v>
      </c>
      <c r="H106" s="334">
        <v>8181507</v>
      </c>
      <c r="I106" s="334">
        <v>7920118</v>
      </c>
      <c r="J106" s="202"/>
    </row>
    <row r="107" spans="1:10" ht="15" customHeight="1">
      <c r="A107" s="151" t="s">
        <v>158</v>
      </c>
      <c r="B107" s="334">
        <v>165872</v>
      </c>
      <c r="C107" s="334">
        <v>165795</v>
      </c>
      <c r="D107" s="334">
        <v>0</v>
      </c>
      <c r="E107" s="334">
        <v>0</v>
      </c>
      <c r="F107" s="334">
        <v>288</v>
      </c>
      <c r="G107" s="334">
        <v>31</v>
      </c>
      <c r="H107" s="334">
        <v>2711095</v>
      </c>
      <c r="I107" s="334">
        <v>2661220</v>
      </c>
      <c r="J107" s="202"/>
    </row>
    <row r="108" spans="1:10" ht="15" customHeight="1">
      <c r="A108" s="232" t="s">
        <v>159</v>
      </c>
      <c r="B108" s="336">
        <v>217107</v>
      </c>
      <c r="C108" s="336">
        <v>178146</v>
      </c>
      <c r="D108" s="336">
        <v>0</v>
      </c>
      <c r="E108" s="336">
        <v>0</v>
      </c>
      <c r="F108" s="336">
        <v>4176</v>
      </c>
      <c r="G108" s="336">
        <v>189</v>
      </c>
      <c r="H108" s="336">
        <v>4511241</v>
      </c>
      <c r="I108" s="336">
        <v>4281447</v>
      </c>
      <c r="J108" s="202"/>
    </row>
    <row r="109" spans="2:9" ht="12" customHeight="1">
      <c r="B109" s="46"/>
      <c r="C109" s="46"/>
      <c r="D109" s="46"/>
      <c r="E109" s="46"/>
      <c r="F109" s="150"/>
      <c r="G109" s="150"/>
      <c r="H109" s="46"/>
      <c r="I109" s="46"/>
    </row>
    <row r="110" spans="4:9" ht="18.75" customHeight="1">
      <c r="D110" s="46"/>
      <c r="F110" s="41"/>
      <c r="G110" s="41"/>
      <c r="I110" s="17"/>
    </row>
    <row r="111" spans="1:10" ht="15" customHeight="1">
      <c r="A111" s="68"/>
      <c r="B111" s="148" t="s">
        <v>338</v>
      </c>
      <c r="C111" s="58"/>
      <c r="D111" s="22" t="s">
        <v>548</v>
      </c>
      <c r="E111" s="21"/>
      <c r="F111" s="22" t="s">
        <v>530</v>
      </c>
      <c r="G111" s="21"/>
      <c r="H111" s="22" t="s">
        <v>531</v>
      </c>
      <c r="I111" s="21"/>
      <c r="J111" s="17"/>
    </row>
    <row r="112" spans="1:10" ht="15" customHeight="1">
      <c r="A112" s="78" t="s">
        <v>264</v>
      </c>
      <c r="B112" s="153" t="s">
        <v>138</v>
      </c>
      <c r="C112" s="144" t="s">
        <v>139</v>
      </c>
      <c r="D112" s="78" t="s">
        <v>138</v>
      </c>
      <c r="E112" s="144" t="s">
        <v>139</v>
      </c>
      <c r="F112" s="78" t="s">
        <v>138</v>
      </c>
      <c r="G112" s="143" t="s">
        <v>139</v>
      </c>
      <c r="H112" s="153" t="s">
        <v>138</v>
      </c>
      <c r="I112" s="143" t="s">
        <v>139</v>
      </c>
      <c r="J112" s="154"/>
    </row>
    <row r="113" spans="1:10" ht="14.25" customHeight="1">
      <c r="A113" s="151" t="s">
        <v>373</v>
      </c>
      <c r="B113" s="205">
        <v>182511741</v>
      </c>
      <c r="C113" s="205">
        <v>182372317</v>
      </c>
      <c r="D113" s="203">
        <v>31314572</v>
      </c>
      <c r="E113" s="203">
        <v>31314381</v>
      </c>
      <c r="F113" s="203">
        <v>7966543</v>
      </c>
      <c r="G113" s="203">
        <v>7922641</v>
      </c>
      <c r="H113" s="203">
        <v>83144006</v>
      </c>
      <c r="I113" s="203">
        <v>76961017</v>
      </c>
      <c r="J113" s="17"/>
    </row>
    <row r="114" spans="1:10" ht="14.25" customHeight="1">
      <c r="A114" s="151" t="s">
        <v>347</v>
      </c>
      <c r="B114" s="205">
        <v>167606093</v>
      </c>
      <c r="C114" s="205">
        <v>167388660</v>
      </c>
      <c r="D114" s="203">
        <v>32847769</v>
      </c>
      <c r="E114" s="203">
        <v>32847650</v>
      </c>
      <c r="F114" s="203">
        <v>7309031</v>
      </c>
      <c r="G114" s="203">
        <v>7293556</v>
      </c>
      <c r="H114" s="203">
        <v>80531167</v>
      </c>
      <c r="I114" s="203">
        <v>75326396</v>
      </c>
      <c r="J114" s="17"/>
    </row>
    <row r="115" spans="1:10" ht="14.25" customHeight="1">
      <c r="A115" s="151" t="s">
        <v>348</v>
      </c>
      <c r="B115" s="205">
        <v>150155513</v>
      </c>
      <c r="C115" s="205">
        <v>150153410</v>
      </c>
      <c r="D115" s="203">
        <v>25357577</v>
      </c>
      <c r="E115" s="203">
        <v>25357477</v>
      </c>
      <c r="F115" s="203">
        <v>7063800</v>
      </c>
      <c r="G115" s="203">
        <v>7050519</v>
      </c>
      <c r="H115" s="203">
        <v>92378430</v>
      </c>
      <c r="I115" s="203">
        <v>87081326</v>
      </c>
      <c r="J115" s="17"/>
    </row>
    <row r="116" spans="1:10" ht="14.25" customHeight="1">
      <c r="A116" s="151" t="s">
        <v>437</v>
      </c>
      <c r="B116" s="205">
        <v>146922159</v>
      </c>
      <c r="C116" s="205">
        <v>146916473</v>
      </c>
      <c r="D116" s="199">
        <v>25420204</v>
      </c>
      <c r="E116" s="199">
        <v>25420185</v>
      </c>
      <c r="F116" s="354" t="s">
        <v>532</v>
      </c>
      <c r="G116" s="354" t="s">
        <v>532</v>
      </c>
      <c r="H116" s="199">
        <v>44047212</v>
      </c>
      <c r="I116" s="201">
        <v>42189411</v>
      </c>
      <c r="J116" s="17"/>
    </row>
    <row r="117" spans="1:10" ht="6" customHeight="1">
      <c r="A117" s="45"/>
      <c r="B117" s="205"/>
      <c r="C117" s="205"/>
      <c r="D117" s="199"/>
      <c r="E117" s="199"/>
      <c r="F117" s="199"/>
      <c r="G117" s="199"/>
      <c r="H117" s="199"/>
      <c r="I117" s="201"/>
      <c r="J117" s="17"/>
    </row>
    <row r="118" spans="1:10" ht="14.25" customHeight="1">
      <c r="A118" s="151" t="s">
        <v>141</v>
      </c>
      <c r="B118" s="205">
        <v>2612194</v>
      </c>
      <c r="C118" s="205">
        <v>2612194</v>
      </c>
      <c r="D118" s="349">
        <v>0</v>
      </c>
      <c r="E118" s="349">
        <v>0</v>
      </c>
      <c r="F118" s="354" t="s">
        <v>532</v>
      </c>
      <c r="G118" s="354" t="s">
        <v>532</v>
      </c>
      <c r="H118" s="349">
        <v>189005</v>
      </c>
      <c r="I118" s="349">
        <v>182583</v>
      </c>
      <c r="J118" s="17"/>
    </row>
    <row r="119" spans="1:10" ht="14.25" customHeight="1">
      <c r="A119" s="230" t="s">
        <v>143</v>
      </c>
      <c r="B119" s="205">
        <v>44532125</v>
      </c>
      <c r="C119" s="205">
        <v>44530359</v>
      </c>
      <c r="D119" s="349">
        <v>15</v>
      </c>
      <c r="E119" s="349">
        <v>0</v>
      </c>
      <c r="F119" s="354" t="s">
        <v>532</v>
      </c>
      <c r="G119" s="354" t="s">
        <v>532</v>
      </c>
      <c r="H119" s="349">
        <v>414541</v>
      </c>
      <c r="I119" s="349">
        <v>410287</v>
      </c>
      <c r="J119" s="17"/>
    </row>
    <row r="120" spans="1:10" ht="14.25" customHeight="1">
      <c r="A120" s="151" t="s">
        <v>144</v>
      </c>
      <c r="B120" s="205">
        <v>1000</v>
      </c>
      <c r="C120" s="205">
        <v>1000</v>
      </c>
      <c r="D120" s="349">
        <v>0</v>
      </c>
      <c r="E120" s="349">
        <v>0</v>
      </c>
      <c r="F120" s="354" t="s">
        <v>532</v>
      </c>
      <c r="G120" s="354" t="s">
        <v>532</v>
      </c>
      <c r="H120" s="349">
        <v>22896465</v>
      </c>
      <c r="I120" s="349">
        <v>21096711</v>
      </c>
      <c r="J120" s="17"/>
    </row>
    <row r="121" spans="1:10" ht="14.25" customHeight="1">
      <c r="A121" s="151" t="s">
        <v>142</v>
      </c>
      <c r="B121" s="205" t="s">
        <v>161</v>
      </c>
      <c r="C121" s="205" t="s">
        <v>161</v>
      </c>
      <c r="D121" s="349">
        <v>0</v>
      </c>
      <c r="E121" s="349">
        <v>0</v>
      </c>
      <c r="F121" s="354" t="s">
        <v>532</v>
      </c>
      <c r="G121" s="354" t="s">
        <v>532</v>
      </c>
      <c r="H121" s="349" t="s">
        <v>161</v>
      </c>
      <c r="I121" s="349" t="s">
        <v>161</v>
      </c>
      <c r="J121" s="17"/>
    </row>
    <row r="122" spans="1:10" ht="14.25" customHeight="1">
      <c r="A122" s="151" t="s">
        <v>140</v>
      </c>
      <c r="B122" s="205" t="s">
        <v>161</v>
      </c>
      <c r="C122" s="205" t="s">
        <v>161</v>
      </c>
      <c r="D122" s="349">
        <v>20488690</v>
      </c>
      <c r="E122" s="349">
        <v>20488690</v>
      </c>
      <c r="F122" s="354" t="s">
        <v>532</v>
      </c>
      <c r="G122" s="354" t="s">
        <v>532</v>
      </c>
      <c r="H122" s="349" t="s">
        <v>161</v>
      </c>
      <c r="I122" s="349" t="s">
        <v>161</v>
      </c>
      <c r="J122" s="17"/>
    </row>
    <row r="123" spans="1:10" ht="14.25" customHeight="1">
      <c r="A123" s="151" t="s">
        <v>154</v>
      </c>
      <c r="B123" s="205">
        <v>657835</v>
      </c>
      <c r="C123" s="205">
        <v>657478</v>
      </c>
      <c r="D123" s="349">
        <v>4315711</v>
      </c>
      <c r="E123" s="349">
        <v>4315706</v>
      </c>
      <c r="F123" s="354" t="s">
        <v>532</v>
      </c>
      <c r="G123" s="354" t="s">
        <v>532</v>
      </c>
      <c r="H123" s="349">
        <v>6828857</v>
      </c>
      <c r="I123" s="349">
        <v>6824000</v>
      </c>
      <c r="J123" s="17"/>
    </row>
    <row r="124" spans="1:10" ht="14.25" customHeight="1">
      <c r="A124" s="151" t="s">
        <v>148</v>
      </c>
      <c r="B124" s="205" t="s">
        <v>161</v>
      </c>
      <c r="C124" s="205" t="s">
        <v>161</v>
      </c>
      <c r="D124" s="349">
        <v>0</v>
      </c>
      <c r="E124" s="349">
        <v>0</v>
      </c>
      <c r="F124" s="354" t="s">
        <v>532</v>
      </c>
      <c r="G124" s="354" t="s">
        <v>532</v>
      </c>
      <c r="H124" s="349" t="s">
        <v>161</v>
      </c>
      <c r="I124" s="349" t="s">
        <v>161</v>
      </c>
      <c r="J124" s="17"/>
    </row>
    <row r="125" spans="1:10" ht="14.25" customHeight="1">
      <c r="A125" s="151" t="s">
        <v>149</v>
      </c>
      <c r="B125" s="205">
        <v>1699592</v>
      </c>
      <c r="C125" s="205">
        <v>1699030</v>
      </c>
      <c r="D125" s="349">
        <v>0</v>
      </c>
      <c r="E125" s="349">
        <v>0</v>
      </c>
      <c r="F125" s="354" t="s">
        <v>532</v>
      </c>
      <c r="G125" s="354" t="s">
        <v>532</v>
      </c>
      <c r="H125" s="349">
        <v>362057</v>
      </c>
      <c r="I125" s="349">
        <v>361691</v>
      </c>
      <c r="J125" s="17"/>
    </row>
    <row r="126" spans="1:10" ht="14.25" customHeight="1">
      <c r="A126" s="151" t="s">
        <v>145</v>
      </c>
      <c r="B126" s="205">
        <v>80153232</v>
      </c>
      <c r="C126" s="205">
        <v>80153232</v>
      </c>
      <c r="D126" s="349">
        <v>0</v>
      </c>
      <c r="E126" s="349">
        <v>0</v>
      </c>
      <c r="F126" s="354" t="s">
        <v>532</v>
      </c>
      <c r="G126" s="354" t="s">
        <v>532</v>
      </c>
      <c r="H126" s="349">
        <v>661092</v>
      </c>
      <c r="I126" s="349">
        <v>660681</v>
      </c>
      <c r="J126" s="17"/>
    </row>
    <row r="127" spans="1:10" ht="14.25" customHeight="1">
      <c r="A127" s="151" t="s">
        <v>160</v>
      </c>
      <c r="B127" s="205">
        <v>59460</v>
      </c>
      <c r="C127" s="205">
        <v>59460</v>
      </c>
      <c r="D127" s="349">
        <v>0</v>
      </c>
      <c r="E127" s="349">
        <v>0</v>
      </c>
      <c r="F127" s="354" t="s">
        <v>532</v>
      </c>
      <c r="G127" s="354" t="s">
        <v>532</v>
      </c>
      <c r="H127" s="349">
        <v>65471</v>
      </c>
      <c r="I127" s="349">
        <v>65091</v>
      </c>
      <c r="J127" s="17"/>
    </row>
    <row r="128" spans="1:10" ht="14.25" customHeight="1">
      <c r="A128" s="151" t="s">
        <v>146</v>
      </c>
      <c r="B128" s="205">
        <v>13358283</v>
      </c>
      <c r="C128" s="205">
        <v>13358277</v>
      </c>
      <c r="D128" s="349">
        <v>615751</v>
      </c>
      <c r="E128" s="349">
        <v>615751</v>
      </c>
      <c r="F128" s="354" t="s">
        <v>532</v>
      </c>
      <c r="G128" s="354" t="s">
        <v>532</v>
      </c>
      <c r="H128" s="349">
        <v>389083</v>
      </c>
      <c r="I128" s="349">
        <v>388736</v>
      </c>
      <c r="J128" s="17"/>
    </row>
    <row r="129" spans="1:10" ht="14.25" customHeight="1">
      <c r="A129" s="151" t="s">
        <v>147</v>
      </c>
      <c r="B129" s="205">
        <v>33685</v>
      </c>
      <c r="C129" s="205">
        <v>33467</v>
      </c>
      <c r="D129" s="349">
        <v>38</v>
      </c>
      <c r="E129" s="349">
        <v>38</v>
      </c>
      <c r="F129" s="354" t="s">
        <v>532</v>
      </c>
      <c r="G129" s="354" t="s">
        <v>532</v>
      </c>
      <c r="H129" s="349">
        <v>8640989</v>
      </c>
      <c r="I129" s="349">
        <v>8632294</v>
      </c>
      <c r="J129" s="17"/>
    </row>
    <row r="130" spans="1:10" ht="14.25" customHeight="1">
      <c r="A130" s="151" t="s">
        <v>156</v>
      </c>
      <c r="B130" s="205" t="s">
        <v>161</v>
      </c>
      <c r="C130" s="205" t="s">
        <v>161</v>
      </c>
      <c r="D130" s="349">
        <v>0</v>
      </c>
      <c r="E130" s="349">
        <v>0</v>
      </c>
      <c r="F130" s="354" t="s">
        <v>532</v>
      </c>
      <c r="G130" s="354" t="s">
        <v>532</v>
      </c>
      <c r="H130" s="349" t="s">
        <v>161</v>
      </c>
      <c r="I130" s="349" t="s">
        <v>161</v>
      </c>
      <c r="J130" s="17"/>
    </row>
    <row r="131" spans="1:10" ht="14.25" customHeight="1">
      <c r="A131" s="151" t="s">
        <v>157</v>
      </c>
      <c r="B131" s="205">
        <v>115253</v>
      </c>
      <c r="C131" s="205">
        <v>114011</v>
      </c>
      <c r="D131" s="349">
        <v>0</v>
      </c>
      <c r="E131" s="349">
        <v>0</v>
      </c>
      <c r="F131" s="354" t="s">
        <v>532</v>
      </c>
      <c r="G131" s="354" t="s">
        <v>532</v>
      </c>
      <c r="H131" s="349">
        <v>194249</v>
      </c>
      <c r="I131" s="349">
        <v>194067</v>
      </c>
      <c r="J131" s="17"/>
    </row>
    <row r="132" spans="1:10" ht="14.25" customHeight="1">
      <c r="A132" s="151" t="s">
        <v>153</v>
      </c>
      <c r="B132" s="205">
        <v>1767700</v>
      </c>
      <c r="C132" s="205">
        <v>1767638</v>
      </c>
      <c r="D132" s="349">
        <v>0</v>
      </c>
      <c r="E132" s="349">
        <v>0</v>
      </c>
      <c r="F132" s="354" t="s">
        <v>532</v>
      </c>
      <c r="G132" s="354" t="s">
        <v>532</v>
      </c>
      <c r="H132" s="349">
        <v>215292</v>
      </c>
      <c r="I132" s="349">
        <v>214611</v>
      </c>
      <c r="J132" s="17"/>
    </row>
    <row r="133" spans="1:10" ht="14.25" customHeight="1">
      <c r="A133" s="151" t="s">
        <v>155</v>
      </c>
      <c r="B133" s="205">
        <v>32349</v>
      </c>
      <c r="C133" s="205">
        <v>30898</v>
      </c>
      <c r="D133" s="349">
        <v>0</v>
      </c>
      <c r="E133" s="349">
        <v>0</v>
      </c>
      <c r="F133" s="354" t="s">
        <v>532</v>
      </c>
      <c r="G133" s="354" t="s">
        <v>532</v>
      </c>
      <c r="H133" s="349">
        <v>63000</v>
      </c>
      <c r="I133" s="349">
        <v>62983</v>
      </c>
      <c r="J133" s="17"/>
    </row>
    <row r="134" spans="1:10" ht="14.25" customHeight="1">
      <c r="A134" s="151" t="s">
        <v>152</v>
      </c>
      <c r="B134" s="205" t="s">
        <v>161</v>
      </c>
      <c r="C134" s="205" t="s">
        <v>161</v>
      </c>
      <c r="D134" s="349">
        <v>0</v>
      </c>
      <c r="E134" s="349">
        <v>0</v>
      </c>
      <c r="F134" s="354" t="s">
        <v>532</v>
      </c>
      <c r="G134" s="354" t="s">
        <v>532</v>
      </c>
      <c r="H134" s="349" t="s">
        <v>161</v>
      </c>
      <c r="I134" s="349" t="s">
        <v>161</v>
      </c>
      <c r="J134" s="17"/>
    </row>
    <row r="135" spans="1:10" ht="14.25" customHeight="1">
      <c r="A135" s="230" t="s">
        <v>150</v>
      </c>
      <c r="B135" s="205" t="s">
        <v>161</v>
      </c>
      <c r="C135" s="205" t="s">
        <v>161</v>
      </c>
      <c r="D135" s="349">
        <v>0</v>
      </c>
      <c r="E135" s="349">
        <v>0</v>
      </c>
      <c r="F135" s="354" t="s">
        <v>532</v>
      </c>
      <c r="G135" s="354" t="s">
        <v>532</v>
      </c>
      <c r="H135" s="349" t="s">
        <v>161</v>
      </c>
      <c r="I135" s="349" t="s">
        <v>161</v>
      </c>
      <c r="J135" s="17"/>
    </row>
    <row r="136" spans="1:10" ht="14.25" customHeight="1">
      <c r="A136" s="151" t="s">
        <v>151</v>
      </c>
      <c r="B136" s="205">
        <v>59599</v>
      </c>
      <c r="C136" s="205">
        <v>59599</v>
      </c>
      <c r="D136" s="349">
        <v>0</v>
      </c>
      <c r="E136" s="349">
        <v>0</v>
      </c>
      <c r="F136" s="354" t="s">
        <v>532</v>
      </c>
      <c r="G136" s="354" t="s">
        <v>532</v>
      </c>
      <c r="H136" s="349">
        <v>104936</v>
      </c>
      <c r="I136" s="349">
        <v>104936</v>
      </c>
      <c r="J136" s="17"/>
    </row>
    <row r="137" spans="1:10" ht="14.25" customHeight="1">
      <c r="A137" s="151" t="s">
        <v>158</v>
      </c>
      <c r="B137" s="205">
        <v>39099</v>
      </c>
      <c r="C137" s="205">
        <v>39099</v>
      </c>
      <c r="D137" s="349">
        <v>0</v>
      </c>
      <c r="E137" s="349">
        <v>0</v>
      </c>
      <c r="F137" s="354" t="s">
        <v>532</v>
      </c>
      <c r="G137" s="354" t="s">
        <v>532</v>
      </c>
      <c r="H137" s="349">
        <v>8627</v>
      </c>
      <c r="I137" s="349">
        <v>8581</v>
      </c>
      <c r="J137" s="17"/>
    </row>
    <row r="138" spans="1:10" ht="14.25" customHeight="1">
      <c r="A138" s="151" t="s">
        <v>159</v>
      </c>
      <c r="B138" s="205">
        <v>113020</v>
      </c>
      <c r="C138" s="205">
        <v>113020</v>
      </c>
      <c r="D138" s="353">
        <v>0</v>
      </c>
      <c r="E138" s="353">
        <v>0</v>
      </c>
      <c r="F138" s="354" t="s">
        <v>532</v>
      </c>
      <c r="G138" s="354" t="s">
        <v>532</v>
      </c>
      <c r="H138" s="353">
        <v>111223</v>
      </c>
      <c r="I138" s="353">
        <v>110043</v>
      </c>
      <c r="J138" s="17"/>
    </row>
    <row r="139" spans="1:10" ht="10.5" customHeight="1">
      <c r="A139" s="43"/>
      <c r="B139" s="205"/>
      <c r="C139" s="205"/>
      <c r="D139" s="50"/>
      <c r="E139" s="50"/>
      <c r="F139" s="50"/>
      <c r="G139" s="50"/>
      <c r="H139" s="50"/>
      <c r="I139" s="50"/>
      <c r="J139" s="17"/>
    </row>
    <row r="140" spans="1:10" ht="14.25" customHeight="1">
      <c r="A140" s="268" t="s">
        <v>378</v>
      </c>
      <c r="B140" s="334">
        <v>146356946</v>
      </c>
      <c r="C140" s="334">
        <v>146352713</v>
      </c>
      <c r="D140" s="210">
        <v>29388156</v>
      </c>
      <c r="E140" s="210">
        <v>29388137</v>
      </c>
      <c r="F140" s="354" t="s">
        <v>532</v>
      </c>
      <c r="G140" s="354" t="s">
        <v>532</v>
      </c>
      <c r="H140" s="210">
        <v>17924236</v>
      </c>
      <c r="I140" s="210">
        <v>17864730</v>
      </c>
      <c r="J140" s="17"/>
    </row>
    <row r="141" spans="1:10" ht="6" customHeight="1">
      <c r="A141" s="45"/>
      <c r="B141" s="44"/>
      <c r="C141" s="199"/>
      <c r="D141" s="351"/>
      <c r="E141" s="351"/>
      <c r="F141" s="351"/>
      <c r="G141" s="351"/>
      <c r="H141" s="351"/>
      <c r="I141" s="352"/>
      <c r="J141" s="17"/>
    </row>
    <row r="142" spans="1:10" ht="14.25" customHeight="1">
      <c r="A142" s="151" t="s">
        <v>141</v>
      </c>
      <c r="B142" s="334">
        <v>2254509</v>
      </c>
      <c r="C142" s="334">
        <v>2254509</v>
      </c>
      <c r="D142" s="349">
        <v>0</v>
      </c>
      <c r="E142" s="349">
        <v>0</v>
      </c>
      <c r="F142" s="349" t="s">
        <v>87</v>
      </c>
      <c r="G142" s="349" t="s">
        <v>87</v>
      </c>
      <c r="H142" s="349">
        <v>180859</v>
      </c>
      <c r="I142" s="349">
        <v>174485</v>
      </c>
      <c r="J142" s="17"/>
    </row>
    <row r="143" spans="1:10" ht="14.25" customHeight="1">
      <c r="A143" s="230" t="s">
        <v>143</v>
      </c>
      <c r="B143" s="334">
        <v>46609085</v>
      </c>
      <c r="C143" s="334">
        <v>46606939</v>
      </c>
      <c r="D143" s="349">
        <v>15</v>
      </c>
      <c r="E143" s="349">
        <v>0</v>
      </c>
      <c r="F143" s="349" t="s">
        <v>87</v>
      </c>
      <c r="G143" s="349" t="s">
        <v>87</v>
      </c>
      <c r="H143" s="349">
        <v>214696</v>
      </c>
      <c r="I143" s="349">
        <v>212155</v>
      </c>
      <c r="J143" s="17"/>
    </row>
    <row r="144" spans="1:10" ht="14.25" customHeight="1">
      <c r="A144" s="151" t="s">
        <v>144</v>
      </c>
      <c r="B144" s="334">
        <v>0</v>
      </c>
      <c r="C144" s="334">
        <v>0</v>
      </c>
      <c r="D144" s="349">
        <v>0</v>
      </c>
      <c r="E144" s="349">
        <v>0</v>
      </c>
      <c r="F144" s="349" t="s">
        <v>87</v>
      </c>
      <c r="G144" s="349" t="s">
        <v>87</v>
      </c>
      <c r="H144" s="349">
        <v>5813610</v>
      </c>
      <c r="I144" s="349">
        <v>5802338</v>
      </c>
      <c r="J144" s="17"/>
    </row>
    <row r="145" spans="1:10" ht="14.25" customHeight="1">
      <c r="A145" s="151" t="s">
        <v>142</v>
      </c>
      <c r="B145" s="334">
        <v>0</v>
      </c>
      <c r="C145" s="334">
        <v>0</v>
      </c>
      <c r="D145" s="349">
        <v>0</v>
      </c>
      <c r="E145" s="349">
        <v>0</v>
      </c>
      <c r="F145" s="349" t="s">
        <v>87</v>
      </c>
      <c r="G145" s="349" t="s">
        <v>87</v>
      </c>
      <c r="H145" s="349">
        <v>113260</v>
      </c>
      <c r="I145" s="349">
        <v>112873</v>
      </c>
      <c r="J145" s="17"/>
    </row>
    <row r="146" spans="1:10" ht="14.25" customHeight="1">
      <c r="A146" s="151" t="s">
        <v>140</v>
      </c>
      <c r="B146" s="205" t="s">
        <v>161</v>
      </c>
      <c r="C146" s="205" t="s">
        <v>161</v>
      </c>
      <c r="D146" s="349">
        <v>23322151</v>
      </c>
      <c r="E146" s="349">
        <v>23322151</v>
      </c>
      <c r="F146" s="349" t="s">
        <v>87</v>
      </c>
      <c r="G146" s="349" t="s">
        <v>87</v>
      </c>
      <c r="H146" s="349" t="s">
        <v>161</v>
      </c>
      <c r="I146" s="349" t="s">
        <v>161</v>
      </c>
      <c r="J146" s="17"/>
    </row>
    <row r="147" spans="1:10" ht="14.25" customHeight="1">
      <c r="A147" s="151" t="s">
        <v>154</v>
      </c>
      <c r="B147" s="334">
        <v>580073</v>
      </c>
      <c r="C147" s="334">
        <v>580073</v>
      </c>
      <c r="D147" s="349">
        <v>4</v>
      </c>
      <c r="E147" s="349">
        <v>0</v>
      </c>
      <c r="F147" s="349" t="s">
        <v>87</v>
      </c>
      <c r="G147" s="349" t="s">
        <v>87</v>
      </c>
      <c r="H147" s="349">
        <v>499336</v>
      </c>
      <c r="I147" s="349">
        <v>494625</v>
      </c>
      <c r="J147" s="17"/>
    </row>
    <row r="148" spans="1:10" ht="14.25" customHeight="1">
      <c r="A148" s="151" t="s">
        <v>148</v>
      </c>
      <c r="B148" s="205" t="s">
        <v>161</v>
      </c>
      <c r="C148" s="205" t="s">
        <v>161</v>
      </c>
      <c r="D148" s="349">
        <v>0</v>
      </c>
      <c r="E148" s="349">
        <v>0</v>
      </c>
      <c r="F148" s="349" t="s">
        <v>87</v>
      </c>
      <c r="G148" s="349" t="s">
        <v>87</v>
      </c>
      <c r="H148" s="349" t="s">
        <v>161</v>
      </c>
      <c r="I148" s="349" t="s">
        <v>161</v>
      </c>
      <c r="J148" s="17"/>
    </row>
    <row r="149" spans="1:10" ht="14.25" customHeight="1">
      <c r="A149" s="151" t="s">
        <v>149</v>
      </c>
      <c r="B149" s="334">
        <v>2414963</v>
      </c>
      <c r="C149" s="334">
        <v>2414962</v>
      </c>
      <c r="D149" s="349">
        <v>0</v>
      </c>
      <c r="E149" s="349">
        <v>0</v>
      </c>
      <c r="F149" s="349" t="s">
        <v>87</v>
      </c>
      <c r="G149" s="349" t="s">
        <v>87</v>
      </c>
      <c r="H149" s="349">
        <v>328184</v>
      </c>
      <c r="I149" s="349">
        <v>328054</v>
      </c>
      <c r="J149" s="17"/>
    </row>
    <row r="150" spans="1:10" ht="14.25" customHeight="1">
      <c r="A150" s="151" t="s">
        <v>145</v>
      </c>
      <c r="B150" s="334">
        <v>78658693</v>
      </c>
      <c r="C150" s="334">
        <v>78658693</v>
      </c>
      <c r="D150" s="349">
        <v>0</v>
      </c>
      <c r="E150" s="349">
        <v>0</v>
      </c>
      <c r="F150" s="349" t="s">
        <v>87</v>
      </c>
      <c r="G150" s="349" t="s">
        <v>87</v>
      </c>
      <c r="H150" s="349">
        <v>370901</v>
      </c>
      <c r="I150" s="349">
        <v>369482</v>
      </c>
      <c r="J150" s="17"/>
    </row>
    <row r="151" spans="1:10" ht="14.25" customHeight="1">
      <c r="A151" s="151" t="s">
        <v>160</v>
      </c>
      <c r="B151" s="334">
        <v>49510</v>
      </c>
      <c r="C151" s="334">
        <v>49087</v>
      </c>
      <c r="D151" s="349">
        <v>0</v>
      </c>
      <c r="E151" s="349">
        <v>0</v>
      </c>
      <c r="F151" s="349" t="s">
        <v>87</v>
      </c>
      <c r="G151" s="349" t="s">
        <v>87</v>
      </c>
      <c r="H151" s="349">
        <v>60822</v>
      </c>
      <c r="I151" s="349">
        <v>60795</v>
      </c>
      <c r="J151" s="17"/>
    </row>
    <row r="152" spans="1:10" ht="14.25" customHeight="1">
      <c r="A152" s="151" t="s">
        <v>146</v>
      </c>
      <c r="B152" s="334">
        <v>12169114</v>
      </c>
      <c r="C152" s="334">
        <v>12169114</v>
      </c>
      <c r="D152" s="349">
        <v>6065986</v>
      </c>
      <c r="E152" s="349">
        <v>6065986</v>
      </c>
      <c r="F152" s="349" t="s">
        <v>87</v>
      </c>
      <c r="G152" s="349" t="s">
        <v>87</v>
      </c>
      <c r="H152" s="349">
        <v>200720</v>
      </c>
      <c r="I152" s="349">
        <v>200411</v>
      </c>
      <c r="J152" s="17"/>
    </row>
    <row r="153" spans="1:10" ht="14.25" customHeight="1">
      <c r="A153" s="151" t="s">
        <v>147</v>
      </c>
      <c r="B153" s="334">
        <v>20564</v>
      </c>
      <c r="C153" s="334">
        <v>20355</v>
      </c>
      <c r="D153" s="349">
        <v>0</v>
      </c>
      <c r="E153" s="349">
        <v>0</v>
      </c>
      <c r="F153" s="349" t="s">
        <v>87</v>
      </c>
      <c r="G153" s="349" t="s">
        <v>87</v>
      </c>
      <c r="H153" s="349">
        <v>6760253</v>
      </c>
      <c r="I153" s="349">
        <v>6759231</v>
      </c>
      <c r="J153" s="17"/>
    </row>
    <row r="154" spans="1:10" ht="14.25" customHeight="1">
      <c r="A154" s="151" t="s">
        <v>156</v>
      </c>
      <c r="B154" s="205" t="s">
        <v>161</v>
      </c>
      <c r="C154" s="205" t="s">
        <v>161</v>
      </c>
      <c r="D154" s="349">
        <v>0</v>
      </c>
      <c r="E154" s="349">
        <v>0</v>
      </c>
      <c r="F154" s="349" t="s">
        <v>87</v>
      </c>
      <c r="G154" s="349" t="s">
        <v>87</v>
      </c>
      <c r="H154" s="349" t="s">
        <v>161</v>
      </c>
      <c r="I154" s="349" t="s">
        <v>161</v>
      </c>
      <c r="J154" s="17"/>
    </row>
    <row r="155" spans="1:10" ht="14.25" customHeight="1">
      <c r="A155" s="151" t="s">
        <v>157</v>
      </c>
      <c r="B155" s="334">
        <v>103204</v>
      </c>
      <c r="C155" s="334">
        <v>103167</v>
      </c>
      <c r="D155" s="349">
        <v>0</v>
      </c>
      <c r="E155" s="349">
        <v>0</v>
      </c>
      <c r="F155" s="349" t="s">
        <v>87</v>
      </c>
      <c r="G155" s="349" t="s">
        <v>87</v>
      </c>
      <c r="H155" s="349">
        <v>189613</v>
      </c>
      <c r="I155" s="349">
        <v>189405</v>
      </c>
      <c r="J155" s="17"/>
    </row>
    <row r="156" spans="1:10" ht="14.25" customHeight="1">
      <c r="A156" s="151" t="s">
        <v>153</v>
      </c>
      <c r="B156" s="334">
        <v>1907085</v>
      </c>
      <c r="C156" s="334">
        <v>1907022</v>
      </c>
      <c r="D156" s="349">
        <v>0</v>
      </c>
      <c r="E156" s="349">
        <v>0</v>
      </c>
      <c r="F156" s="349" t="s">
        <v>87</v>
      </c>
      <c r="G156" s="349" t="s">
        <v>87</v>
      </c>
      <c r="H156" s="349">
        <v>171076</v>
      </c>
      <c r="I156" s="349">
        <v>170594</v>
      </c>
      <c r="J156" s="17"/>
    </row>
    <row r="157" spans="1:10" ht="14.25" customHeight="1">
      <c r="A157" s="151" t="s">
        <v>155</v>
      </c>
      <c r="B157" s="334">
        <v>30864</v>
      </c>
      <c r="C157" s="334">
        <v>29530</v>
      </c>
      <c r="D157" s="349">
        <v>0</v>
      </c>
      <c r="E157" s="349">
        <v>0</v>
      </c>
      <c r="F157" s="349" t="s">
        <v>87</v>
      </c>
      <c r="G157" s="349" t="s">
        <v>87</v>
      </c>
      <c r="H157" s="349">
        <v>82186</v>
      </c>
      <c r="I157" s="349">
        <v>81790</v>
      </c>
      <c r="J157" s="17"/>
    </row>
    <row r="158" spans="1:10" ht="14.25" customHeight="1">
      <c r="A158" s="151" t="s">
        <v>152</v>
      </c>
      <c r="B158" s="205" t="s">
        <v>161</v>
      </c>
      <c r="C158" s="205" t="s">
        <v>161</v>
      </c>
      <c r="D158" s="349">
        <v>0</v>
      </c>
      <c r="E158" s="349">
        <v>0</v>
      </c>
      <c r="F158" s="349" t="s">
        <v>87</v>
      </c>
      <c r="G158" s="349" t="s">
        <v>87</v>
      </c>
      <c r="H158" s="349" t="s">
        <v>161</v>
      </c>
      <c r="I158" s="349" t="s">
        <v>161</v>
      </c>
      <c r="J158" s="17"/>
    </row>
    <row r="159" spans="1:10" ht="14.25" customHeight="1">
      <c r="A159" s="151" t="s">
        <v>150</v>
      </c>
      <c r="B159" s="205" t="s">
        <v>161</v>
      </c>
      <c r="C159" s="205" t="s">
        <v>161</v>
      </c>
      <c r="D159" s="349">
        <v>0</v>
      </c>
      <c r="E159" s="349">
        <v>0</v>
      </c>
      <c r="F159" s="349" t="s">
        <v>87</v>
      </c>
      <c r="G159" s="349" t="s">
        <v>87</v>
      </c>
      <c r="H159" s="349" t="s">
        <v>161</v>
      </c>
      <c r="I159" s="349" t="s">
        <v>161</v>
      </c>
      <c r="J159" s="17"/>
    </row>
    <row r="160" spans="1:10" ht="14.25" customHeight="1">
      <c r="A160" s="151" t="s">
        <v>151</v>
      </c>
      <c r="B160" s="334">
        <v>45420</v>
      </c>
      <c r="C160" s="334">
        <v>45420</v>
      </c>
      <c r="D160" s="349">
        <v>0</v>
      </c>
      <c r="E160" s="349">
        <v>0</v>
      </c>
      <c r="F160" s="349" t="s">
        <v>87</v>
      </c>
      <c r="G160" s="349" t="s">
        <v>87</v>
      </c>
      <c r="H160" s="349">
        <v>56171</v>
      </c>
      <c r="I160" s="349">
        <v>56170</v>
      </c>
      <c r="J160" s="17"/>
    </row>
    <row r="161" spans="1:10" ht="14.25" customHeight="1">
      <c r="A161" s="151" t="s">
        <v>158</v>
      </c>
      <c r="B161" s="334">
        <v>31821</v>
      </c>
      <c r="C161" s="334">
        <v>31821</v>
      </c>
      <c r="D161" s="349">
        <v>0</v>
      </c>
      <c r="E161" s="349">
        <v>0</v>
      </c>
      <c r="F161" s="349" t="s">
        <v>87</v>
      </c>
      <c r="G161" s="349" t="s">
        <v>87</v>
      </c>
      <c r="H161" s="349">
        <v>11732</v>
      </c>
      <c r="I161" s="349">
        <v>11654</v>
      </c>
      <c r="J161" s="17"/>
    </row>
    <row r="162" spans="1:10" ht="14.25" customHeight="1">
      <c r="A162" s="232" t="s">
        <v>159</v>
      </c>
      <c r="B162" s="335">
        <v>113799</v>
      </c>
      <c r="C162" s="336">
        <v>113799</v>
      </c>
      <c r="D162" s="350">
        <v>0</v>
      </c>
      <c r="E162" s="350">
        <v>0</v>
      </c>
      <c r="F162" s="350" t="s">
        <v>87</v>
      </c>
      <c r="G162" s="350" t="s">
        <v>87</v>
      </c>
      <c r="H162" s="350">
        <v>75725</v>
      </c>
      <c r="I162" s="350">
        <v>74532</v>
      </c>
      <c r="J162" s="17"/>
    </row>
    <row r="163" spans="1:10" ht="12" customHeight="1">
      <c r="A163" s="149" t="s">
        <v>340</v>
      </c>
      <c r="B163" s="46"/>
      <c r="C163" s="46"/>
      <c r="D163" s="48"/>
      <c r="E163" s="48"/>
      <c r="F163" s="46"/>
      <c r="G163" s="46"/>
      <c r="H163" s="17"/>
      <c r="I163" s="17"/>
      <c r="J163" s="17"/>
    </row>
    <row r="164" spans="1:10" ht="12" customHeight="1">
      <c r="A164" s="29" t="s">
        <v>533</v>
      </c>
      <c r="F164" s="44"/>
      <c r="G164" s="44" t="s">
        <v>349</v>
      </c>
      <c r="H164" s="17"/>
      <c r="I164" s="17"/>
      <c r="J164" s="17"/>
    </row>
    <row r="165" spans="1:10" ht="12" customHeight="1">
      <c r="A165" s="29" t="s">
        <v>534</v>
      </c>
      <c r="B165" s="44"/>
      <c r="C165" s="44"/>
      <c r="D165" s="44"/>
      <c r="E165" s="44"/>
      <c r="F165" s="44"/>
      <c r="G165" s="44"/>
      <c r="H165" s="17"/>
      <c r="I165" s="17"/>
      <c r="J165" s="17"/>
    </row>
    <row r="166" spans="6:10" ht="12" customHeight="1">
      <c r="F166" s="42"/>
      <c r="G166" s="42"/>
      <c r="H166" s="17"/>
      <c r="I166" s="17"/>
      <c r="J166" s="17"/>
    </row>
    <row r="167" ht="11.25">
      <c r="I167" s="17"/>
    </row>
    <row r="168" ht="11.25">
      <c r="I168" s="17"/>
    </row>
    <row r="169" ht="11.25">
      <c r="I169" s="17"/>
    </row>
    <row r="170" ht="11.25">
      <c r="I170" s="17"/>
    </row>
    <row r="171" ht="11.25">
      <c r="I171" s="17"/>
    </row>
    <row r="172" ht="11.25">
      <c r="I172" s="17"/>
    </row>
    <row r="173" ht="11.25">
      <c r="I173" s="17"/>
    </row>
    <row r="174" ht="11.25">
      <c r="I174" s="17"/>
    </row>
    <row r="175" ht="11.25">
      <c r="I175" s="17"/>
    </row>
    <row r="176" ht="11.25">
      <c r="I176" s="17"/>
    </row>
    <row r="177" ht="11.25">
      <c r="I177" s="17"/>
    </row>
    <row r="178" ht="11.25">
      <c r="I178" s="17"/>
    </row>
    <row r="179" ht="11.25">
      <c r="I179" s="17"/>
    </row>
    <row r="180" ht="11.25">
      <c r="I180" s="17"/>
    </row>
    <row r="181" ht="11.25">
      <c r="I181" s="17"/>
    </row>
    <row r="182" ht="11.25">
      <c r="I182" s="17"/>
    </row>
    <row r="183" ht="11.25">
      <c r="I183" s="17"/>
    </row>
    <row r="184" ht="11.25">
      <c r="I184" s="17"/>
    </row>
    <row r="185" ht="11.25">
      <c r="I185" s="17"/>
    </row>
    <row r="186" ht="11.25">
      <c r="I186" s="17"/>
    </row>
    <row r="187" ht="11.25">
      <c r="I187" s="17"/>
    </row>
    <row r="188" ht="11.25">
      <c r="I188" s="17"/>
    </row>
    <row r="189" ht="11.25">
      <c r="I189" s="17"/>
    </row>
    <row r="190" ht="11.25">
      <c r="I190" s="17"/>
    </row>
    <row r="191" ht="11.25">
      <c r="I191" s="17"/>
    </row>
    <row r="192" ht="11.25">
      <c r="I192" s="17"/>
    </row>
    <row r="193" ht="11.25">
      <c r="I193" s="17"/>
    </row>
    <row r="194" ht="11.25">
      <c r="I194" s="17"/>
    </row>
    <row r="195" ht="11.25">
      <c r="I195" s="17"/>
    </row>
    <row r="196" ht="11.25">
      <c r="I196" s="17"/>
    </row>
    <row r="197" ht="11.25">
      <c r="I197" s="17"/>
    </row>
    <row r="198" ht="11.25">
      <c r="I198" s="17"/>
    </row>
    <row r="199" ht="11.25">
      <c r="I199" s="17"/>
    </row>
    <row r="200" ht="11.25">
      <c r="I200" s="17"/>
    </row>
    <row r="201" ht="11.25">
      <c r="I201" s="17"/>
    </row>
    <row r="202" ht="11.25">
      <c r="I202" s="17"/>
    </row>
    <row r="203" ht="11.25">
      <c r="I203" s="17"/>
    </row>
    <row r="204" ht="11.25">
      <c r="I204" s="17"/>
    </row>
    <row r="205" ht="11.25">
      <c r="I205" s="17"/>
    </row>
    <row r="206" ht="11.25">
      <c r="I206" s="17"/>
    </row>
    <row r="207" ht="11.25">
      <c r="I207" s="17"/>
    </row>
    <row r="208" ht="11.25">
      <c r="I208" s="17"/>
    </row>
    <row r="209" ht="11.25">
      <c r="I209" s="17"/>
    </row>
    <row r="210" ht="11.25">
      <c r="I210" s="17"/>
    </row>
    <row r="211" ht="11.25">
      <c r="I211" s="17"/>
    </row>
    <row r="212" ht="11.25">
      <c r="I212" s="17"/>
    </row>
    <row r="213" ht="11.25">
      <c r="I213" s="17"/>
    </row>
    <row r="214" ht="11.25">
      <c r="I214" s="17"/>
    </row>
    <row r="215" ht="11.25">
      <c r="I215" s="17"/>
    </row>
    <row r="216" ht="11.25">
      <c r="I216" s="17"/>
    </row>
    <row r="217" ht="11.25">
      <c r="I217" s="17"/>
    </row>
    <row r="218" ht="11.25">
      <c r="I218" s="17"/>
    </row>
    <row r="219" ht="11.25">
      <c r="I219" s="17"/>
    </row>
    <row r="220" ht="11.25">
      <c r="I220" s="17"/>
    </row>
    <row r="221" ht="11.25">
      <c r="I221" s="17"/>
    </row>
    <row r="222" ht="11.25">
      <c r="I222" s="17"/>
    </row>
    <row r="223" ht="11.25">
      <c r="I223" s="17"/>
    </row>
    <row r="224" ht="11.25">
      <c r="I224" s="17"/>
    </row>
    <row r="225" ht="11.25">
      <c r="I225" s="17"/>
    </row>
    <row r="226" ht="11.25">
      <c r="I226" s="17"/>
    </row>
    <row r="227" ht="11.25">
      <c r="I227" s="17"/>
    </row>
    <row r="228" ht="11.25">
      <c r="I228" s="17"/>
    </row>
    <row r="229" ht="11.25">
      <c r="I229" s="17"/>
    </row>
    <row r="230" ht="11.25">
      <c r="I230" s="17"/>
    </row>
    <row r="231" ht="11.25">
      <c r="I231" s="17"/>
    </row>
    <row r="232" ht="11.25">
      <c r="I232" s="17"/>
    </row>
    <row r="233" ht="11.25">
      <c r="I233" s="17"/>
    </row>
    <row r="234" ht="11.25">
      <c r="I234" s="17"/>
    </row>
    <row r="235" ht="11.25">
      <c r="I235" s="17"/>
    </row>
    <row r="236" ht="11.25">
      <c r="I236" s="17"/>
    </row>
    <row r="237" ht="11.25">
      <c r="I237" s="17"/>
    </row>
    <row r="238" ht="11.25">
      <c r="I238" s="17"/>
    </row>
    <row r="239" ht="11.25">
      <c r="I239" s="17"/>
    </row>
    <row r="240" ht="11.25">
      <c r="I240" s="17"/>
    </row>
    <row r="241" ht="11.25">
      <c r="I241" s="17"/>
    </row>
    <row r="242" ht="11.25">
      <c r="I242" s="17"/>
    </row>
    <row r="243" ht="11.25">
      <c r="I243" s="17"/>
    </row>
    <row r="244" ht="11.25">
      <c r="I244" s="17"/>
    </row>
    <row r="245" ht="11.25">
      <c r="I245" s="17"/>
    </row>
    <row r="246" ht="11.25">
      <c r="I246" s="17"/>
    </row>
    <row r="247" ht="11.25">
      <c r="I247" s="17"/>
    </row>
    <row r="248" ht="11.25">
      <c r="I248" s="17"/>
    </row>
    <row r="249" ht="11.25">
      <c r="I249" s="17"/>
    </row>
    <row r="250" ht="11.25">
      <c r="I250" s="17"/>
    </row>
    <row r="251" ht="11.25">
      <c r="I251" s="17"/>
    </row>
    <row r="252" ht="11.25">
      <c r="I252" s="17"/>
    </row>
    <row r="253" ht="11.25">
      <c r="I253" s="17"/>
    </row>
    <row r="254" ht="11.25">
      <c r="I254" s="17"/>
    </row>
    <row r="255" ht="11.25">
      <c r="I255" s="17"/>
    </row>
    <row r="256" ht="11.25">
      <c r="I256" s="17"/>
    </row>
    <row r="257" ht="11.25">
      <c r="I257" s="17"/>
    </row>
    <row r="258" ht="11.25">
      <c r="I258" s="17"/>
    </row>
    <row r="259" ht="11.25">
      <c r="I259" s="17"/>
    </row>
    <row r="260" ht="11.25">
      <c r="I260" s="17"/>
    </row>
    <row r="261" ht="11.25">
      <c r="I261" s="17"/>
    </row>
    <row r="262" ht="11.25">
      <c r="I262" s="17"/>
    </row>
    <row r="263" ht="11.25">
      <c r="I263" s="17"/>
    </row>
    <row r="264" ht="11.25">
      <c r="I264" s="17"/>
    </row>
    <row r="265" ht="11.25">
      <c r="I265" s="17"/>
    </row>
    <row r="266" ht="11.25">
      <c r="I266" s="17"/>
    </row>
    <row r="267" ht="11.25">
      <c r="I267" s="17"/>
    </row>
    <row r="268" ht="11.25">
      <c r="I268" s="17"/>
    </row>
    <row r="269" ht="11.25">
      <c r="I269" s="17"/>
    </row>
    <row r="270" ht="11.25">
      <c r="I270" s="17"/>
    </row>
    <row r="271" ht="11.25">
      <c r="I271" s="17"/>
    </row>
    <row r="272" ht="11.25">
      <c r="I272" s="17"/>
    </row>
    <row r="273" ht="11.25">
      <c r="I273" s="17"/>
    </row>
    <row r="274" ht="11.25">
      <c r="I274" s="17"/>
    </row>
    <row r="275" ht="11.25">
      <c r="I275" s="17"/>
    </row>
    <row r="276" ht="11.25">
      <c r="I276" s="17"/>
    </row>
    <row r="277" ht="11.25">
      <c r="I277" s="17"/>
    </row>
    <row r="278" ht="11.25">
      <c r="I278" s="17"/>
    </row>
    <row r="279" ht="11.25">
      <c r="I279" s="17"/>
    </row>
    <row r="280" ht="11.25">
      <c r="I280" s="17"/>
    </row>
    <row r="281" ht="11.25">
      <c r="I281" s="17"/>
    </row>
    <row r="282" ht="11.25">
      <c r="I282" s="17"/>
    </row>
    <row r="283" ht="11.25">
      <c r="I283" s="17"/>
    </row>
    <row r="284" ht="11.25">
      <c r="I284" s="17"/>
    </row>
    <row r="285" ht="11.25">
      <c r="I285" s="17"/>
    </row>
    <row r="286" ht="11.25">
      <c r="I286" s="17"/>
    </row>
    <row r="287" ht="11.25">
      <c r="I287" s="17"/>
    </row>
    <row r="288" ht="11.25">
      <c r="I288" s="17"/>
    </row>
    <row r="289" ht="11.25">
      <c r="I289" s="17"/>
    </row>
    <row r="290" ht="11.25">
      <c r="I290" s="17"/>
    </row>
    <row r="291" ht="11.25">
      <c r="I291" s="17"/>
    </row>
    <row r="292" ht="11.25">
      <c r="I292" s="17"/>
    </row>
    <row r="293" ht="11.25">
      <c r="I293" s="17"/>
    </row>
    <row r="294" ht="11.25">
      <c r="I294" s="17"/>
    </row>
    <row r="295" ht="11.25">
      <c r="I295" s="17"/>
    </row>
    <row r="296" ht="11.25">
      <c r="I296" s="17"/>
    </row>
    <row r="297" ht="11.25">
      <c r="I297" s="17"/>
    </row>
    <row r="298" ht="11.25">
      <c r="I298" s="17"/>
    </row>
    <row r="299" ht="11.25">
      <c r="I299" s="17"/>
    </row>
    <row r="300" ht="11.25">
      <c r="I300" s="17"/>
    </row>
    <row r="301" ht="11.25">
      <c r="I301" s="17"/>
    </row>
    <row r="302" ht="11.25">
      <c r="I302" s="17"/>
    </row>
    <row r="303" ht="11.25">
      <c r="I303" s="17"/>
    </row>
    <row r="304" ht="11.25">
      <c r="I304" s="17"/>
    </row>
    <row r="305" ht="11.25">
      <c r="I305" s="17"/>
    </row>
    <row r="306" ht="11.25">
      <c r="I306" s="17"/>
    </row>
    <row r="307" ht="11.25">
      <c r="I307" s="17"/>
    </row>
    <row r="308" ht="11.25">
      <c r="I308" s="17"/>
    </row>
    <row r="309" ht="11.25">
      <c r="I309" s="17"/>
    </row>
    <row r="310" ht="11.25">
      <c r="I310" s="17"/>
    </row>
    <row r="311" ht="11.25">
      <c r="I311" s="17"/>
    </row>
    <row r="312" ht="11.25">
      <c r="I312" s="17"/>
    </row>
    <row r="313" ht="11.25">
      <c r="I313" s="17"/>
    </row>
    <row r="314" ht="11.25">
      <c r="I314" s="17"/>
    </row>
    <row r="315" ht="11.25">
      <c r="I315" s="17"/>
    </row>
    <row r="316" ht="11.25">
      <c r="I316" s="17"/>
    </row>
    <row r="317" ht="11.25">
      <c r="I317" s="17"/>
    </row>
    <row r="318" ht="11.25">
      <c r="I318" s="17"/>
    </row>
    <row r="319" ht="11.25">
      <c r="I319" s="17"/>
    </row>
    <row r="320" ht="11.25">
      <c r="I320" s="17"/>
    </row>
    <row r="321" ht="11.25">
      <c r="I321" s="17"/>
    </row>
    <row r="322" ht="11.25">
      <c r="I322" s="17"/>
    </row>
    <row r="323" ht="11.25">
      <c r="I323" s="17"/>
    </row>
    <row r="324" ht="11.25">
      <c r="I324" s="17"/>
    </row>
    <row r="325" ht="11.25">
      <c r="I325" s="17"/>
    </row>
    <row r="326" ht="11.25">
      <c r="I326" s="17"/>
    </row>
    <row r="327" ht="11.25">
      <c r="I327" s="17"/>
    </row>
    <row r="328" ht="11.25">
      <c r="I328" s="17"/>
    </row>
    <row r="329" ht="11.25">
      <c r="I329" s="17"/>
    </row>
    <row r="330" ht="11.25">
      <c r="I330" s="17"/>
    </row>
    <row r="331" ht="11.25">
      <c r="I331" s="17"/>
    </row>
    <row r="332" ht="11.25">
      <c r="I332" s="17"/>
    </row>
  </sheetData>
  <printOptions/>
  <pageMargins left="0.56" right="0.57" top="0.7480314960629921" bottom="0.58" header="0.3937007874015748" footer="0.3937007874015748"/>
  <pageSetup horizontalDpi="600" verticalDpi="600" orientation="portrait" paperSize="9" scale="98" r:id="rId1"/>
  <rowBreaks count="2" manualBreakCount="2">
    <brk id="55" max="8" man="1"/>
    <brk id="10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BS162"/>
  <sheetViews>
    <sheetView workbookViewId="0" topLeftCell="B2">
      <selection activeCell="B9" sqref="B9"/>
    </sheetView>
  </sheetViews>
  <sheetFormatPr defaultColWidth="9.00390625" defaultRowHeight="12.75"/>
  <cols>
    <col min="1" max="1" width="4.375" style="56" hidden="1" customWidth="1"/>
    <col min="2" max="2" width="4.75390625" style="3" customWidth="1"/>
    <col min="3" max="3" width="11.75390625" style="17" customWidth="1"/>
    <col min="4" max="11" width="11.875" style="3" customWidth="1"/>
    <col min="12" max="13" width="10.00390625" style="3" customWidth="1"/>
    <col min="14" max="15" width="10.75390625" style="3" customWidth="1"/>
    <col min="16" max="17" width="7.875" style="26" customWidth="1"/>
    <col min="18" max="19" width="9.25390625" style="3" customWidth="1"/>
    <col min="20" max="21" width="8.25390625" style="26" bestFit="1" customWidth="1"/>
    <col min="22" max="22" width="11.375" style="3" customWidth="1"/>
    <col min="23" max="23" width="11.375" style="26" customWidth="1"/>
    <col min="24" max="25" width="7.875" style="26" customWidth="1"/>
    <col min="26" max="16384" width="8.875" style="3" customWidth="1"/>
  </cols>
  <sheetData>
    <row r="1" ht="21" customHeight="1" hidden="1"/>
    <row r="2" spans="2:25" ht="21" customHeight="1">
      <c r="B2" s="218" t="s">
        <v>400</v>
      </c>
      <c r="D2" s="1"/>
      <c r="K2" s="41"/>
      <c r="S2" s="41"/>
      <c r="X2" s="25"/>
      <c r="Y2" s="25"/>
    </row>
    <row r="3" spans="2:25" ht="4.5" customHeight="1">
      <c r="B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7"/>
      <c r="P3" s="25"/>
      <c r="Q3" s="25"/>
      <c r="R3" s="17"/>
      <c r="S3" s="17"/>
      <c r="T3" s="25"/>
      <c r="U3" s="25"/>
      <c r="V3" s="17"/>
      <c r="W3" s="25"/>
      <c r="X3" s="25"/>
      <c r="Y3" s="155"/>
    </row>
    <row r="4" spans="1:25" s="243" customFormat="1" ht="26.25" customHeight="1">
      <c r="A4" s="246"/>
      <c r="B4" s="247"/>
      <c r="C4" s="311"/>
      <c r="D4" s="367" t="s">
        <v>457</v>
      </c>
      <c r="E4" s="368"/>
      <c r="F4" s="373" t="s">
        <v>459</v>
      </c>
      <c r="G4" s="368"/>
      <c r="H4" s="371" t="s">
        <v>461</v>
      </c>
      <c r="I4" s="372"/>
      <c r="J4" s="371" t="s">
        <v>460</v>
      </c>
      <c r="K4" s="372"/>
      <c r="L4" s="371" t="s">
        <v>462</v>
      </c>
      <c r="M4" s="372"/>
      <c r="N4" s="371" t="s">
        <v>463</v>
      </c>
      <c r="O4" s="372"/>
      <c r="P4" s="365" t="s">
        <v>464</v>
      </c>
      <c r="Q4" s="366"/>
      <c r="R4" s="371" t="s">
        <v>465</v>
      </c>
      <c r="S4" s="372"/>
      <c r="T4" s="365" t="s">
        <v>466</v>
      </c>
      <c r="U4" s="366"/>
      <c r="V4" s="367" t="s">
        <v>458</v>
      </c>
      <c r="W4" s="368"/>
      <c r="X4" s="369" t="s">
        <v>105</v>
      </c>
      <c r="Y4" s="370"/>
    </row>
    <row r="5" spans="1:25" s="243" customFormat="1" ht="18.75" customHeight="1">
      <c r="A5" s="246"/>
      <c r="B5" s="244"/>
      <c r="C5" s="312" t="s">
        <v>228</v>
      </c>
      <c r="D5" s="315" t="s">
        <v>229</v>
      </c>
      <c r="E5" s="315" t="s">
        <v>230</v>
      </c>
      <c r="F5" s="315" t="s">
        <v>229</v>
      </c>
      <c r="G5" s="315" t="s">
        <v>230</v>
      </c>
      <c r="H5" s="315" t="s">
        <v>229</v>
      </c>
      <c r="I5" s="315" t="s">
        <v>230</v>
      </c>
      <c r="J5" s="315" t="s">
        <v>229</v>
      </c>
      <c r="K5" s="315" t="s">
        <v>230</v>
      </c>
      <c r="L5" s="315" t="s">
        <v>229</v>
      </c>
      <c r="M5" s="316" t="s">
        <v>230</v>
      </c>
      <c r="N5" s="317" t="s">
        <v>229</v>
      </c>
      <c r="O5" s="315" t="s">
        <v>230</v>
      </c>
      <c r="P5" s="318" t="s">
        <v>229</v>
      </c>
      <c r="Q5" s="318" t="s">
        <v>230</v>
      </c>
      <c r="R5" s="315" t="s">
        <v>229</v>
      </c>
      <c r="S5" s="315" t="s">
        <v>230</v>
      </c>
      <c r="T5" s="318" t="s">
        <v>229</v>
      </c>
      <c r="U5" s="318" t="s">
        <v>230</v>
      </c>
      <c r="V5" s="315" t="s">
        <v>229</v>
      </c>
      <c r="W5" s="318" t="s">
        <v>230</v>
      </c>
      <c r="X5" s="318" t="s">
        <v>229</v>
      </c>
      <c r="Y5" s="319" t="s">
        <v>230</v>
      </c>
    </row>
    <row r="6" spans="3:25" ht="13.5" customHeight="1">
      <c r="C6" s="313" t="s">
        <v>434</v>
      </c>
      <c r="D6" s="314">
        <v>975363822</v>
      </c>
      <c r="E6" s="314">
        <v>902658685</v>
      </c>
      <c r="F6" s="314">
        <v>873480728</v>
      </c>
      <c r="G6" s="314">
        <v>808957930</v>
      </c>
      <c r="H6" s="314">
        <v>367290181</v>
      </c>
      <c r="I6" s="314">
        <v>343783414</v>
      </c>
      <c r="J6" s="314">
        <v>463023696</v>
      </c>
      <c r="K6" s="314">
        <v>425002664</v>
      </c>
      <c r="L6" s="314">
        <v>5570163</v>
      </c>
      <c r="M6" s="314">
        <v>4980112</v>
      </c>
      <c r="N6" s="314">
        <v>33683868</v>
      </c>
      <c r="O6" s="314">
        <v>33683868</v>
      </c>
      <c r="P6" s="314">
        <v>4581</v>
      </c>
      <c r="Q6" s="314">
        <v>4581</v>
      </c>
      <c r="R6" s="314">
        <v>3908239</v>
      </c>
      <c r="S6" s="314">
        <v>1503291</v>
      </c>
      <c r="T6" s="314">
        <v>0</v>
      </c>
      <c r="U6" s="314">
        <v>0</v>
      </c>
      <c r="V6" s="314">
        <v>101883094</v>
      </c>
      <c r="W6" s="314">
        <v>93700755</v>
      </c>
      <c r="X6" s="314">
        <v>0</v>
      </c>
      <c r="Y6" s="314">
        <v>0</v>
      </c>
    </row>
    <row r="7" spans="3:25" ht="13.5" customHeight="1">
      <c r="C7" s="313" t="s">
        <v>467</v>
      </c>
      <c r="D7" s="314">
        <v>956504005</v>
      </c>
      <c r="E7" s="314">
        <v>883522148</v>
      </c>
      <c r="F7" s="314">
        <v>856120897</v>
      </c>
      <c r="G7" s="314">
        <v>791320793</v>
      </c>
      <c r="H7" s="314">
        <v>352449338</v>
      </c>
      <c r="I7" s="314">
        <v>329274673</v>
      </c>
      <c r="J7" s="314">
        <v>461517188</v>
      </c>
      <c r="K7" s="314">
        <v>422193697</v>
      </c>
      <c r="L7" s="314">
        <v>5761589</v>
      </c>
      <c r="M7" s="314">
        <v>5134376</v>
      </c>
      <c r="N7" s="314">
        <v>33050005</v>
      </c>
      <c r="O7" s="314">
        <v>33050005</v>
      </c>
      <c r="P7" s="314">
        <v>4839</v>
      </c>
      <c r="Q7" s="314">
        <v>4839</v>
      </c>
      <c r="R7" s="314">
        <v>3337938</v>
      </c>
      <c r="S7" s="314">
        <v>1663203</v>
      </c>
      <c r="T7" s="314">
        <v>0</v>
      </c>
      <c r="U7" s="314">
        <v>0</v>
      </c>
      <c r="V7" s="314">
        <v>100383108</v>
      </c>
      <c r="W7" s="314">
        <v>92201355</v>
      </c>
      <c r="X7" s="314">
        <v>0</v>
      </c>
      <c r="Y7" s="314">
        <v>0</v>
      </c>
    </row>
    <row r="8" spans="3:25" ht="13.5" customHeight="1">
      <c r="C8" s="313" t="s">
        <v>468</v>
      </c>
      <c r="D8" s="314">
        <v>912493140</v>
      </c>
      <c r="E8" s="314">
        <v>840033493</v>
      </c>
      <c r="F8" s="314">
        <v>818756799</v>
      </c>
      <c r="G8" s="314">
        <v>754278997</v>
      </c>
      <c r="H8" s="314">
        <v>335600782</v>
      </c>
      <c r="I8" s="314">
        <v>313491682</v>
      </c>
      <c r="J8" s="314">
        <v>441088749</v>
      </c>
      <c r="K8" s="314">
        <v>401313099</v>
      </c>
      <c r="L8" s="314">
        <v>5951182</v>
      </c>
      <c r="M8" s="314">
        <v>5279839</v>
      </c>
      <c r="N8" s="314">
        <v>33799110</v>
      </c>
      <c r="O8" s="314">
        <v>33798537</v>
      </c>
      <c r="P8" s="314">
        <v>4928</v>
      </c>
      <c r="Q8" s="314">
        <v>4905</v>
      </c>
      <c r="R8" s="314">
        <v>2312048</v>
      </c>
      <c r="S8" s="314">
        <v>390935</v>
      </c>
      <c r="T8" s="314">
        <v>0</v>
      </c>
      <c r="U8" s="314">
        <v>0</v>
      </c>
      <c r="V8" s="314">
        <v>93736341</v>
      </c>
      <c r="W8" s="314">
        <v>85754496</v>
      </c>
      <c r="X8" s="314">
        <v>0</v>
      </c>
      <c r="Y8" s="314">
        <v>0</v>
      </c>
    </row>
    <row r="9" spans="3:25" ht="13.5" customHeight="1">
      <c r="C9" s="313" t="s">
        <v>469</v>
      </c>
      <c r="D9" s="314">
        <v>905823503</v>
      </c>
      <c r="E9" s="314">
        <v>833253206</v>
      </c>
      <c r="F9" s="314">
        <v>814495180</v>
      </c>
      <c r="G9" s="314">
        <v>749698001</v>
      </c>
      <c r="H9" s="314">
        <v>334423227</v>
      </c>
      <c r="I9" s="314">
        <v>312531434</v>
      </c>
      <c r="J9" s="314">
        <v>435978202</v>
      </c>
      <c r="K9" s="314">
        <v>396001563</v>
      </c>
      <c r="L9" s="314">
        <v>6156031</v>
      </c>
      <c r="M9" s="314">
        <v>5440586</v>
      </c>
      <c r="N9" s="314">
        <v>34350639</v>
      </c>
      <c r="O9" s="314">
        <v>34342824</v>
      </c>
      <c r="P9" s="314">
        <v>4749</v>
      </c>
      <c r="Q9" s="314">
        <v>4749</v>
      </c>
      <c r="R9" s="314">
        <v>3582332</v>
      </c>
      <c r="S9" s="314">
        <v>1376845</v>
      </c>
      <c r="T9" s="314">
        <v>0</v>
      </c>
      <c r="U9" s="314">
        <v>0</v>
      </c>
      <c r="V9" s="314">
        <v>91328323</v>
      </c>
      <c r="W9" s="314">
        <v>83555205</v>
      </c>
      <c r="X9" s="314">
        <v>0</v>
      </c>
      <c r="Y9" s="314">
        <v>0</v>
      </c>
    </row>
    <row r="10" spans="3:25" ht="13.5" customHeight="1">
      <c r="C10" s="313" t="s">
        <v>439</v>
      </c>
      <c r="D10" s="314">
        <f>SUM(D12:D20,D22)</f>
        <v>921906321</v>
      </c>
      <c r="E10" s="314">
        <f>SUM(E12:E20,E22)</f>
        <v>851410008</v>
      </c>
      <c r="F10" s="314">
        <f aca="true" t="shared" si="0" ref="F10:Y10">SUM(F12:F20,F22)</f>
        <v>831376151</v>
      </c>
      <c r="G10" s="314">
        <f t="shared" si="0"/>
        <v>768314810</v>
      </c>
      <c r="H10" s="314">
        <f t="shared" si="0"/>
        <v>354350885</v>
      </c>
      <c r="I10" s="314">
        <f t="shared" si="0"/>
        <v>334060356</v>
      </c>
      <c r="J10" s="314">
        <f t="shared" si="0"/>
        <v>434230327</v>
      </c>
      <c r="K10" s="314">
        <f t="shared" si="0"/>
        <v>395246516</v>
      </c>
      <c r="L10" s="314">
        <f t="shared" si="0"/>
        <v>6382944</v>
      </c>
      <c r="M10" s="314">
        <f t="shared" si="0"/>
        <v>5623905</v>
      </c>
      <c r="N10" s="314">
        <f t="shared" si="0"/>
        <v>33185206</v>
      </c>
      <c r="O10" s="314">
        <f t="shared" si="0"/>
        <v>33185206</v>
      </c>
      <c r="P10" s="314">
        <f t="shared" si="0"/>
        <v>4745</v>
      </c>
      <c r="Q10" s="314">
        <f t="shared" si="0"/>
        <v>4745</v>
      </c>
      <c r="R10" s="314">
        <f t="shared" si="0"/>
        <v>3222044</v>
      </c>
      <c r="S10" s="314">
        <f t="shared" si="0"/>
        <v>194082</v>
      </c>
      <c r="T10" s="314">
        <f t="shared" si="0"/>
        <v>0</v>
      </c>
      <c r="U10" s="314">
        <f t="shared" si="0"/>
        <v>0</v>
      </c>
      <c r="V10" s="314">
        <f t="shared" si="0"/>
        <v>90530170</v>
      </c>
      <c r="W10" s="314">
        <f t="shared" si="0"/>
        <v>83095198</v>
      </c>
      <c r="X10" s="314">
        <f t="shared" si="0"/>
        <v>0</v>
      </c>
      <c r="Y10" s="314">
        <f t="shared" si="0"/>
        <v>0</v>
      </c>
    </row>
    <row r="11" spans="1:25" s="94" customFormat="1" ht="12">
      <c r="A11" s="91"/>
      <c r="C11" s="97"/>
      <c r="D11" s="310"/>
      <c r="E11" s="310"/>
      <c r="F11" s="206"/>
      <c r="G11" s="206"/>
      <c r="H11" s="206"/>
      <c r="I11" s="207"/>
      <c r="J11" s="206"/>
      <c r="K11" s="206"/>
      <c r="L11" s="206"/>
      <c r="M11" s="206"/>
      <c r="N11" s="208"/>
      <c r="O11" s="208"/>
      <c r="P11" s="209"/>
      <c r="Q11" s="209"/>
      <c r="R11" s="208"/>
      <c r="S11" s="208"/>
      <c r="T11" s="130"/>
      <c r="U11" s="130"/>
      <c r="V11" s="156"/>
      <c r="W11" s="209"/>
      <c r="X11" s="130"/>
      <c r="Y11" s="130"/>
    </row>
    <row r="12" spans="1:25" ht="13.5" customHeight="1">
      <c r="A12" s="309">
        <v>100</v>
      </c>
      <c r="B12" s="50"/>
      <c r="C12" s="355" t="s">
        <v>536</v>
      </c>
      <c r="D12" s="314">
        <f>SUM(D24,D26,D28)</f>
        <v>188908957</v>
      </c>
      <c r="E12" s="314">
        <f>SUM(E24,E26,E28)</f>
        <v>171283069</v>
      </c>
      <c r="F12" s="314">
        <f aca="true" t="shared" si="1" ref="F12:Y12">SUM(F24,F26,F28)</f>
        <v>166546367</v>
      </c>
      <c r="G12" s="314">
        <f t="shared" si="1"/>
        <v>151185832</v>
      </c>
      <c r="H12" s="314">
        <f t="shared" si="1"/>
        <v>79825326</v>
      </c>
      <c r="I12" s="314">
        <f t="shared" si="1"/>
        <v>73552143</v>
      </c>
      <c r="J12" s="314">
        <f t="shared" si="1"/>
        <v>80079587</v>
      </c>
      <c r="K12" s="314">
        <f t="shared" si="1"/>
        <v>71404268</v>
      </c>
      <c r="L12" s="314">
        <f t="shared" si="1"/>
        <v>549858</v>
      </c>
      <c r="M12" s="314">
        <f t="shared" si="1"/>
        <v>449944</v>
      </c>
      <c r="N12" s="314">
        <f t="shared" si="1"/>
        <v>5748588</v>
      </c>
      <c r="O12" s="314">
        <f t="shared" si="1"/>
        <v>5748588</v>
      </c>
      <c r="P12" s="314">
        <f t="shared" si="1"/>
        <v>0</v>
      </c>
      <c r="Q12" s="314">
        <f t="shared" si="1"/>
        <v>0</v>
      </c>
      <c r="R12" s="314">
        <f t="shared" si="1"/>
        <v>343008</v>
      </c>
      <c r="S12" s="314">
        <f t="shared" si="1"/>
        <v>30889</v>
      </c>
      <c r="T12" s="314">
        <f t="shared" si="1"/>
        <v>0</v>
      </c>
      <c r="U12" s="314">
        <f t="shared" si="1"/>
        <v>0</v>
      </c>
      <c r="V12" s="314">
        <f t="shared" si="1"/>
        <v>22362590</v>
      </c>
      <c r="W12" s="314">
        <f t="shared" si="1"/>
        <v>20097237</v>
      </c>
      <c r="X12" s="314">
        <f t="shared" si="1"/>
        <v>0</v>
      </c>
      <c r="Y12" s="314">
        <f t="shared" si="1"/>
        <v>0</v>
      </c>
    </row>
    <row r="13" spans="1:25" ht="13.5" customHeight="1">
      <c r="A13" s="309">
        <v>200</v>
      </c>
      <c r="B13" s="50"/>
      <c r="C13" s="355" t="s">
        <v>537</v>
      </c>
      <c r="D13" s="314">
        <f>SUM(D29,D35,D38,D40,D51)</f>
        <v>112298147</v>
      </c>
      <c r="E13" s="314">
        <f>SUM(E29,E35,E38,E40,E51)</f>
        <v>103151636</v>
      </c>
      <c r="F13" s="314">
        <f aca="true" t="shared" si="2" ref="F13:Y13">SUM(F29,F35,F38,F40,F51)</f>
        <v>101777844</v>
      </c>
      <c r="G13" s="314">
        <f t="shared" si="2"/>
        <v>93790379</v>
      </c>
      <c r="H13" s="314">
        <f t="shared" si="2"/>
        <v>47082745</v>
      </c>
      <c r="I13" s="314">
        <f t="shared" si="2"/>
        <v>44480977</v>
      </c>
      <c r="J13" s="314">
        <f t="shared" si="2"/>
        <v>50308848</v>
      </c>
      <c r="K13" s="314">
        <f t="shared" si="2"/>
        <v>45446658</v>
      </c>
      <c r="L13" s="314">
        <f t="shared" si="2"/>
        <v>564261</v>
      </c>
      <c r="M13" s="314">
        <f t="shared" si="2"/>
        <v>504326</v>
      </c>
      <c r="N13" s="314">
        <f t="shared" si="2"/>
        <v>3349451</v>
      </c>
      <c r="O13" s="314">
        <f t="shared" si="2"/>
        <v>3349451</v>
      </c>
      <c r="P13" s="314">
        <f t="shared" si="2"/>
        <v>0</v>
      </c>
      <c r="Q13" s="314">
        <f t="shared" si="2"/>
        <v>0</v>
      </c>
      <c r="R13" s="314">
        <f t="shared" si="2"/>
        <v>472539</v>
      </c>
      <c r="S13" s="314">
        <f t="shared" si="2"/>
        <v>8967</v>
      </c>
      <c r="T13" s="314">
        <f t="shared" si="2"/>
        <v>0</v>
      </c>
      <c r="U13" s="314">
        <f t="shared" si="2"/>
        <v>0</v>
      </c>
      <c r="V13" s="314">
        <f t="shared" si="2"/>
        <v>10520303</v>
      </c>
      <c r="W13" s="314">
        <f t="shared" si="2"/>
        <v>9361257</v>
      </c>
      <c r="X13" s="314">
        <f t="shared" si="2"/>
        <v>0</v>
      </c>
      <c r="Y13" s="314">
        <f t="shared" si="2"/>
        <v>0</v>
      </c>
    </row>
    <row r="14" spans="1:25" ht="13.5" customHeight="1">
      <c r="A14" s="309">
        <v>300</v>
      </c>
      <c r="B14" s="50"/>
      <c r="C14" s="355" t="s">
        <v>538</v>
      </c>
      <c r="D14" s="314">
        <f>SUM(D25,D32,D37,D53:D54)</f>
        <v>106787920</v>
      </c>
      <c r="E14" s="314">
        <f>SUM(E25,E32,E37,E53:E54)</f>
        <v>98206060</v>
      </c>
      <c r="F14" s="314">
        <f aca="true" t="shared" si="3" ref="F14:Y14">SUM(F25,F32,F37,F53:F54)</f>
        <v>97351996</v>
      </c>
      <c r="G14" s="314">
        <f t="shared" si="3"/>
        <v>89797451</v>
      </c>
      <c r="H14" s="314">
        <f t="shared" si="3"/>
        <v>40452579</v>
      </c>
      <c r="I14" s="314">
        <f t="shared" si="3"/>
        <v>38063403</v>
      </c>
      <c r="J14" s="314">
        <f t="shared" si="3"/>
        <v>51942932</v>
      </c>
      <c r="K14" s="314">
        <f t="shared" si="3"/>
        <v>46909241</v>
      </c>
      <c r="L14" s="314">
        <f t="shared" si="3"/>
        <v>903972</v>
      </c>
      <c r="M14" s="314">
        <f t="shared" si="3"/>
        <v>779996</v>
      </c>
      <c r="N14" s="314">
        <f t="shared" si="3"/>
        <v>4044739</v>
      </c>
      <c r="O14" s="314">
        <f t="shared" si="3"/>
        <v>4044739</v>
      </c>
      <c r="P14" s="314">
        <f t="shared" si="3"/>
        <v>0</v>
      </c>
      <c r="Q14" s="314">
        <f t="shared" si="3"/>
        <v>0</v>
      </c>
      <c r="R14" s="314">
        <f t="shared" si="3"/>
        <v>7774</v>
      </c>
      <c r="S14" s="314">
        <f t="shared" si="3"/>
        <v>72</v>
      </c>
      <c r="T14" s="314">
        <f t="shared" si="3"/>
        <v>0</v>
      </c>
      <c r="U14" s="314">
        <f t="shared" si="3"/>
        <v>0</v>
      </c>
      <c r="V14" s="314">
        <f t="shared" si="3"/>
        <v>9435924</v>
      </c>
      <c r="W14" s="314">
        <f t="shared" si="3"/>
        <v>8408609</v>
      </c>
      <c r="X14" s="314">
        <f t="shared" si="3"/>
        <v>0</v>
      </c>
      <c r="Y14" s="314">
        <f t="shared" si="3"/>
        <v>0</v>
      </c>
    </row>
    <row r="15" spans="1:25" ht="13.5" customHeight="1">
      <c r="A15" s="309">
        <v>400</v>
      </c>
      <c r="B15" s="50"/>
      <c r="C15" s="355" t="s">
        <v>539</v>
      </c>
      <c r="D15" s="314">
        <f>SUM(D34,D36,D39,D41,D49,D52)</f>
        <v>42175561</v>
      </c>
      <c r="E15" s="314">
        <f>SUM(E34,E36,E39,E41,E49,E52)</f>
        <v>38594214</v>
      </c>
      <c r="F15" s="314">
        <f aca="true" t="shared" si="4" ref="F15:Y15">SUM(F34,F36,F39,F41,F49,F52)</f>
        <v>40222419</v>
      </c>
      <c r="G15" s="314">
        <f t="shared" si="4"/>
        <v>36838031</v>
      </c>
      <c r="H15" s="314">
        <f t="shared" si="4"/>
        <v>13803643</v>
      </c>
      <c r="I15" s="314">
        <f t="shared" si="4"/>
        <v>12954124</v>
      </c>
      <c r="J15" s="314">
        <f t="shared" si="4"/>
        <v>24002542</v>
      </c>
      <c r="K15" s="314">
        <f t="shared" si="4"/>
        <v>21581448</v>
      </c>
      <c r="L15" s="314">
        <f t="shared" si="4"/>
        <v>638226</v>
      </c>
      <c r="M15" s="314">
        <f t="shared" si="4"/>
        <v>581180</v>
      </c>
      <c r="N15" s="314">
        <f t="shared" si="4"/>
        <v>1712550</v>
      </c>
      <c r="O15" s="314">
        <f t="shared" si="4"/>
        <v>1712550</v>
      </c>
      <c r="P15" s="314">
        <f t="shared" si="4"/>
        <v>4400</v>
      </c>
      <c r="Q15" s="314">
        <f t="shared" si="4"/>
        <v>4400</v>
      </c>
      <c r="R15" s="314">
        <f t="shared" si="4"/>
        <v>61058</v>
      </c>
      <c r="S15" s="314">
        <f t="shared" si="4"/>
        <v>4329</v>
      </c>
      <c r="T15" s="314">
        <f t="shared" si="4"/>
        <v>0</v>
      </c>
      <c r="U15" s="314">
        <f t="shared" si="4"/>
        <v>0</v>
      </c>
      <c r="V15" s="314">
        <f t="shared" si="4"/>
        <v>1953142</v>
      </c>
      <c r="W15" s="314">
        <f t="shared" si="4"/>
        <v>1756183</v>
      </c>
      <c r="X15" s="314">
        <f t="shared" si="4"/>
        <v>0</v>
      </c>
      <c r="Y15" s="314">
        <f t="shared" si="4"/>
        <v>0</v>
      </c>
    </row>
    <row r="16" spans="1:25" ht="13.5" customHeight="1">
      <c r="A16" s="309">
        <v>500</v>
      </c>
      <c r="B16" s="50"/>
      <c r="C16" s="355" t="s">
        <v>540</v>
      </c>
      <c r="D16" s="314">
        <f>SUM(D23,D55:D56,D57)</f>
        <v>104016244</v>
      </c>
      <c r="E16" s="314">
        <f>SUM(E23,E55:E56,E57)</f>
        <v>96940332</v>
      </c>
      <c r="F16" s="314">
        <f aca="true" t="shared" si="5" ref="F16:Y16">SUM(F23,F55:F56,F57)</f>
        <v>92598291</v>
      </c>
      <c r="G16" s="314">
        <f t="shared" si="5"/>
        <v>86208612</v>
      </c>
      <c r="H16" s="314">
        <f t="shared" si="5"/>
        <v>36236126</v>
      </c>
      <c r="I16" s="314">
        <f t="shared" si="5"/>
        <v>34237318</v>
      </c>
      <c r="J16" s="314">
        <f t="shared" si="5"/>
        <v>51368033</v>
      </c>
      <c r="K16" s="314">
        <f t="shared" si="5"/>
        <v>47103751</v>
      </c>
      <c r="L16" s="314">
        <f t="shared" si="5"/>
        <v>871250</v>
      </c>
      <c r="M16" s="314">
        <f t="shared" si="5"/>
        <v>787600</v>
      </c>
      <c r="N16" s="314">
        <f t="shared" si="5"/>
        <v>4077197</v>
      </c>
      <c r="O16" s="314">
        <f t="shared" si="5"/>
        <v>4077197</v>
      </c>
      <c r="P16" s="314">
        <f t="shared" si="5"/>
        <v>200</v>
      </c>
      <c r="Q16" s="314">
        <f t="shared" si="5"/>
        <v>200</v>
      </c>
      <c r="R16" s="314">
        <f t="shared" si="5"/>
        <v>45485</v>
      </c>
      <c r="S16" s="314">
        <f t="shared" si="5"/>
        <v>2546</v>
      </c>
      <c r="T16" s="314">
        <f t="shared" si="5"/>
        <v>0</v>
      </c>
      <c r="U16" s="314">
        <f t="shared" si="5"/>
        <v>0</v>
      </c>
      <c r="V16" s="314">
        <f t="shared" si="5"/>
        <v>11417953</v>
      </c>
      <c r="W16" s="314">
        <f t="shared" si="5"/>
        <v>10731720</v>
      </c>
      <c r="X16" s="314">
        <f t="shared" si="5"/>
        <v>0</v>
      </c>
      <c r="Y16" s="314">
        <f t="shared" si="5"/>
        <v>0</v>
      </c>
    </row>
    <row r="17" spans="1:25" ht="13.5" customHeight="1">
      <c r="A17" s="309">
        <v>600</v>
      </c>
      <c r="B17" s="50"/>
      <c r="C17" s="355" t="s">
        <v>541</v>
      </c>
      <c r="D17" s="314">
        <f>SUM(D30,D33,D48,D50,D58,D59,D60)</f>
        <v>39404223</v>
      </c>
      <c r="E17" s="314">
        <f>SUM(E30,E33,E48,E50,E58,E59,E60)</f>
        <v>35408206</v>
      </c>
      <c r="F17" s="314">
        <f aca="true" t="shared" si="6" ref="F17:Y17">SUM(F30,F33,F48,F50,F58,F59,F60)</f>
        <v>37532819</v>
      </c>
      <c r="G17" s="314">
        <f t="shared" si="6"/>
        <v>33769948</v>
      </c>
      <c r="H17" s="314">
        <f t="shared" si="6"/>
        <v>12398180</v>
      </c>
      <c r="I17" s="314">
        <f t="shared" si="6"/>
        <v>11653964</v>
      </c>
      <c r="J17" s="314">
        <f t="shared" si="6"/>
        <v>22743397</v>
      </c>
      <c r="K17" s="314">
        <f t="shared" si="6"/>
        <v>19882767</v>
      </c>
      <c r="L17" s="314">
        <f t="shared" si="6"/>
        <v>578657</v>
      </c>
      <c r="M17" s="314">
        <f t="shared" si="6"/>
        <v>523460</v>
      </c>
      <c r="N17" s="314">
        <f t="shared" si="6"/>
        <v>1709693</v>
      </c>
      <c r="O17" s="314">
        <f t="shared" si="6"/>
        <v>1709693</v>
      </c>
      <c r="P17" s="314">
        <f t="shared" si="6"/>
        <v>0</v>
      </c>
      <c r="Q17" s="314">
        <f t="shared" si="6"/>
        <v>0</v>
      </c>
      <c r="R17" s="314">
        <f t="shared" si="6"/>
        <v>102892</v>
      </c>
      <c r="S17" s="314">
        <f t="shared" si="6"/>
        <v>64</v>
      </c>
      <c r="T17" s="314">
        <f t="shared" si="6"/>
        <v>0</v>
      </c>
      <c r="U17" s="314">
        <f t="shared" si="6"/>
        <v>0</v>
      </c>
      <c r="V17" s="314">
        <f t="shared" si="6"/>
        <v>1871404</v>
      </c>
      <c r="W17" s="314">
        <f t="shared" si="6"/>
        <v>1638258</v>
      </c>
      <c r="X17" s="314">
        <f t="shared" si="6"/>
        <v>0</v>
      </c>
      <c r="Y17" s="314">
        <f t="shared" si="6"/>
        <v>0</v>
      </c>
    </row>
    <row r="18" spans="1:25" ht="13.5" customHeight="1">
      <c r="A18" s="309">
        <v>700</v>
      </c>
      <c r="B18" s="50"/>
      <c r="C18" s="355" t="s">
        <v>542</v>
      </c>
      <c r="D18" s="314">
        <f>SUM(D31,D43,D46,D61:D62)</f>
        <v>22613195</v>
      </c>
      <c r="E18" s="314">
        <f>SUM(E31,E43,E46,E61:E62)</f>
        <v>20937732</v>
      </c>
      <c r="F18" s="314">
        <f aca="true" t="shared" si="7" ref="F18:Y18">SUM(F31,F43,F46,F61:F62)</f>
        <v>21738178</v>
      </c>
      <c r="G18" s="314">
        <f t="shared" si="7"/>
        <v>20150602</v>
      </c>
      <c r="H18" s="314">
        <f t="shared" si="7"/>
        <v>7294724</v>
      </c>
      <c r="I18" s="314">
        <f t="shared" si="7"/>
        <v>6924695</v>
      </c>
      <c r="J18" s="314">
        <f t="shared" si="7"/>
        <v>12879604</v>
      </c>
      <c r="K18" s="314">
        <f t="shared" si="7"/>
        <v>11687663</v>
      </c>
      <c r="L18" s="314">
        <f t="shared" si="7"/>
        <v>443271</v>
      </c>
      <c r="M18" s="314">
        <f t="shared" si="7"/>
        <v>417665</v>
      </c>
      <c r="N18" s="314">
        <f t="shared" si="7"/>
        <v>1120434</v>
      </c>
      <c r="O18" s="314">
        <f t="shared" si="7"/>
        <v>1120434</v>
      </c>
      <c r="P18" s="314">
        <f t="shared" si="7"/>
        <v>145</v>
      </c>
      <c r="Q18" s="314">
        <f t="shared" si="7"/>
        <v>145</v>
      </c>
      <c r="R18" s="314">
        <f t="shared" si="7"/>
        <v>0</v>
      </c>
      <c r="S18" s="314">
        <f t="shared" si="7"/>
        <v>0</v>
      </c>
      <c r="T18" s="314">
        <f t="shared" si="7"/>
        <v>0</v>
      </c>
      <c r="U18" s="314">
        <f t="shared" si="7"/>
        <v>0</v>
      </c>
      <c r="V18" s="314">
        <f t="shared" si="7"/>
        <v>875017</v>
      </c>
      <c r="W18" s="314">
        <f t="shared" si="7"/>
        <v>787130</v>
      </c>
      <c r="X18" s="314">
        <f t="shared" si="7"/>
        <v>0</v>
      </c>
      <c r="Y18" s="314">
        <f t="shared" si="7"/>
        <v>0</v>
      </c>
    </row>
    <row r="19" spans="1:25" ht="13.5" customHeight="1">
      <c r="A19" s="309">
        <v>800</v>
      </c>
      <c r="B19" s="50"/>
      <c r="C19" s="355" t="s">
        <v>543</v>
      </c>
      <c r="D19" s="314">
        <f>SUM(D42:D42,D44)</f>
        <v>13839311</v>
      </c>
      <c r="E19" s="314">
        <f>SUM(E42:E42,E44)</f>
        <v>13100169</v>
      </c>
      <c r="F19" s="314">
        <f aca="true" t="shared" si="8" ref="F19:Y19">SUM(F42:F42,F44)</f>
        <v>13775428</v>
      </c>
      <c r="G19" s="314">
        <f t="shared" si="8"/>
        <v>13041560</v>
      </c>
      <c r="H19" s="314">
        <f t="shared" si="8"/>
        <v>4863523</v>
      </c>
      <c r="I19" s="314">
        <f t="shared" si="8"/>
        <v>4695040</v>
      </c>
      <c r="J19" s="314">
        <f t="shared" si="8"/>
        <v>7863491</v>
      </c>
      <c r="K19" s="314">
        <f t="shared" si="8"/>
        <v>7307985</v>
      </c>
      <c r="L19" s="314">
        <f t="shared" si="8"/>
        <v>278917</v>
      </c>
      <c r="M19" s="314">
        <f t="shared" si="8"/>
        <v>269038</v>
      </c>
      <c r="N19" s="314">
        <f t="shared" si="8"/>
        <v>768758</v>
      </c>
      <c r="O19" s="314">
        <f t="shared" si="8"/>
        <v>768758</v>
      </c>
      <c r="P19" s="314">
        <f t="shared" si="8"/>
        <v>0</v>
      </c>
      <c r="Q19" s="314">
        <f t="shared" si="8"/>
        <v>0</v>
      </c>
      <c r="R19" s="314">
        <f t="shared" si="8"/>
        <v>739</v>
      </c>
      <c r="S19" s="314">
        <f t="shared" si="8"/>
        <v>739</v>
      </c>
      <c r="T19" s="314">
        <f t="shared" si="8"/>
        <v>0</v>
      </c>
      <c r="U19" s="314">
        <f t="shared" si="8"/>
        <v>0</v>
      </c>
      <c r="V19" s="314">
        <f t="shared" si="8"/>
        <v>63883</v>
      </c>
      <c r="W19" s="314">
        <f t="shared" si="8"/>
        <v>58609</v>
      </c>
      <c r="X19" s="314">
        <f t="shared" si="8"/>
        <v>0</v>
      </c>
      <c r="Y19" s="314">
        <f t="shared" si="8"/>
        <v>0</v>
      </c>
    </row>
    <row r="20" spans="1:25" ht="13.5" customHeight="1">
      <c r="A20" s="309">
        <v>900</v>
      </c>
      <c r="B20" s="50"/>
      <c r="C20" s="355" t="s">
        <v>544</v>
      </c>
      <c r="D20" s="314">
        <f>SUM(D27,D45,D47)</f>
        <v>19834156</v>
      </c>
      <c r="E20" s="314">
        <f>SUM(E27,E45,E47)</f>
        <v>16959554</v>
      </c>
      <c r="F20" s="314">
        <f aca="true" t="shared" si="9" ref="F20:Y20">SUM(F27,F45,F47)</f>
        <v>19298392</v>
      </c>
      <c r="G20" s="314">
        <f t="shared" si="9"/>
        <v>16509822</v>
      </c>
      <c r="H20" s="314">
        <f t="shared" si="9"/>
        <v>5971823</v>
      </c>
      <c r="I20" s="314">
        <f t="shared" si="9"/>
        <v>5488620</v>
      </c>
      <c r="J20" s="314">
        <f t="shared" si="9"/>
        <v>11879987</v>
      </c>
      <c r="K20" s="314">
        <f t="shared" si="9"/>
        <v>9655234</v>
      </c>
      <c r="L20" s="314">
        <f t="shared" si="9"/>
        <v>421052</v>
      </c>
      <c r="M20" s="314">
        <f t="shared" si="9"/>
        <v>380721</v>
      </c>
      <c r="N20" s="314">
        <f t="shared" si="9"/>
        <v>985247</v>
      </c>
      <c r="O20" s="314">
        <f t="shared" si="9"/>
        <v>985247</v>
      </c>
      <c r="P20" s="314">
        <f t="shared" si="9"/>
        <v>0</v>
      </c>
      <c r="Q20" s="314">
        <f t="shared" si="9"/>
        <v>0</v>
      </c>
      <c r="R20" s="314">
        <f t="shared" si="9"/>
        <v>40283</v>
      </c>
      <c r="S20" s="314">
        <f t="shared" si="9"/>
        <v>0</v>
      </c>
      <c r="T20" s="314">
        <f t="shared" si="9"/>
        <v>0</v>
      </c>
      <c r="U20" s="314">
        <f t="shared" si="9"/>
        <v>0</v>
      </c>
      <c r="V20" s="314">
        <f t="shared" si="9"/>
        <v>535764</v>
      </c>
      <c r="W20" s="314">
        <f t="shared" si="9"/>
        <v>449732</v>
      </c>
      <c r="X20" s="314">
        <f t="shared" si="9"/>
        <v>0</v>
      </c>
      <c r="Y20" s="314">
        <f t="shared" si="9"/>
        <v>0</v>
      </c>
    </row>
    <row r="21" spans="1:25" s="94" customFormat="1" ht="12">
      <c r="A21" s="309"/>
      <c r="B21" s="50"/>
      <c r="C21" s="85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</row>
    <row r="22" spans="1:71" ht="13.5" customHeight="1">
      <c r="A22" s="309">
        <v>1</v>
      </c>
      <c r="B22" s="50">
        <v>100</v>
      </c>
      <c r="C22" s="85" t="s">
        <v>471</v>
      </c>
      <c r="D22" s="314">
        <v>272028607</v>
      </c>
      <c r="E22" s="314">
        <v>256829036</v>
      </c>
      <c r="F22" s="314">
        <v>240534417</v>
      </c>
      <c r="G22" s="314">
        <v>227022573</v>
      </c>
      <c r="H22" s="314">
        <v>106422216</v>
      </c>
      <c r="I22" s="314">
        <v>102010072</v>
      </c>
      <c r="J22" s="314">
        <v>121161906</v>
      </c>
      <c r="K22" s="314">
        <v>114267501</v>
      </c>
      <c r="L22" s="314">
        <v>1133480</v>
      </c>
      <c r="M22" s="314">
        <v>929975</v>
      </c>
      <c r="N22" s="314">
        <v>9668549</v>
      </c>
      <c r="O22" s="314">
        <v>9668549</v>
      </c>
      <c r="P22" s="314">
        <v>0</v>
      </c>
      <c r="Q22" s="314">
        <v>0</v>
      </c>
      <c r="R22" s="314">
        <v>2148266</v>
      </c>
      <c r="S22" s="314">
        <v>146476</v>
      </c>
      <c r="T22" s="314">
        <v>0</v>
      </c>
      <c r="U22" s="314">
        <v>0</v>
      </c>
      <c r="V22" s="314">
        <v>31494190</v>
      </c>
      <c r="W22" s="314">
        <v>29806463</v>
      </c>
      <c r="X22" s="314">
        <v>0</v>
      </c>
      <c r="Y22" s="314">
        <v>0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</row>
    <row r="23" spans="1:71" ht="13.5" customHeight="1">
      <c r="A23" s="309">
        <v>501</v>
      </c>
      <c r="B23" s="356">
        <v>201</v>
      </c>
      <c r="C23" s="85" t="s">
        <v>446</v>
      </c>
      <c r="D23" s="314">
        <v>96863134</v>
      </c>
      <c r="E23" s="314">
        <v>90208434</v>
      </c>
      <c r="F23" s="314">
        <v>85445181</v>
      </c>
      <c r="G23" s="314">
        <v>79476714</v>
      </c>
      <c r="H23" s="314">
        <v>34056183</v>
      </c>
      <c r="I23" s="314">
        <v>32171932</v>
      </c>
      <c r="J23" s="314">
        <v>46742794</v>
      </c>
      <c r="K23" s="314">
        <v>42769124</v>
      </c>
      <c r="L23" s="314">
        <v>768609</v>
      </c>
      <c r="M23" s="314">
        <v>693540</v>
      </c>
      <c r="N23" s="314">
        <v>3839572</v>
      </c>
      <c r="O23" s="314">
        <v>3839572</v>
      </c>
      <c r="P23" s="314">
        <v>0</v>
      </c>
      <c r="Q23" s="314">
        <v>0</v>
      </c>
      <c r="R23" s="314">
        <v>38023</v>
      </c>
      <c r="S23" s="314">
        <v>2546</v>
      </c>
      <c r="T23" s="314">
        <v>0</v>
      </c>
      <c r="U23" s="314">
        <v>0</v>
      </c>
      <c r="V23" s="314">
        <v>11417953</v>
      </c>
      <c r="W23" s="314">
        <v>10731720</v>
      </c>
      <c r="X23" s="314">
        <v>0</v>
      </c>
      <c r="Y23" s="314">
        <v>0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</row>
    <row r="24" spans="1:71" ht="13.5" customHeight="1">
      <c r="A24" s="309">
        <v>110</v>
      </c>
      <c r="B24" s="356">
        <v>202</v>
      </c>
      <c r="C24" s="85" t="s">
        <v>231</v>
      </c>
      <c r="D24" s="314">
        <v>80305258</v>
      </c>
      <c r="E24" s="314">
        <v>72234403</v>
      </c>
      <c r="F24" s="314">
        <v>69244271</v>
      </c>
      <c r="G24" s="314">
        <v>62270224</v>
      </c>
      <c r="H24" s="314">
        <v>27986055</v>
      </c>
      <c r="I24" s="314">
        <v>25436277</v>
      </c>
      <c r="J24" s="314">
        <v>37698394</v>
      </c>
      <c r="K24" s="314">
        <v>33342859</v>
      </c>
      <c r="L24" s="314">
        <v>300004</v>
      </c>
      <c r="M24" s="314">
        <v>231270</v>
      </c>
      <c r="N24" s="314">
        <v>3259818</v>
      </c>
      <c r="O24" s="314">
        <v>3259818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11060987</v>
      </c>
      <c r="W24" s="314">
        <v>9964179</v>
      </c>
      <c r="X24" s="314">
        <v>0</v>
      </c>
      <c r="Y24" s="314">
        <v>0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</row>
    <row r="25" spans="1:71" ht="13.5" customHeight="1">
      <c r="A25" s="309">
        <v>301</v>
      </c>
      <c r="B25" s="356">
        <v>203</v>
      </c>
      <c r="C25" s="85" t="s">
        <v>232</v>
      </c>
      <c r="D25" s="314">
        <v>40281222</v>
      </c>
      <c r="E25" s="314">
        <v>37122376</v>
      </c>
      <c r="F25" s="314">
        <v>36393999</v>
      </c>
      <c r="G25" s="314">
        <v>33658971</v>
      </c>
      <c r="H25" s="314">
        <v>16345065</v>
      </c>
      <c r="I25" s="314">
        <v>15396713</v>
      </c>
      <c r="J25" s="314">
        <v>18117414</v>
      </c>
      <c r="K25" s="314">
        <v>16373546</v>
      </c>
      <c r="L25" s="314">
        <v>279508</v>
      </c>
      <c r="M25" s="314">
        <v>237768</v>
      </c>
      <c r="N25" s="314">
        <v>1650944</v>
      </c>
      <c r="O25" s="314">
        <v>1650944</v>
      </c>
      <c r="P25" s="314">
        <v>0</v>
      </c>
      <c r="Q25" s="314">
        <v>0</v>
      </c>
      <c r="R25" s="314">
        <v>1068</v>
      </c>
      <c r="S25" s="314">
        <v>0</v>
      </c>
      <c r="T25" s="314">
        <v>0</v>
      </c>
      <c r="U25" s="314">
        <v>0</v>
      </c>
      <c r="V25" s="314">
        <v>3887223</v>
      </c>
      <c r="W25" s="314">
        <v>3463405</v>
      </c>
      <c r="X25" s="314">
        <v>0</v>
      </c>
      <c r="Y25" s="314">
        <v>0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</row>
    <row r="26" spans="1:71" ht="13.5" customHeight="1">
      <c r="A26" s="309">
        <v>120</v>
      </c>
      <c r="B26" s="356">
        <v>204</v>
      </c>
      <c r="C26" s="85" t="s">
        <v>233</v>
      </c>
      <c r="D26" s="314">
        <v>85263259</v>
      </c>
      <c r="E26" s="314">
        <v>78122046</v>
      </c>
      <c r="F26" s="314">
        <v>75848712</v>
      </c>
      <c r="G26" s="314">
        <v>69663534</v>
      </c>
      <c r="H26" s="314">
        <v>38311610</v>
      </c>
      <c r="I26" s="314">
        <v>35928677</v>
      </c>
      <c r="J26" s="314">
        <v>34871210</v>
      </c>
      <c r="K26" s="314">
        <v>31331758</v>
      </c>
      <c r="L26" s="314">
        <v>221278</v>
      </c>
      <c r="M26" s="314">
        <v>193894</v>
      </c>
      <c r="N26" s="314">
        <v>2178316</v>
      </c>
      <c r="O26" s="314">
        <v>2178316</v>
      </c>
      <c r="P26" s="314">
        <v>0</v>
      </c>
      <c r="Q26" s="314">
        <v>0</v>
      </c>
      <c r="R26" s="314">
        <v>266298</v>
      </c>
      <c r="S26" s="314">
        <v>30889</v>
      </c>
      <c r="T26" s="314">
        <v>0</v>
      </c>
      <c r="U26" s="314">
        <v>0</v>
      </c>
      <c r="V26" s="314">
        <v>9414547</v>
      </c>
      <c r="W26" s="314">
        <v>8458512</v>
      </c>
      <c r="X26" s="314">
        <v>0</v>
      </c>
      <c r="Y26" s="314">
        <v>0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</row>
    <row r="27" spans="1:71" ht="13.5" customHeight="1">
      <c r="A27" s="309">
        <v>901</v>
      </c>
      <c r="B27" s="356">
        <v>205</v>
      </c>
      <c r="C27" s="85" t="s">
        <v>234</v>
      </c>
      <c r="D27" s="314">
        <v>7571368</v>
      </c>
      <c r="E27" s="314">
        <v>6088534</v>
      </c>
      <c r="F27" s="314">
        <v>7079731</v>
      </c>
      <c r="G27" s="314">
        <v>5682929</v>
      </c>
      <c r="H27" s="314">
        <v>2191348</v>
      </c>
      <c r="I27" s="314">
        <v>2028918</v>
      </c>
      <c r="J27" s="314">
        <v>4441636</v>
      </c>
      <c r="K27" s="314">
        <v>3232011</v>
      </c>
      <c r="L27" s="314">
        <v>130505</v>
      </c>
      <c r="M27" s="314">
        <v>116055</v>
      </c>
      <c r="N27" s="314">
        <v>305945</v>
      </c>
      <c r="O27" s="314">
        <v>305945</v>
      </c>
      <c r="P27" s="314">
        <v>0</v>
      </c>
      <c r="Q27" s="314">
        <v>0</v>
      </c>
      <c r="R27" s="314">
        <v>10297</v>
      </c>
      <c r="S27" s="314">
        <v>0</v>
      </c>
      <c r="T27" s="314">
        <v>0</v>
      </c>
      <c r="U27" s="314">
        <v>0</v>
      </c>
      <c r="V27" s="314">
        <v>491637</v>
      </c>
      <c r="W27" s="314">
        <v>405605</v>
      </c>
      <c r="X27" s="314">
        <v>0</v>
      </c>
      <c r="Y27" s="314">
        <v>0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</row>
    <row r="28" spans="1:71" ht="13.5" customHeight="1">
      <c r="A28" s="309">
        <v>130</v>
      </c>
      <c r="B28" s="356">
        <v>206</v>
      </c>
      <c r="C28" s="85" t="s">
        <v>235</v>
      </c>
      <c r="D28" s="314">
        <v>23340440</v>
      </c>
      <c r="E28" s="314">
        <v>20926620</v>
      </c>
      <c r="F28" s="314">
        <v>21453384</v>
      </c>
      <c r="G28" s="314">
        <v>19252074</v>
      </c>
      <c r="H28" s="314">
        <v>13527661</v>
      </c>
      <c r="I28" s="314">
        <v>12187189</v>
      </c>
      <c r="J28" s="314">
        <v>7509983</v>
      </c>
      <c r="K28" s="314">
        <v>6729651</v>
      </c>
      <c r="L28" s="314">
        <v>28576</v>
      </c>
      <c r="M28" s="314">
        <v>24780</v>
      </c>
      <c r="N28" s="314">
        <v>310454</v>
      </c>
      <c r="O28" s="314">
        <v>310454</v>
      </c>
      <c r="P28" s="314">
        <v>0</v>
      </c>
      <c r="Q28" s="314">
        <v>0</v>
      </c>
      <c r="R28" s="314">
        <v>76710</v>
      </c>
      <c r="S28" s="314">
        <v>0</v>
      </c>
      <c r="T28" s="314">
        <v>0</v>
      </c>
      <c r="U28" s="314">
        <v>0</v>
      </c>
      <c r="V28" s="314">
        <v>1887056</v>
      </c>
      <c r="W28" s="314">
        <v>1674546</v>
      </c>
      <c r="X28" s="314">
        <v>0</v>
      </c>
      <c r="Y28" s="314">
        <v>0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71" ht="13.5" customHeight="1">
      <c r="A29" s="309">
        <v>201</v>
      </c>
      <c r="B29" s="356">
        <v>207</v>
      </c>
      <c r="C29" s="85" t="s">
        <v>236</v>
      </c>
      <c r="D29" s="314">
        <v>29882649</v>
      </c>
      <c r="E29" s="314">
        <v>28057485</v>
      </c>
      <c r="F29" s="314">
        <v>26946299</v>
      </c>
      <c r="G29" s="314">
        <v>25369635</v>
      </c>
      <c r="H29" s="314">
        <v>11243962</v>
      </c>
      <c r="I29" s="314">
        <v>10591854</v>
      </c>
      <c r="J29" s="314">
        <v>14374276</v>
      </c>
      <c r="K29" s="314">
        <v>13463811</v>
      </c>
      <c r="L29" s="314">
        <v>134933</v>
      </c>
      <c r="M29" s="314">
        <v>120842</v>
      </c>
      <c r="N29" s="314">
        <v>1193128</v>
      </c>
      <c r="O29" s="314">
        <v>1193128</v>
      </c>
      <c r="P29" s="314">
        <v>0</v>
      </c>
      <c r="Q29" s="314">
        <v>0</v>
      </c>
      <c r="R29" s="314">
        <v>0</v>
      </c>
      <c r="S29" s="314">
        <v>0</v>
      </c>
      <c r="T29" s="314">
        <v>0</v>
      </c>
      <c r="U29" s="314">
        <v>0</v>
      </c>
      <c r="V29" s="314">
        <v>2936350</v>
      </c>
      <c r="W29" s="314">
        <v>2687850</v>
      </c>
      <c r="X29" s="314">
        <v>0</v>
      </c>
      <c r="Y29" s="314">
        <v>0</v>
      </c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</row>
    <row r="30" spans="1:71" ht="13.5" customHeight="1">
      <c r="A30" s="309">
        <v>601</v>
      </c>
      <c r="B30" s="356">
        <v>208</v>
      </c>
      <c r="C30" s="85" t="s">
        <v>237</v>
      </c>
      <c r="D30" s="314">
        <v>5138157</v>
      </c>
      <c r="E30" s="314">
        <v>4504520</v>
      </c>
      <c r="F30" s="314">
        <v>4737868</v>
      </c>
      <c r="G30" s="314">
        <v>4160729</v>
      </c>
      <c r="H30" s="314">
        <v>1577102</v>
      </c>
      <c r="I30" s="314">
        <v>1486639</v>
      </c>
      <c r="J30" s="314">
        <v>2824346</v>
      </c>
      <c r="K30" s="314">
        <v>2427104</v>
      </c>
      <c r="L30" s="314">
        <v>56700</v>
      </c>
      <c r="M30" s="314">
        <v>51611</v>
      </c>
      <c r="N30" s="314">
        <v>195341</v>
      </c>
      <c r="O30" s="314">
        <v>195341</v>
      </c>
      <c r="P30" s="314">
        <v>0</v>
      </c>
      <c r="Q30" s="314">
        <v>0</v>
      </c>
      <c r="R30" s="314">
        <v>84379</v>
      </c>
      <c r="S30" s="314">
        <v>34</v>
      </c>
      <c r="T30" s="314">
        <v>0</v>
      </c>
      <c r="U30" s="314">
        <v>0</v>
      </c>
      <c r="V30" s="314">
        <v>400289</v>
      </c>
      <c r="W30" s="314">
        <v>343791</v>
      </c>
      <c r="X30" s="314">
        <v>0</v>
      </c>
      <c r="Y30" s="314">
        <v>0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ht="13.5" customHeight="1">
      <c r="A31" s="309">
        <v>701</v>
      </c>
      <c r="B31" s="356">
        <v>209</v>
      </c>
      <c r="C31" s="85" t="s">
        <v>238</v>
      </c>
      <c r="D31" s="314">
        <v>10939717</v>
      </c>
      <c r="E31" s="314">
        <v>9956024</v>
      </c>
      <c r="F31" s="314">
        <v>10137954</v>
      </c>
      <c r="G31" s="314">
        <v>9242148</v>
      </c>
      <c r="H31" s="314">
        <v>3599893</v>
      </c>
      <c r="I31" s="314">
        <v>3405360</v>
      </c>
      <c r="J31" s="314">
        <v>5771725</v>
      </c>
      <c r="K31" s="314">
        <v>5085338</v>
      </c>
      <c r="L31" s="314">
        <v>207328</v>
      </c>
      <c r="M31" s="314">
        <v>192442</v>
      </c>
      <c r="N31" s="314">
        <v>559008</v>
      </c>
      <c r="O31" s="314">
        <v>559008</v>
      </c>
      <c r="P31" s="314">
        <v>0</v>
      </c>
      <c r="Q31" s="314">
        <v>0</v>
      </c>
      <c r="R31" s="314">
        <v>0</v>
      </c>
      <c r="S31" s="314">
        <v>0</v>
      </c>
      <c r="T31" s="314">
        <v>0</v>
      </c>
      <c r="U31" s="314">
        <v>0</v>
      </c>
      <c r="V31" s="314">
        <v>801763</v>
      </c>
      <c r="W31" s="314">
        <v>713876</v>
      </c>
      <c r="X31" s="314">
        <v>0</v>
      </c>
      <c r="Y31" s="314">
        <v>0</v>
      </c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ht="13.5" customHeight="1">
      <c r="A32" s="309">
        <v>302</v>
      </c>
      <c r="B32" s="356">
        <v>210</v>
      </c>
      <c r="C32" s="85" t="s">
        <v>239</v>
      </c>
      <c r="D32" s="314">
        <v>38546000</v>
      </c>
      <c r="E32" s="314">
        <v>35429842</v>
      </c>
      <c r="F32" s="314">
        <v>35344499</v>
      </c>
      <c r="G32" s="314">
        <v>32555507</v>
      </c>
      <c r="H32" s="314">
        <v>14198337</v>
      </c>
      <c r="I32" s="314">
        <v>13424588</v>
      </c>
      <c r="J32" s="314">
        <v>19361104</v>
      </c>
      <c r="K32" s="314">
        <v>17397668</v>
      </c>
      <c r="L32" s="314">
        <v>364192</v>
      </c>
      <c r="M32" s="314">
        <v>319019</v>
      </c>
      <c r="N32" s="314">
        <v>1414160</v>
      </c>
      <c r="O32" s="314">
        <v>1414160</v>
      </c>
      <c r="P32" s="314">
        <v>0</v>
      </c>
      <c r="Q32" s="314">
        <v>0</v>
      </c>
      <c r="R32" s="314">
        <v>6706</v>
      </c>
      <c r="S32" s="314">
        <v>72</v>
      </c>
      <c r="T32" s="314">
        <v>0</v>
      </c>
      <c r="U32" s="314">
        <v>0</v>
      </c>
      <c r="V32" s="314">
        <v>3201501</v>
      </c>
      <c r="W32" s="314">
        <v>2874335</v>
      </c>
      <c r="X32" s="314">
        <v>0</v>
      </c>
      <c r="Y32" s="314">
        <v>0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</row>
    <row r="33" spans="1:71" ht="13.5" customHeight="1">
      <c r="A33" s="309">
        <v>603</v>
      </c>
      <c r="B33" s="356">
        <v>212</v>
      </c>
      <c r="C33" s="85" t="s">
        <v>240</v>
      </c>
      <c r="D33" s="314">
        <v>9199548</v>
      </c>
      <c r="E33" s="314">
        <v>8541110</v>
      </c>
      <c r="F33" s="314">
        <v>8438972</v>
      </c>
      <c r="G33" s="314">
        <v>7842565</v>
      </c>
      <c r="H33" s="314">
        <v>2644008</v>
      </c>
      <c r="I33" s="314">
        <v>2518028</v>
      </c>
      <c r="J33" s="314">
        <v>5378608</v>
      </c>
      <c r="K33" s="314">
        <v>4929927</v>
      </c>
      <c r="L33" s="314">
        <v>96827</v>
      </c>
      <c r="M33" s="314">
        <v>85868</v>
      </c>
      <c r="N33" s="314">
        <v>308742</v>
      </c>
      <c r="O33" s="314">
        <v>308742</v>
      </c>
      <c r="P33" s="314">
        <v>0</v>
      </c>
      <c r="Q33" s="314">
        <v>0</v>
      </c>
      <c r="R33" s="314">
        <v>10787</v>
      </c>
      <c r="S33" s="314">
        <v>0</v>
      </c>
      <c r="T33" s="314">
        <v>0</v>
      </c>
      <c r="U33" s="314">
        <v>0</v>
      </c>
      <c r="V33" s="314">
        <v>760576</v>
      </c>
      <c r="W33" s="314">
        <v>698545</v>
      </c>
      <c r="X33" s="314">
        <v>0</v>
      </c>
      <c r="Y33" s="314">
        <v>0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</row>
    <row r="34" spans="1:71" ht="13.5" customHeight="1">
      <c r="A34" s="309">
        <v>401</v>
      </c>
      <c r="B34" s="356">
        <v>213</v>
      </c>
      <c r="C34" s="85" t="s">
        <v>241</v>
      </c>
      <c r="D34" s="314">
        <v>6288805</v>
      </c>
      <c r="E34" s="314">
        <v>5710864</v>
      </c>
      <c r="F34" s="314">
        <v>5944333</v>
      </c>
      <c r="G34" s="314">
        <v>5403322</v>
      </c>
      <c r="H34" s="314">
        <v>1846379</v>
      </c>
      <c r="I34" s="314">
        <v>1675053</v>
      </c>
      <c r="J34" s="314">
        <v>3709997</v>
      </c>
      <c r="K34" s="314">
        <v>3355766</v>
      </c>
      <c r="L34" s="314">
        <v>105490</v>
      </c>
      <c r="M34" s="314">
        <v>92356</v>
      </c>
      <c r="N34" s="314">
        <v>280137</v>
      </c>
      <c r="O34" s="314">
        <v>280137</v>
      </c>
      <c r="P34" s="314">
        <v>0</v>
      </c>
      <c r="Q34" s="314">
        <v>0</v>
      </c>
      <c r="R34" s="314">
        <v>2330</v>
      </c>
      <c r="S34" s="314">
        <v>10</v>
      </c>
      <c r="T34" s="314">
        <v>0</v>
      </c>
      <c r="U34" s="314">
        <v>0</v>
      </c>
      <c r="V34" s="314">
        <v>344472</v>
      </c>
      <c r="W34" s="314">
        <v>307542</v>
      </c>
      <c r="X34" s="314">
        <v>0</v>
      </c>
      <c r="Y34" s="314">
        <v>0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</row>
    <row r="35" spans="1:71" ht="13.5" customHeight="1">
      <c r="A35" s="309">
        <v>202</v>
      </c>
      <c r="B35" s="356">
        <v>214</v>
      </c>
      <c r="C35" s="85" t="s">
        <v>242</v>
      </c>
      <c r="D35" s="314">
        <v>38199300</v>
      </c>
      <c r="E35" s="314">
        <v>34500829</v>
      </c>
      <c r="F35" s="314">
        <v>34354456</v>
      </c>
      <c r="G35" s="314">
        <v>31117301</v>
      </c>
      <c r="H35" s="314">
        <v>17000334</v>
      </c>
      <c r="I35" s="314">
        <v>15843373</v>
      </c>
      <c r="J35" s="314">
        <v>16007266</v>
      </c>
      <c r="K35" s="314">
        <v>14298988</v>
      </c>
      <c r="L35" s="314">
        <v>141890</v>
      </c>
      <c r="M35" s="314">
        <v>120262</v>
      </c>
      <c r="N35" s="314">
        <v>854478</v>
      </c>
      <c r="O35" s="314">
        <v>854478</v>
      </c>
      <c r="P35" s="314">
        <v>0</v>
      </c>
      <c r="Q35" s="314">
        <v>0</v>
      </c>
      <c r="R35" s="314">
        <v>350488</v>
      </c>
      <c r="S35" s="314">
        <v>200</v>
      </c>
      <c r="T35" s="314">
        <v>0</v>
      </c>
      <c r="U35" s="314">
        <v>0</v>
      </c>
      <c r="V35" s="314">
        <v>3844844</v>
      </c>
      <c r="W35" s="314">
        <v>3383528</v>
      </c>
      <c r="X35" s="314">
        <v>0</v>
      </c>
      <c r="Y35" s="314">
        <v>0</v>
      </c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</row>
    <row r="36" spans="1:71" ht="13.5" customHeight="1">
      <c r="A36" s="309">
        <v>402</v>
      </c>
      <c r="B36" s="356">
        <v>215</v>
      </c>
      <c r="C36" s="85" t="s">
        <v>243</v>
      </c>
      <c r="D36" s="314">
        <v>12152849</v>
      </c>
      <c r="E36" s="314">
        <v>11190232</v>
      </c>
      <c r="F36" s="314">
        <v>11392841</v>
      </c>
      <c r="G36" s="314">
        <v>10505315</v>
      </c>
      <c r="H36" s="314">
        <v>4208349</v>
      </c>
      <c r="I36" s="314">
        <v>3939109</v>
      </c>
      <c r="J36" s="314">
        <v>6495969</v>
      </c>
      <c r="K36" s="314">
        <v>5907497</v>
      </c>
      <c r="L36" s="314">
        <v>160505</v>
      </c>
      <c r="M36" s="314">
        <v>145561</v>
      </c>
      <c r="N36" s="314">
        <v>509092</v>
      </c>
      <c r="O36" s="314">
        <v>509092</v>
      </c>
      <c r="P36" s="314">
        <v>0</v>
      </c>
      <c r="Q36" s="314">
        <v>0</v>
      </c>
      <c r="R36" s="314">
        <v>18926</v>
      </c>
      <c r="S36" s="314">
        <v>4056</v>
      </c>
      <c r="T36" s="314">
        <v>0</v>
      </c>
      <c r="U36" s="314">
        <v>0</v>
      </c>
      <c r="V36" s="314">
        <v>760008</v>
      </c>
      <c r="W36" s="314">
        <v>684917</v>
      </c>
      <c r="X36" s="314">
        <v>0</v>
      </c>
      <c r="Y36" s="314">
        <v>0</v>
      </c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</row>
    <row r="37" spans="1:71" ht="13.5" customHeight="1">
      <c r="A37" s="309">
        <v>303</v>
      </c>
      <c r="B37" s="356">
        <v>216</v>
      </c>
      <c r="C37" s="85" t="s">
        <v>244</v>
      </c>
      <c r="D37" s="314">
        <v>18173155</v>
      </c>
      <c r="E37" s="314">
        <v>16516437</v>
      </c>
      <c r="F37" s="314">
        <v>16557371</v>
      </c>
      <c r="G37" s="314">
        <v>15118736</v>
      </c>
      <c r="H37" s="314">
        <v>6454677</v>
      </c>
      <c r="I37" s="314">
        <v>5979848</v>
      </c>
      <c r="J37" s="314">
        <v>9395371</v>
      </c>
      <c r="K37" s="314">
        <v>8456614</v>
      </c>
      <c r="L37" s="314">
        <v>149990</v>
      </c>
      <c r="M37" s="314">
        <v>124941</v>
      </c>
      <c r="N37" s="314">
        <v>557333</v>
      </c>
      <c r="O37" s="314">
        <v>557333</v>
      </c>
      <c r="P37" s="314">
        <v>0</v>
      </c>
      <c r="Q37" s="314">
        <v>0</v>
      </c>
      <c r="R37" s="314">
        <v>0</v>
      </c>
      <c r="S37" s="314">
        <v>0</v>
      </c>
      <c r="T37" s="314">
        <v>0</v>
      </c>
      <c r="U37" s="314">
        <v>0</v>
      </c>
      <c r="V37" s="314">
        <v>1615784</v>
      </c>
      <c r="W37" s="314">
        <v>1397701</v>
      </c>
      <c r="X37" s="314">
        <v>0</v>
      </c>
      <c r="Y37" s="314">
        <v>0</v>
      </c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</row>
    <row r="38" spans="1:71" ht="13.5" customHeight="1">
      <c r="A38" s="309">
        <v>203</v>
      </c>
      <c r="B38" s="356">
        <v>217</v>
      </c>
      <c r="C38" s="85" t="s">
        <v>245</v>
      </c>
      <c r="D38" s="314">
        <v>22506466</v>
      </c>
      <c r="E38" s="314">
        <v>20172684</v>
      </c>
      <c r="F38" s="314">
        <v>20300839</v>
      </c>
      <c r="G38" s="314">
        <v>18316946</v>
      </c>
      <c r="H38" s="314">
        <v>9807014</v>
      </c>
      <c r="I38" s="314">
        <v>9353343</v>
      </c>
      <c r="J38" s="314">
        <v>9632058</v>
      </c>
      <c r="K38" s="314">
        <v>8117430</v>
      </c>
      <c r="L38" s="314">
        <v>124790</v>
      </c>
      <c r="M38" s="314">
        <v>109196</v>
      </c>
      <c r="N38" s="314">
        <v>736977</v>
      </c>
      <c r="O38" s="314">
        <v>736977</v>
      </c>
      <c r="P38" s="314">
        <v>0</v>
      </c>
      <c r="Q38" s="314">
        <v>0</v>
      </c>
      <c r="R38" s="314">
        <v>0</v>
      </c>
      <c r="S38" s="314">
        <v>0</v>
      </c>
      <c r="T38" s="314">
        <v>0</v>
      </c>
      <c r="U38" s="314">
        <v>0</v>
      </c>
      <c r="V38" s="314">
        <v>2205627</v>
      </c>
      <c r="W38" s="314">
        <v>1855738</v>
      </c>
      <c r="X38" s="314">
        <v>0</v>
      </c>
      <c r="Y38" s="314">
        <v>0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</row>
    <row r="39" spans="1:71" ht="13.5" customHeight="1">
      <c r="A39" s="309">
        <v>403</v>
      </c>
      <c r="B39" s="356">
        <v>218</v>
      </c>
      <c r="C39" s="85" t="s">
        <v>246</v>
      </c>
      <c r="D39" s="314">
        <v>7113477</v>
      </c>
      <c r="E39" s="314">
        <v>6671367</v>
      </c>
      <c r="F39" s="314">
        <v>6826909</v>
      </c>
      <c r="G39" s="314">
        <v>6404519</v>
      </c>
      <c r="H39" s="314">
        <v>2398461</v>
      </c>
      <c r="I39" s="314">
        <v>2295605</v>
      </c>
      <c r="J39" s="314">
        <v>4042068</v>
      </c>
      <c r="K39" s="314">
        <v>3765106</v>
      </c>
      <c r="L39" s="314">
        <v>112137</v>
      </c>
      <c r="M39" s="314">
        <v>102882</v>
      </c>
      <c r="N39" s="314">
        <v>240826</v>
      </c>
      <c r="O39" s="314">
        <v>240826</v>
      </c>
      <c r="P39" s="314">
        <v>0</v>
      </c>
      <c r="Q39" s="314">
        <v>0</v>
      </c>
      <c r="R39" s="314">
        <v>33417</v>
      </c>
      <c r="S39" s="314">
        <v>100</v>
      </c>
      <c r="T39" s="314">
        <v>0</v>
      </c>
      <c r="U39" s="314">
        <v>0</v>
      </c>
      <c r="V39" s="314">
        <v>286568</v>
      </c>
      <c r="W39" s="314">
        <v>266848</v>
      </c>
      <c r="X39" s="314">
        <v>0</v>
      </c>
      <c r="Y39" s="314">
        <v>0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</row>
    <row r="40" spans="1:71" ht="13.5" customHeight="1">
      <c r="A40" s="309">
        <v>204</v>
      </c>
      <c r="B40" s="356">
        <v>219</v>
      </c>
      <c r="C40" s="85" t="s">
        <v>247</v>
      </c>
      <c r="D40" s="314">
        <v>17654550</v>
      </c>
      <c r="E40" s="314">
        <v>16681512</v>
      </c>
      <c r="F40" s="314">
        <v>16302403</v>
      </c>
      <c r="G40" s="314">
        <v>15420108</v>
      </c>
      <c r="H40" s="314">
        <v>7347289</v>
      </c>
      <c r="I40" s="314">
        <v>7070069</v>
      </c>
      <c r="J40" s="314">
        <v>8304812</v>
      </c>
      <c r="K40" s="314">
        <v>7783188</v>
      </c>
      <c r="L40" s="314">
        <v>120905</v>
      </c>
      <c r="M40" s="314">
        <v>115245</v>
      </c>
      <c r="N40" s="314">
        <v>445544</v>
      </c>
      <c r="O40" s="314">
        <v>445544</v>
      </c>
      <c r="P40" s="314">
        <v>0</v>
      </c>
      <c r="Q40" s="314">
        <v>0</v>
      </c>
      <c r="R40" s="314">
        <v>83853</v>
      </c>
      <c r="S40" s="314">
        <v>6062</v>
      </c>
      <c r="T40" s="314">
        <v>0</v>
      </c>
      <c r="U40" s="314">
        <v>0</v>
      </c>
      <c r="V40" s="314">
        <v>1352147</v>
      </c>
      <c r="W40" s="314">
        <v>1261404</v>
      </c>
      <c r="X40" s="314">
        <v>0</v>
      </c>
      <c r="Y40" s="314">
        <v>0</v>
      </c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</row>
    <row r="41" spans="1:71" ht="13.5" customHeight="1">
      <c r="A41" s="309">
        <v>404</v>
      </c>
      <c r="B41" s="356">
        <v>220</v>
      </c>
      <c r="C41" s="85" t="s">
        <v>248</v>
      </c>
      <c r="D41" s="314">
        <v>6675265</v>
      </c>
      <c r="E41" s="314">
        <v>6233172</v>
      </c>
      <c r="F41" s="314">
        <v>6462479</v>
      </c>
      <c r="G41" s="314">
        <v>6038284</v>
      </c>
      <c r="H41" s="314">
        <v>2442112</v>
      </c>
      <c r="I41" s="314">
        <v>2333627</v>
      </c>
      <c r="J41" s="314">
        <v>3595514</v>
      </c>
      <c r="K41" s="314">
        <v>3294870</v>
      </c>
      <c r="L41" s="314">
        <v>112606</v>
      </c>
      <c r="M41" s="314">
        <v>102868</v>
      </c>
      <c r="N41" s="314">
        <v>306756</v>
      </c>
      <c r="O41" s="314">
        <v>306756</v>
      </c>
      <c r="P41" s="314">
        <v>0</v>
      </c>
      <c r="Q41" s="314">
        <v>0</v>
      </c>
      <c r="R41" s="314">
        <v>5491</v>
      </c>
      <c r="S41" s="314">
        <v>163</v>
      </c>
      <c r="T41" s="314">
        <v>0</v>
      </c>
      <c r="U41" s="314">
        <v>0</v>
      </c>
      <c r="V41" s="314">
        <v>212786</v>
      </c>
      <c r="W41" s="314">
        <v>194888</v>
      </c>
      <c r="X41" s="314">
        <v>0</v>
      </c>
      <c r="Y41" s="314">
        <v>0</v>
      </c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</row>
    <row r="42" spans="1:71" ht="13.5" customHeight="1">
      <c r="A42" s="309">
        <v>801</v>
      </c>
      <c r="B42" s="356">
        <v>221</v>
      </c>
      <c r="C42" s="85" t="s">
        <v>249</v>
      </c>
      <c r="D42" s="314">
        <v>5660067</v>
      </c>
      <c r="E42" s="314">
        <v>5398715</v>
      </c>
      <c r="F42" s="314">
        <v>5602841</v>
      </c>
      <c r="G42" s="314">
        <v>5341489</v>
      </c>
      <c r="H42" s="314">
        <v>2116952</v>
      </c>
      <c r="I42" s="314">
        <v>2051797</v>
      </c>
      <c r="J42" s="314">
        <v>3139864</v>
      </c>
      <c r="K42" s="314">
        <v>2948168</v>
      </c>
      <c r="L42" s="314">
        <v>105523</v>
      </c>
      <c r="M42" s="314">
        <v>101022</v>
      </c>
      <c r="N42" s="314">
        <v>240502</v>
      </c>
      <c r="O42" s="314">
        <v>240502</v>
      </c>
      <c r="P42" s="314">
        <v>0</v>
      </c>
      <c r="Q42" s="314">
        <v>0</v>
      </c>
      <c r="R42" s="314">
        <v>0</v>
      </c>
      <c r="S42" s="314">
        <v>0</v>
      </c>
      <c r="T42" s="314">
        <v>0</v>
      </c>
      <c r="U42" s="314">
        <v>0</v>
      </c>
      <c r="V42" s="314">
        <v>57226</v>
      </c>
      <c r="W42" s="314">
        <v>57226</v>
      </c>
      <c r="X42" s="314">
        <v>0</v>
      </c>
      <c r="Y42" s="314">
        <v>0</v>
      </c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</row>
    <row r="43" spans="1:71" ht="13.5" customHeight="1">
      <c r="A43" s="309">
        <v>702</v>
      </c>
      <c r="B43" s="356">
        <v>222</v>
      </c>
      <c r="C43" s="85" t="s">
        <v>447</v>
      </c>
      <c r="D43" s="314">
        <v>2779500</v>
      </c>
      <c r="E43" s="314">
        <v>2584204</v>
      </c>
      <c r="F43" s="314">
        <v>2759768</v>
      </c>
      <c r="G43" s="314">
        <v>2564472</v>
      </c>
      <c r="H43" s="314">
        <v>948585</v>
      </c>
      <c r="I43" s="314">
        <v>919637</v>
      </c>
      <c r="J43" s="314">
        <v>1585459</v>
      </c>
      <c r="K43" s="314">
        <v>1422157</v>
      </c>
      <c r="L43" s="314">
        <v>63980</v>
      </c>
      <c r="M43" s="314">
        <v>60934</v>
      </c>
      <c r="N43" s="314">
        <v>161599</v>
      </c>
      <c r="O43" s="314">
        <v>161599</v>
      </c>
      <c r="P43" s="314">
        <v>145</v>
      </c>
      <c r="Q43" s="314">
        <v>145</v>
      </c>
      <c r="R43" s="314">
        <v>0</v>
      </c>
      <c r="S43" s="314">
        <v>0</v>
      </c>
      <c r="T43" s="314">
        <v>0</v>
      </c>
      <c r="U43" s="314">
        <v>0</v>
      </c>
      <c r="V43" s="314">
        <v>19732</v>
      </c>
      <c r="W43" s="314">
        <v>19732</v>
      </c>
      <c r="X43" s="314">
        <v>0</v>
      </c>
      <c r="Y43" s="314">
        <v>0</v>
      </c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</row>
    <row r="44" spans="1:71" ht="13.5" customHeight="1">
      <c r="A44" s="309">
        <v>802</v>
      </c>
      <c r="B44" s="356">
        <v>223</v>
      </c>
      <c r="C44" s="85" t="s">
        <v>425</v>
      </c>
      <c r="D44" s="314">
        <v>8179244</v>
      </c>
      <c r="E44" s="314">
        <v>7701454</v>
      </c>
      <c r="F44" s="314">
        <v>8172587</v>
      </c>
      <c r="G44" s="314">
        <v>7700071</v>
      </c>
      <c r="H44" s="314">
        <v>2746571</v>
      </c>
      <c r="I44" s="314">
        <v>2643243</v>
      </c>
      <c r="J44" s="314">
        <v>4723627</v>
      </c>
      <c r="K44" s="314">
        <v>4359817</v>
      </c>
      <c r="L44" s="314">
        <v>173394</v>
      </c>
      <c r="M44" s="314">
        <v>168016</v>
      </c>
      <c r="N44" s="314">
        <v>528256</v>
      </c>
      <c r="O44" s="314">
        <v>528256</v>
      </c>
      <c r="P44" s="314">
        <v>0</v>
      </c>
      <c r="Q44" s="314">
        <v>0</v>
      </c>
      <c r="R44" s="314">
        <v>739</v>
      </c>
      <c r="S44" s="314">
        <v>739</v>
      </c>
      <c r="T44" s="314">
        <v>0</v>
      </c>
      <c r="U44" s="314">
        <v>0</v>
      </c>
      <c r="V44" s="314">
        <v>6657</v>
      </c>
      <c r="W44" s="314">
        <v>1383</v>
      </c>
      <c r="X44" s="314">
        <v>0</v>
      </c>
      <c r="Y44" s="314">
        <v>0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</row>
    <row r="45" spans="1:71" ht="13.5" customHeight="1">
      <c r="A45" s="309">
        <v>902</v>
      </c>
      <c r="B45" s="356">
        <v>224</v>
      </c>
      <c r="C45" s="85" t="s">
        <v>375</v>
      </c>
      <c r="D45" s="314">
        <v>6418473</v>
      </c>
      <c r="E45" s="314">
        <v>5879627</v>
      </c>
      <c r="F45" s="314">
        <v>6381030</v>
      </c>
      <c r="G45" s="314">
        <v>5842184</v>
      </c>
      <c r="H45" s="314">
        <v>1904676</v>
      </c>
      <c r="I45" s="314">
        <v>1795487</v>
      </c>
      <c r="J45" s="314">
        <v>3950364</v>
      </c>
      <c r="K45" s="314">
        <v>3531611</v>
      </c>
      <c r="L45" s="314">
        <v>164450</v>
      </c>
      <c r="M45" s="314">
        <v>153724</v>
      </c>
      <c r="N45" s="314">
        <v>361362</v>
      </c>
      <c r="O45" s="314">
        <v>361362</v>
      </c>
      <c r="P45" s="314">
        <v>0</v>
      </c>
      <c r="Q45" s="314">
        <v>0</v>
      </c>
      <c r="R45" s="314">
        <v>178</v>
      </c>
      <c r="S45" s="314">
        <v>0</v>
      </c>
      <c r="T45" s="314">
        <v>0</v>
      </c>
      <c r="U45" s="314">
        <v>0</v>
      </c>
      <c r="V45" s="314">
        <v>37443</v>
      </c>
      <c r="W45" s="314">
        <v>37443</v>
      </c>
      <c r="X45" s="314">
        <v>0</v>
      </c>
      <c r="Y45" s="314">
        <v>0</v>
      </c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</row>
    <row r="46" spans="1:71" ht="13.5" customHeight="1">
      <c r="A46" s="309">
        <v>703</v>
      </c>
      <c r="B46" s="356">
        <v>225</v>
      </c>
      <c r="C46" s="85" t="s">
        <v>448</v>
      </c>
      <c r="D46" s="314">
        <v>5324118</v>
      </c>
      <c r="E46" s="314">
        <v>5007928</v>
      </c>
      <c r="F46" s="314">
        <v>5315808</v>
      </c>
      <c r="G46" s="314">
        <v>4999618</v>
      </c>
      <c r="H46" s="314">
        <v>1513822</v>
      </c>
      <c r="I46" s="314">
        <v>1410896</v>
      </c>
      <c r="J46" s="314">
        <v>3521702</v>
      </c>
      <c r="K46" s="314">
        <v>3312832</v>
      </c>
      <c r="L46" s="314">
        <v>79065</v>
      </c>
      <c r="M46" s="314">
        <v>74671</v>
      </c>
      <c r="N46" s="314">
        <v>201219</v>
      </c>
      <c r="O46" s="314">
        <v>201219</v>
      </c>
      <c r="P46" s="314">
        <v>0</v>
      </c>
      <c r="Q46" s="314">
        <v>0</v>
      </c>
      <c r="R46" s="314">
        <v>0</v>
      </c>
      <c r="S46" s="314">
        <v>0</v>
      </c>
      <c r="T46" s="314">
        <v>0</v>
      </c>
      <c r="U46" s="314">
        <v>0</v>
      </c>
      <c r="V46" s="314">
        <v>8310</v>
      </c>
      <c r="W46" s="314">
        <v>8310</v>
      </c>
      <c r="X46" s="314">
        <v>0</v>
      </c>
      <c r="Y46" s="314">
        <v>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</row>
    <row r="47" spans="1:71" ht="13.5" customHeight="1">
      <c r="A47" s="309">
        <v>903</v>
      </c>
      <c r="B47" s="356">
        <v>226</v>
      </c>
      <c r="C47" s="85" t="s">
        <v>449</v>
      </c>
      <c r="D47" s="314">
        <v>5844315</v>
      </c>
      <c r="E47" s="314">
        <v>4991393</v>
      </c>
      <c r="F47" s="314">
        <v>5837631</v>
      </c>
      <c r="G47" s="314">
        <v>4984709</v>
      </c>
      <c r="H47" s="314">
        <v>1875799</v>
      </c>
      <c r="I47" s="314">
        <v>1664215</v>
      </c>
      <c r="J47" s="314">
        <v>3487987</v>
      </c>
      <c r="K47" s="314">
        <v>2891612</v>
      </c>
      <c r="L47" s="314">
        <v>126097</v>
      </c>
      <c r="M47" s="314">
        <v>110942</v>
      </c>
      <c r="N47" s="314">
        <v>317940</v>
      </c>
      <c r="O47" s="314">
        <v>317940</v>
      </c>
      <c r="P47" s="314">
        <v>0</v>
      </c>
      <c r="Q47" s="314">
        <v>0</v>
      </c>
      <c r="R47" s="314">
        <v>29808</v>
      </c>
      <c r="S47" s="314">
        <v>0</v>
      </c>
      <c r="T47" s="314">
        <v>0</v>
      </c>
      <c r="U47" s="314">
        <v>0</v>
      </c>
      <c r="V47" s="314">
        <v>6684</v>
      </c>
      <c r="W47" s="314">
        <v>6684</v>
      </c>
      <c r="X47" s="314">
        <v>0</v>
      </c>
      <c r="Y47" s="314">
        <v>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</row>
    <row r="48" spans="1:71" ht="13.5" customHeight="1">
      <c r="A48" s="309">
        <v>604</v>
      </c>
      <c r="B48" s="356">
        <v>227</v>
      </c>
      <c r="C48" s="85" t="s">
        <v>450</v>
      </c>
      <c r="D48" s="314">
        <v>4848162</v>
      </c>
      <c r="E48" s="314">
        <v>4461076</v>
      </c>
      <c r="F48" s="314">
        <v>4705216</v>
      </c>
      <c r="G48" s="314">
        <v>4336117</v>
      </c>
      <c r="H48" s="314">
        <v>1647447</v>
      </c>
      <c r="I48" s="314">
        <v>1554864</v>
      </c>
      <c r="J48" s="314">
        <v>2704371</v>
      </c>
      <c r="K48" s="314">
        <v>2435481</v>
      </c>
      <c r="L48" s="314">
        <v>100946</v>
      </c>
      <c r="M48" s="314">
        <v>93320</v>
      </c>
      <c r="N48" s="314">
        <v>252452</v>
      </c>
      <c r="O48" s="314">
        <v>252452</v>
      </c>
      <c r="P48" s="314">
        <v>0</v>
      </c>
      <c r="Q48" s="314">
        <v>0</v>
      </c>
      <c r="R48" s="314">
        <v>0</v>
      </c>
      <c r="S48" s="314">
        <v>0</v>
      </c>
      <c r="T48" s="314">
        <v>0</v>
      </c>
      <c r="U48" s="314">
        <v>0</v>
      </c>
      <c r="V48" s="314">
        <v>142946</v>
      </c>
      <c r="W48" s="314">
        <v>124959</v>
      </c>
      <c r="X48" s="314">
        <v>0</v>
      </c>
      <c r="Y48" s="314">
        <v>0</v>
      </c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  <row r="49" spans="1:71" ht="13.5" customHeight="1">
      <c r="A49" s="309">
        <v>405</v>
      </c>
      <c r="B49" s="356">
        <v>228</v>
      </c>
      <c r="C49" s="85" t="s">
        <v>451</v>
      </c>
      <c r="D49" s="314">
        <v>7863806</v>
      </c>
      <c r="E49" s="314">
        <v>6880894</v>
      </c>
      <c r="F49" s="314">
        <v>7519641</v>
      </c>
      <c r="G49" s="314">
        <v>6579610</v>
      </c>
      <c r="H49" s="314">
        <v>2136861</v>
      </c>
      <c r="I49" s="314">
        <v>1989358</v>
      </c>
      <c r="J49" s="314">
        <v>5010744</v>
      </c>
      <c r="K49" s="314">
        <v>4226700</v>
      </c>
      <c r="L49" s="314">
        <v>91585</v>
      </c>
      <c r="M49" s="314">
        <v>83995</v>
      </c>
      <c r="N49" s="314">
        <v>275157</v>
      </c>
      <c r="O49" s="314">
        <v>275157</v>
      </c>
      <c r="P49" s="314">
        <v>4400</v>
      </c>
      <c r="Q49" s="314">
        <v>4400</v>
      </c>
      <c r="R49" s="314">
        <v>894</v>
      </c>
      <c r="S49" s="314">
        <v>0</v>
      </c>
      <c r="T49" s="314">
        <v>0</v>
      </c>
      <c r="U49" s="314">
        <v>0</v>
      </c>
      <c r="V49" s="314">
        <v>344165</v>
      </c>
      <c r="W49" s="314">
        <v>301284</v>
      </c>
      <c r="X49" s="314">
        <v>0</v>
      </c>
      <c r="Y49" s="314">
        <v>0</v>
      </c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1:71" ht="13.5" customHeight="1">
      <c r="A50" s="309">
        <v>605</v>
      </c>
      <c r="B50" s="356">
        <v>229</v>
      </c>
      <c r="C50" s="85" t="s">
        <v>452</v>
      </c>
      <c r="D50" s="314">
        <v>10726519</v>
      </c>
      <c r="E50" s="314">
        <v>9527132</v>
      </c>
      <c r="F50" s="314">
        <v>10266045</v>
      </c>
      <c r="G50" s="314">
        <v>9151426</v>
      </c>
      <c r="H50" s="314">
        <v>3749992</v>
      </c>
      <c r="I50" s="314">
        <v>3498761</v>
      </c>
      <c r="J50" s="314">
        <v>5875026</v>
      </c>
      <c r="K50" s="314">
        <v>5029492</v>
      </c>
      <c r="L50" s="314">
        <v>165308</v>
      </c>
      <c r="M50" s="314">
        <v>149629</v>
      </c>
      <c r="N50" s="314">
        <v>473544</v>
      </c>
      <c r="O50" s="314">
        <v>473544</v>
      </c>
      <c r="P50" s="314">
        <v>0</v>
      </c>
      <c r="Q50" s="314">
        <v>0</v>
      </c>
      <c r="R50" s="314">
        <v>2175</v>
      </c>
      <c r="S50" s="314">
        <v>0</v>
      </c>
      <c r="T50" s="314">
        <v>0</v>
      </c>
      <c r="U50" s="314">
        <v>0</v>
      </c>
      <c r="V50" s="314">
        <v>460474</v>
      </c>
      <c r="W50" s="314">
        <v>375706</v>
      </c>
      <c r="X50" s="314">
        <v>0</v>
      </c>
      <c r="Y50" s="314">
        <v>0</v>
      </c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</row>
    <row r="51" spans="1:71" ht="13.5" customHeight="1">
      <c r="A51" s="309">
        <v>251</v>
      </c>
      <c r="B51" s="356">
        <v>301</v>
      </c>
      <c r="C51" s="85" t="s">
        <v>545</v>
      </c>
      <c r="D51" s="314">
        <v>4055182</v>
      </c>
      <c r="E51" s="314">
        <v>3739126</v>
      </c>
      <c r="F51" s="314">
        <v>3873847</v>
      </c>
      <c r="G51" s="314">
        <v>3566389</v>
      </c>
      <c r="H51" s="314">
        <v>1684146</v>
      </c>
      <c r="I51" s="314">
        <v>1622338</v>
      </c>
      <c r="J51" s="314">
        <v>1990436</v>
      </c>
      <c r="K51" s="314">
        <v>1783241</v>
      </c>
      <c r="L51" s="314">
        <v>41743</v>
      </c>
      <c r="M51" s="314">
        <v>38781</v>
      </c>
      <c r="N51" s="314">
        <v>119324</v>
      </c>
      <c r="O51" s="314">
        <v>119324</v>
      </c>
      <c r="P51" s="314">
        <v>0</v>
      </c>
      <c r="Q51" s="314">
        <v>0</v>
      </c>
      <c r="R51" s="314">
        <v>38198</v>
      </c>
      <c r="S51" s="314">
        <v>2705</v>
      </c>
      <c r="T51" s="314">
        <v>0</v>
      </c>
      <c r="U51" s="314">
        <v>0</v>
      </c>
      <c r="V51" s="314">
        <v>181335</v>
      </c>
      <c r="W51" s="314">
        <v>172737</v>
      </c>
      <c r="X51" s="314">
        <v>0</v>
      </c>
      <c r="Y51" s="314">
        <v>0</v>
      </c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</row>
    <row r="52" spans="1:71" ht="13.5" customHeight="1">
      <c r="A52" s="309">
        <v>475</v>
      </c>
      <c r="B52" s="356">
        <v>365</v>
      </c>
      <c r="C52" s="85" t="s">
        <v>453</v>
      </c>
      <c r="D52" s="314">
        <v>2081359</v>
      </c>
      <c r="E52" s="314">
        <v>1907685</v>
      </c>
      <c r="F52" s="314">
        <v>2076216</v>
      </c>
      <c r="G52" s="314">
        <v>1906981</v>
      </c>
      <c r="H52" s="314">
        <v>771481</v>
      </c>
      <c r="I52" s="314">
        <v>721372</v>
      </c>
      <c r="J52" s="314">
        <v>1148250</v>
      </c>
      <c r="K52" s="314">
        <v>1031509</v>
      </c>
      <c r="L52" s="314">
        <v>55903</v>
      </c>
      <c r="M52" s="314">
        <v>53518</v>
      </c>
      <c r="N52" s="314">
        <v>100582</v>
      </c>
      <c r="O52" s="314">
        <v>100582</v>
      </c>
      <c r="P52" s="314">
        <v>0</v>
      </c>
      <c r="Q52" s="314">
        <v>0</v>
      </c>
      <c r="R52" s="314">
        <v>0</v>
      </c>
      <c r="S52" s="314">
        <v>0</v>
      </c>
      <c r="T52" s="314">
        <v>0</v>
      </c>
      <c r="U52" s="314">
        <v>0</v>
      </c>
      <c r="V52" s="314">
        <v>5143</v>
      </c>
      <c r="W52" s="314">
        <v>704</v>
      </c>
      <c r="X52" s="314">
        <v>0</v>
      </c>
      <c r="Y52" s="314">
        <v>0</v>
      </c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</row>
    <row r="53" spans="1:71" ht="13.5" customHeight="1">
      <c r="A53" s="309">
        <v>351</v>
      </c>
      <c r="B53" s="356">
        <v>381</v>
      </c>
      <c r="C53" s="85" t="s">
        <v>250</v>
      </c>
      <c r="D53" s="314">
        <v>4526990</v>
      </c>
      <c r="E53" s="314">
        <v>4200180</v>
      </c>
      <c r="F53" s="314">
        <v>4310117</v>
      </c>
      <c r="G53" s="314">
        <v>4008137</v>
      </c>
      <c r="H53" s="314">
        <v>1691140</v>
      </c>
      <c r="I53" s="314">
        <v>1604049</v>
      </c>
      <c r="J53" s="314">
        <v>2318345</v>
      </c>
      <c r="K53" s="314">
        <v>2109244</v>
      </c>
      <c r="L53" s="314">
        <v>64982</v>
      </c>
      <c r="M53" s="314">
        <v>59194</v>
      </c>
      <c r="N53" s="314">
        <v>235650</v>
      </c>
      <c r="O53" s="314">
        <v>235650</v>
      </c>
      <c r="P53" s="314">
        <v>0</v>
      </c>
      <c r="Q53" s="314">
        <v>0</v>
      </c>
      <c r="R53" s="314">
        <v>0</v>
      </c>
      <c r="S53" s="314">
        <v>0</v>
      </c>
      <c r="T53" s="314">
        <v>0</v>
      </c>
      <c r="U53" s="314">
        <v>0</v>
      </c>
      <c r="V53" s="314">
        <v>216873</v>
      </c>
      <c r="W53" s="314">
        <v>192043</v>
      </c>
      <c r="X53" s="314">
        <v>0</v>
      </c>
      <c r="Y53" s="314">
        <v>0</v>
      </c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</row>
    <row r="54" spans="1:71" ht="13.5" customHeight="1">
      <c r="A54" s="309">
        <v>352</v>
      </c>
      <c r="B54" s="356">
        <v>382</v>
      </c>
      <c r="C54" s="85" t="s">
        <v>251</v>
      </c>
      <c r="D54" s="314">
        <v>5260553</v>
      </c>
      <c r="E54" s="314">
        <v>4937225</v>
      </c>
      <c r="F54" s="314">
        <v>4746010</v>
      </c>
      <c r="G54" s="314">
        <v>4456100</v>
      </c>
      <c r="H54" s="314">
        <v>1763360</v>
      </c>
      <c r="I54" s="314">
        <v>1658205</v>
      </c>
      <c r="J54" s="314">
        <v>2750698</v>
      </c>
      <c r="K54" s="314">
        <v>2572169</v>
      </c>
      <c r="L54" s="314">
        <v>45300</v>
      </c>
      <c r="M54" s="314">
        <v>39074</v>
      </c>
      <c r="N54" s="314">
        <v>186652</v>
      </c>
      <c r="O54" s="314">
        <v>186652</v>
      </c>
      <c r="P54" s="314">
        <v>0</v>
      </c>
      <c r="Q54" s="314">
        <v>0</v>
      </c>
      <c r="R54" s="314">
        <v>0</v>
      </c>
      <c r="S54" s="314">
        <v>0</v>
      </c>
      <c r="T54" s="314">
        <v>0</v>
      </c>
      <c r="U54" s="314">
        <v>0</v>
      </c>
      <c r="V54" s="314">
        <v>514543</v>
      </c>
      <c r="W54" s="314">
        <v>481125</v>
      </c>
      <c r="X54" s="314">
        <v>0</v>
      </c>
      <c r="Y54" s="314">
        <v>0</v>
      </c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</row>
    <row r="55" spans="1:71" ht="13.5" customHeight="1">
      <c r="A55" s="309">
        <v>562</v>
      </c>
      <c r="B55" s="356">
        <v>442</v>
      </c>
      <c r="C55" s="85" t="s">
        <v>252</v>
      </c>
      <c r="D55" s="314">
        <v>1428237</v>
      </c>
      <c r="E55" s="314">
        <v>1308097</v>
      </c>
      <c r="F55" s="314">
        <v>1428237</v>
      </c>
      <c r="G55" s="314">
        <v>1308097</v>
      </c>
      <c r="H55" s="314">
        <v>489235</v>
      </c>
      <c r="I55" s="314">
        <v>459534</v>
      </c>
      <c r="J55" s="314">
        <v>853104</v>
      </c>
      <c r="K55" s="314">
        <v>764498</v>
      </c>
      <c r="L55" s="314">
        <v>31624</v>
      </c>
      <c r="M55" s="314">
        <v>29791</v>
      </c>
      <c r="N55" s="314">
        <v>54274</v>
      </c>
      <c r="O55" s="314">
        <v>54274</v>
      </c>
      <c r="P55" s="314">
        <v>0</v>
      </c>
      <c r="Q55" s="314">
        <v>0</v>
      </c>
      <c r="R55" s="314">
        <v>0</v>
      </c>
      <c r="S55" s="314">
        <v>0</v>
      </c>
      <c r="T55" s="314">
        <v>0</v>
      </c>
      <c r="U55" s="314">
        <v>0</v>
      </c>
      <c r="V55" s="314">
        <v>0</v>
      </c>
      <c r="W55" s="314">
        <v>0</v>
      </c>
      <c r="X55" s="314">
        <v>0</v>
      </c>
      <c r="Y55" s="314">
        <v>0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</row>
    <row r="56" spans="1:71" ht="13.5" customHeight="1">
      <c r="A56" s="309">
        <v>563</v>
      </c>
      <c r="B56" s="356">
        <v>443</v>
      </c>
      <c r="C56" s="85" t="s">
        <v>253</v>
      </c>
      <c r="D56" s="314">
        <v>3343206</v>
      </c>
      <c r="E56" s="314">
        <v>3093335</v>
      </c>
      <c r="F56" s="314">
        <v>3343206</v>
      </c>
      <c r="G56" s="314">
        <v>3093335</v>
      </c>
      <c r="H56" s="314">
        <v>1216871</v>
      </c>
      <c r="I56" s="314">
        <v>1144236</v>
      </c>
      <c r="J56" s="314">
        <v>1950023</v>
      </c>
      <c r="K56" s="314">
        <v>1785529</v>
      </c>
      <c r="L56" s="314">
        <v>42232</v>
      </c>
      <c r="M56" s="314">
        <v>36952</v>
      </c>
      <c r="N56" s="314">
        <v>126618</v>
      </c>
      <c r="O56" s="314">
        <v>126618</v>
      </c>
      <c r="P56" s="314">
        <v>0</v>
      </c>
      <c r="Q56" s="314">
        <v>0</v>
      </c>
      <c r="R56" s="314">
        <v>7462</v>
      </c>
      <c r="S56" s="314">
        <v>0</v>
      </c>
      <c r="T56" s="314">
        <v>0</v>
      </c>
      <c r="U56" s="314">
        <v>0</v>
      </c>
      <c r="V56" s="314">
        <v>0</v>
      </c>
      <c r="W56" s="314">
        <v>0</v>
      </c>
      <c r="X56" s="314">
        <v>0</v>
      </c>
      <c r="Y56" s="314">
        <v>0</v>
      </c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</row>
    <row r="57" spans="1:71" ht="13.5" customHeight="1">
      <c r="A57" s="309">
        <v>566</v>
      </c>
      <c r="B57" s="356">
        <v>446</v>
      </c>
      <c r="C57" s="85" t="s">
        <v>454</v>
      </c>
      <c r="D57" s="314">
        <v>2381667</v>
      </c>
      <c r="E57" s="314">
        <v>2330466</v>
      </c>
      <c r="F57" s="314">
        <v>2381667</v>
      </c>
      <c r="G57" s="314">
        <v>2330466</v>
      </c>
      <c r="H57" s="314">
        <v>473837</v>
      </c>
      <c r="I57" s="314">
        <v>461616</v>
      </c>
      <c r="J57" s="314">
        <v>1822112</v>
      </c>
      <c r="K57" s="314">
        <v>1784600</v>
      </c>
      <c r="L57" s="314">
        <v>28785</v>
      </c>
      <c r="M57" s="314">
        <v>27317</v>
      </c>
      <c r="N57" s="314">
        <v>56733</v>
      </c>
      <c r="O57" s="314">
        <v>56733</v>
      </c>
      <c r="P57" s="314">
        <v>200</v>
      </c>
      <c r="Q57" s="314">
        <v>200</v>
      </c>
      <c r="R57" s="314">
        <v>0</v>
      </c>
      <c r="S57" s="314">
        <v>0</v>
      </c>
      <c r="T57" s="314">
        <v>0</v>
      </c>
      <c r="U57" s="314">
        <v>0</v>
      </c>
      <c r="V57" s="314">
        <v>0</v>
      </c>
      <c r="W57" s="314">
        <v>0</v>
      </c>
      <c r="X57" s="314">
        <v>0</v>
      </c>
      <c r="Y57" s="314">
        <v>0</v>
      </c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</row>
    <row r="58" spans="1:71" ht="13.5" customHeight="1">
      <c r="A58" s="309">
        <v>654</v>
      </c>
      <c r="B58" s="357">
        <v>464</v>
      </c>
      <c r="C58" s="85" t="s">
        <v>254</v>
      </c>
      <c r="D58" s="314">
        <v>4175799</v>
      </c>
      <c r="E58" s="314">
        <v>3733020</v>
      </c>
      <c r="F58" s="314">
        <v>4175799</v>
      </c>
      <c r="G58" s="314">
        <v>3733020</v>
      </c>
      <c r="H58" s="314">
        <v>1440765</v>
      </c>
      <c r="I58" s="314">
        <v>1313101</v>
      </c>
      <c r="J58" s="314">
        <v>2395006</v>
      </c>
      <c r="K58" s="314">
        <v>2088889</v>
      </c>
      <c r="L58" s="314">
        <v>66767</v>
      </c>
      <c r="M58" s="314">
        <v>57769</v>
      </c>
      <c r="N58" s="314">
        <v>273261</v>
      </c>
      <c r="O58" s="314">
        <v>273261</v>
      </c>
      <c r="P58" s="314">
        <v>0</v>
      </c>
      <c r="Q58" s="314">
        <v>0</v>
      </c>
      <c r="R58" s="314">
        <v>0</v>
      </c>
      <c r="S58" s="314">
        <v>0</v>
      </c>
      <c r="T58" s="314">
        <v>0</v>
      </c>
      <c r="U58" s="314">
        <v>0</v>
      </c>
      <c r="V58" s="314">
        <v>0</v>
      </c>
      <c r="W58" s="314">
        <v>0</v>
      </c>
      <c r="X58" s="314">
        <v>0</v>
      </c>
      <c r="Y58" s="314">
        <v>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</row>
    <row r="59" spans="1:71" ht="13.5" customHeight="1">
      <c r="A59" s="309">
        <v>661</v>
      </c>
      <c r="B59" s="356">
        <v>481</v>
      </c>
      <c r="C59" s="85" t="s">
        <v>255</v>
      </c>
      <c r="D59" s="314">
        <v>2506698</v>
      </c>
      <c r="E59" s="314">
        <v>2304999</v>
      </c>
      <c r="F59" s="314">
        <v>2399579</v>
      </c>
      <c r="G59" s="314">
        <v>2209742</v>
      </c>
      <c r="H59" s="314">
        <v>702287</v>
      </c>
      <c r="I59" s="314">
        <v>663233</v>
      </c>
      <c r="J59" s="314">
        <v>1571820</v>
      </c>
      <c r="K59" s="314">
        <v>1429611</v>
      </c>
      <c r="L59" s="314">
        <v>39476</v>
      </c>
      <c r="M59" s="314">
        <v>35684</v>
      </c>
      <c r="N59" s="314">
        <v>81214</v>
      </c>
      <c r="O59" s="314">
        <v>81214</v>
      </c>
      <c r="P59" s="314">
        <v>0</v>
      </c>
      <c r="Q59" s="314">
        <v>0</v>
      </c>
      <c r="R59" s="314">
        <v>4782</v>
      </c>
      <c r="S59" s="314">
        <v>0</v>
      </c>
      <c r="T59" s="314">
        <v>0</v>
      </c>
      <c r="U59" s="314">
        <v>0</v>
      </c>
      <c r="V59" s="314">
        <v>107119</v>
      </c>
      <c r="W59" s="314">
        <v>95257</v>
      </c>
      <c r="X59" s="314">
        <v>0</v>
      </c>
      <c r="Y59" s="314">
        <v>0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</row>
    <row r="60" spans="1:71" ht="13.5" customHeight="1">
      <c r="A60" s="309">
        <v>671</v>
      </c>
      <c r="B60" s="357">
        <v>501</v>
      </c>
      <c r="C60" s="85" t="s">
        <v>256</v>
      </c>
      <c r="D60" s="314">
        <v>2809340</v>
      </c>
      <c r="E60" s="314">
        <v>2336349</v>
      </c>
      <c r="F60" s="314">
        <v>2809340</v>
      </c>
      <c r="G60" s="314">
        <v>2336349</v>
      </c>
      <c r="H60" s="314">
        <v>636579</v>
      </c>
      <c r="I60" s="314">
        <v>619338</v>
      </c>
      <c r="J60" s="314">
        <v>1994220</v>
      </c>
      <c r="K60" s="314">
        <v>1542263</v>
      </c>
      <c r="L60" s="314">
        <v>52633</v>
      </c>
      <c r="M60" s="314">
        <v>49579</v>
      </c>
      <c r="N60" s="314">
        <v>125139</v>
      </c>
      <c r="O60" s="314">
        <v>125139</v>
      </c>
      <c r="P60" s="314">
        <v>0</v>
      </c>
      <c r="Q60" s="314">
        <v>0</v>
      </c>
      <c r="R60" s="314">
        <v>769</v>
      </c>
      <c r="S60" s="314">
        <v>30</v>
      </c>
      <c r="T60" s="314">
        <v>0</v>
      </c>
      <c r="U60" s="314">
        <v>0</v>
      </c>
      <c r="V60" s="314">
        <v>0</v>
      </c>
      <c r="W60" s="314">
        <v>0</v>
      </c>
      <c r="X60" s="314">
        <v>0</v>
      </c>
      <c r="Y60" s="314">
        <v>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</row>
    <row r="61" spans="1:71" ht="13.5" customHeight="1">
      <c r="A61" s="309">
        <v>775</v>
      </c>
      <c r="B61" s="356">
        <v>585</v>
      </c>
      <c r="C61" s="85" t="s">
        <v>455</v>
      </c>
      <c r="D61" s="314">
        <v>1982718</v>
      </c>
      <c r="E61" s="314">
        <v>1890148</v>
      </c>
      <c r="F61" s="314">
        <v>1971958</v>
      </c>
      <c r="G61" s="314">
        <v>1879388</v>
      </c>
      <c r="H61" s="314">
        <v>706316</v>
      </c>
      <c r="I61" s="314">
        <v>680860</v>
      </c>
      <c r="J61" s="314">
        <v>1109305</v>
      </c>
      <c r="K61" s="314">
        <v>1043624</v>
      </c>
      <c r="L61" s="314">
        <v>51956</v>
      </c>
      <c r="M61" s="314">
        <v>50523</v>
      </c>
      <c r="N61" s="314">
        <v>104381</v>
      </c>
      <c r="O61" s="314">
        <v>104381</v>
      </c>
      <c r="P61" s="314">
        <v>0</v>
      </c>
      <c r="Q61" s="314">
        <v>0</v>
      </c>
      <c r="R61" s="314">
        <v>0</v>
      </c>
      <c r="S61" s="314">
        <v>0</v>
      </c>
      <c r="T61" s="314">
        <v>0</v>
      </c>
      <c r="U61" s="314">
        <v>0</v>
      </c>
      <c r="V61" s="314">
        <v>10760</v>
      </c>
      <c r="W61" s="314">
        <v>10760</v>
      </c>
      <c r="X61" s="314">
        <v>0</v>
      </c>
      <c r="Y61" s="314">
        <v>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</row>
    <row r="62" spans="1:71" ht="13.5" customHeight="1">
      <c r="A62" s="309">
        <v>776</v>
      </c>
      <c r="B62" s="356">
        <v>586</v>
      </c>
      <c r="C62" s="85" t="s">
        <v>456</v>
      </c>
      <c r="D62" s="314">
        <v>1587142</v>
      </c>
      <c r="E62" s="314">
        <v>1499428</v>
      </c>
      <c r="F62" s="314">
        <v>1552690</v>
      </c>
      <c r="G62" s="314">
        <v>1464976</v>
      </c>
      <c r="H62" s="314">
        <v>526108</v>
      </c>
      <c r="I62" s="314">
        <v>507942</v>
      </c>
      <c r="J62" s="314">
        <v>891413</v>
      </c>
      <c r="K62" s="314">
        <v>823712</v>
      </c>
      <c r="L62" s="314">
        <v>40942</v>
      </c>
      <c r="M62" s="314">
        <v>39095</v>
      </c>
      <c r="N62" s="314">
        <v>94227</v>
      </c>
      <c r="O62" s="314">
        <v>94227</v>
      </c>
      <c r="P62" s="314">
        <v>0</v>
      </c>
      <c r="Q62" s="314">
        <v>0</v>
      </c>
      <c r="R62" s="314">
        <v>0</v>
      </c>
      <c r="S62" s="314">
        <v>0</v>
      </c>
      <c r="T62" s="314">
        <v>0</v>
      </c>
      <c r="U62" s="314">
        <v>0</v>
      </c>
      <c r="V62" s="314">
        <v>34452</v>
      </c>
      <c r="W62" s="314">
        <v>34452</v>
      </c>
      <c r="X62" s="314">
        <v>0</v>
      </c>
      <c r="Y62" s="314">
        <v>0</v>
      </c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  <row r="63" spans="1:71" ht="11.25" customHeight="1">
      <c r="A63" s="91"/>
      <c r="B63" s="244"/>
      <c r="C63" s="245"/>
      <c r="D63" s="237"/>
      <c r="E63" s="238"/>
      <c r="F63" s="237"/>
      <c r="G63" s="237"/>
      <c r="H63" s="237"/>
      <c r="I63" s="239"/>
      <c r="J63" s="237"/>
      <c r="K63" s="237"/>
      <c r="L63" s="237"/>
      <c r="M63" s="237"/>
      <c r="N63" s="240"/>
      <c r="O63" s="240"/>
      <c r="P63" s="241"/>
      <c r="Q63" s="241"/>
      <c r="R63" s="240"/>
      <c r="S63" s="240"/>
      <c r="T63" s="242"/>
      <c r="U63" s="242"/>
      <c r="V63" s="241"/>
      <c r="W63" s="241"/>
      <c r="X63" s="242"/>
      <c r="Y63" s="242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</row>
    <row r="64" spans="1:71" s="94" customFormat="1" ht="11.25" customHeight="1">
      <c r="A64" s="91"/>
      <c r="B64" s="17" t="s">
        <v>470</v>
      </c>
      <c r="C64" s="128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28"/>
      <c r="O64" s="156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</row>
    <row r="65" spans="1:71" s="94" customFormat="1" ht="11.25" customHeight="1">
      <c r="A65" s="91"/>
      <c r="B65" s="17" t="s">
        <v>257</v>
      </c>
      <c r="C65" s="128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28"/>
      <c r="O65" s="156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</row>
    <row r="66" spans="1:71" s="94" customFormat="1" ht="9.75" customHeight="1">
      <c r="A66" s="91"/>
      <c r="C66" s="128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56"/>
      <c r="O66" s="156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</row>
    <row r="67" spans="4:71" ht="9.75" customHeight="1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57"/>
      <c r="O67" s="57"/>
      <c r="R67" s="26"/>
      <c r="S67" s="26"/>
      <c r="V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</row>
    <row r="68" spans="4:71" ht="9.75" customHeight="1"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57"/>
      <c r="O68" s="57"/>
      <c r="R68" s="26"/>
      <c r="S68" s="26"/>
      <c r="V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</row>
    <row r="69" spans="4:71" ht="9.75" customHeight="1"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57"/>
      <c r="O69" s="57"/>
      <c r="R69" s="26"/>
      <c r="S69" s="26"/>
      <c r="V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</row>
    <row r="70" spans="4:71" ht="11.25"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57"/>
      <c r="O70" s="57"/>
      <c r="R70" s="26"/>
      <c r="S70" s="26"/>
      <c r="V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</row>
    <row r="71" spans="4:71" ht="11.25"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57"/>
      <c r="O71" s="57"/>
      <c r="R71" s="26"/>
      <c r="S71" s="26"/>
      <c r="V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</row>
    <row r="72" spans="4:71" ht="11.25"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57"/>
      <c r="O72" s="57"/>
      <c r="R72" s="26"/>
      <c r="S72" s="26"/>
      <c r="V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</row>
    <row r="73" spans="4:71" ht="11.25"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57"/>
      <c r="O73" s="57"/>
      <c r="R73" s="26"/>
      <c r="S73" s="26"/>
      <c r="V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</row>
    <row r="74" spans="4:71" ht="11.25"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57"/>
      <c r="O74" s="57"/>
      <c r="R74" s="26"/>
      <c r="S74" s="26"/>
      <c r="V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</row>
    <row r="75" spans="4:71" ht="11.25"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57"/>
      <c r="O75" s="57"/>
      <c r="R75" s="26"/>
      <c r="S75" s="26"/>
      <c r="V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</row>
    <row r="76" spans="4:71" ht="11.25"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57"/>
      <c r="O76" s="57"/>
      <c r="R76" s="26"/>
      <c r="S76" s="26"/>
      <c r="V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</row>
    <row r="77" spans="4:71" ht="11.25"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57"/>
      <c r="O77" s="57"/>
      <c r="R77" s="26"/>
      <c r="S77" s="26"/>
      <c r="V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</row>
    <row r="78" spans="4:71" ht="11.25"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57"/>
      <c r="O78" s="57"/>
      <c r="R78" s="26"/>
      <c r="S78" s="26"/>
      <c r="V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</row>
    <row r="79" spans="4:71" ht="11.25"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57"/>
      <c r="O79" s="57"/>
      <c r="R79" s="26"/>
      <c r="S79" s="26"/>
      <c r="V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</row>
    <row r="80" spans="4:71" ht="11.25"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57"/>
      <c r="O80" s="57"/>
      <c r="R80" s="26"/>
      <c r="S80" s="26"/>
      <c r="V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</row>
    <row r="81" spans="4:71" ht="11.25"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57"/>
      <c r="O81" s="57"/>
      <c r="R81" s="26"/>
      <c r="S81" s="26"/>
      <c r="V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</row>
    <row r="82" spans="4:71" ht="11.25"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57"/>
      <c r="O82" s="57"/>
      <c r="R82" s="26"/>
      <c r="S82" s="26"/>
      <c r="V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</row>
    <row r="83" spans="4:71" ht="11.25"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57"/>
      <c r="O83" s="57"/>
      <c r="R83" s="26"/>
      <c r="S83" s="26"/>
      <c r="V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</row>
    <row r="84" spans="4:71" ht="11.25"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57"/>
      <c r="O84" s="57"/>
      <c r="R84" s="26"/>
      <c r="S84" s="26"/>
      <c r="V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</row>
    <row r="85" spans="4:71" ht="11.25"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57"/>
      <c r="O85" s="57"/>
      <c r="R85" s="26"/>
      <c r="S85" s="26"/>
      <c r="V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</row>
    <row r="86" spans="4:71" ht="11.25"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57"/>
      <c r="O86" s="57"/>
      <c r="R86" s="26"/>
      <c r="S86" s="26"/>
      <c r="V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</row>
    <row r="87" spans="4:71" ht="11.25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57"/>
      <c r="O87" s="57"/>
      <c r="R87" s="26"/>
      <c r="S87" s="26"/>
      <c r="V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</row>
    <row r="88" spans="4:71" ht="11.2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57"/>
      <c r="O88" s="57"/>
      <c r="R88" s="26"/>
      <c r="S88" s="26"/>
      <c r="V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</row>
    <row r="89" spans="4:71" ht="11.25"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57"/>
      <c r="O89" s="57"/>
      <c r="R89" s="26"/>
      <c r="S89" s="26"/>
      <c r="V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</row>
    <row r="90" spans="4:71" ht="11.25"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57"/>
      <c r="O90" s="57"/>
      <c r="R90" s="26"/>
      <c r="S90" s="26"/>
      <c r="V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</row>
    <row r="91" spans="4:71" ht="11.25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57"/>
      <c r="O91" s="57"/>
      <c r="R91" s="26"/>
      <c r="S91" s="26"/>
      <c r="V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</row>
    <row r="92" spans="4:71" ht="11.25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57"/>
      <c r="O92" s="57"/>
      <c r="R92" s="26"/>
      <c r="S92" s="26"/>
      <c r="V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</row>
    <row r="93" spans="4:71" ht="11.25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57"/>
      <c r="O93" s="57"/>
      <c r="R93" s="26"/>
      <c r="S93" s="26"/>
      <c r="V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</row>
    <row r="94" spans="4:71" ht="11.25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57"/>
      <c r="O94" s="57"/>
      <c r="R94" s="26"/>
      <c r="S94" s="26"/>
      <c r="V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</row>
    <row r="95" spans="4:71" ht="11.25"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57"/>
      <c r="O95" s="57"/>
      <c r="R95" s="26"/>
      <c r="S95" s="26"/>
      <c r="V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</row>
    <row r="96" spans="4:71" ht="11.25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57"/>
      <c r="O96" s="57"/>
      <c r="R96" s="26"/>
      <c r="S96" s="26"/>
      <c r="V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</row>
    <row r="97" spans="4:71" ht="11.25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57"/>
      <c r="O97" s="57"/>
      <c r="R97" s="26"/>
      <c r="S97" s="26"/>
      <c r="V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</row>
    <row r="98" spans="4:71" ht="11.25"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57"/>
      <c r="O98" s="57"/>
      <c r="R98" s="26"/>
      <c r="S98" s="26"/>
      <c r="V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</row>
    <row r="99" spans="4:71" ht="11.25"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57"/>
      <c r="O99" s="57"/>
      <c r="R99" s="26"/>
      <c r="S99" s="26"/>
      <c r="V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</row>
    <row r="100" spans="4:71" ht="11.25"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57"/>
      <c r="O100" s="57"/>
      <c r="R100" s="26"/>
      <c r="S100" s="26"/>
      <c r="V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</row>
    <row r="101" spans="4:71" ht="11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57"/>
      <c r="O101" s="57"/>
      <c r="R101" s="26"/>
      <c r="S101" s="26"/>
      <c r="V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</row>
    <row r="102" spans="4:71" ht="11.25"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57"/>
      <c r="O102" s="57"/>
      <c r="R102" s="26"/>
      <c r="S102" s="26"/>
      <c r="V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</row>
    <row r="103" spans="4:71" ht="11.25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57"/>
      <c r="O103" s="57"/>
      <c r="R103" s="26"/>
      <c r="S103" s="26"/>
      <c r="V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</row>
    <row r="104" spans="4:71" ht="11.25"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57"/>
      <c r="O104" s="57"/>
      <c r="R104" s="26"/>
      <c r="S104" s="26"/>
      <c r="V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</row>
    <row r="105" spans="4:71" ht="11.25"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57"/>
      <c r="O105" s="57"/>
      <c r="R105" s="26"/>
      <c r="S105" s="26"/>
      <c r="V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</row>
    <row r="106" spans="4:71" ht="11.25"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57"/>
      <c r="O106" s="57"/>
      <c r="R106" s="26"/>
      <c r="S106" s="26"/>
      <c r="V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</row>
    <row r="107" spans="4:71" ht="11.25"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57"/>
      <c r="O107" s="57"/>
      <c r="R107" s="26"/>
      <c r="S107" s="26"/>
      <c r="V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</row>
    <row r="108" spans="4:71" ht="11.25"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57"/>
      <c r="O108" s="57"/>
      <c r="R108" s="26"/>
      <c r="S108" s="26"/>
      <c r="V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</row>
    <row r="109" spans="4:71" ht="11.25"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57"/>
      <c r="O109" s="57"/>
      <c r="R109" s="26"/>
      <c r="S109" s="26"/>
      <c r="V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</row>
    <row r="110" spans="4:71" ht="11.25"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57"/>
      <c r="O110" s="57"/>
      <c r="R110" s="26"/>
      <c r="S110" s="26"/>
      <c r="V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</row>
    <row r="111" spans="4:71" ht="11.25"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57"/>
      <c r="O111" s="57"/>
      <c r="R111" s="26"/>
      <c r="S111" s="26"/>
      <c r="V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</row>
    <row r="112" spans="4:71" ht="11.25"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57"/>
      <c r="O112" s="57"/>
      <c r="R112" s="26"/>
      <c r="S112" s="26"/>
      <c r="V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</row>
    <row r="113" spans="4:71" ht="11.25"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57"/>
      <c r="O113" s="57"/>
      <c r="R113" s="26"/>
      <c r="S113" s="26"/>
      <c r="V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</row>
    <row r="114" spans="4:71" ht="11.25"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57"/>
      <c r="O114" s="57"/>
      <c r="R114" s="26"/>
      <c r="S114" s="26"/>
      <c r="V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</row>
    <row r="115" spans="4:71" ht="11.25"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57"/>
      <c r="O115" s="57"/>
      <c r="R115" s="26"/>
      <c r="S115" s="26"/>
      <c r="V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</row>
    <row r="116" spans="4:71" ht="11.25"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57"/>
      <c r="O116" s="57"/>
      <c r="R116" s="26"/>
      <c r="S116" s="26"/>
      <c r="V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</row>
    <row r="117" spans="4:71" ht="11.25"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57"/>
      <c r="O117" s="57"/>
      <c r="R117" s="26"/>
      <c r="S117" s="26"/>
      <c r="V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</row>
    <row r="118" spans="4:71" ht="11.2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57"/>
      <c r="O118" s="57"/>
      <c r="R118" s="26"/>
      <c r="S118" s="26"/>
      <c r="V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</row>
    <row r="119" spans="4:71" ht="11.25"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57"/>
      <c r="O119" s="57"/>
      <c r="R119" s="26"/>
      <c r="S119" s="26"/>
      <c r="V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</row>
    <row r="120" spans="4:71" ht="11.25"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57"/>
      <c r="O120" s="57"/>
      <c r="R120" s="26"/>
      <c r="S120" s="26"/>
      <c r="V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</row>
    <row r="121" spans="4:71" ht="11.25"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57"/>
      <c r="O121" s="57"/>
      <c r="R121" s="26"/>
      <c r="S121" s="26"/>
      <c r="V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</row>
    <row r="122" spans="4:71" ht="11.25"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57"/>
      <c r="O122" s="57"/>
      <c r="R122" s="26"/>
      <c r="S122" s="26"/>
      <c r="V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</row>
    <row r="123" spans="4:71" ht="11.25"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57"/>
      <c r="O123" s="57"/>
      <c r="R123" s="26"/>
      <c r="S123" s="26"/>
      <c r="V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</row>
    <row r="124" spans="4:71" ht="11.25"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57"/>
      <c r="O124" s="57"/>
      <c r="R124" s="26"/>
      <c r="S124" s="26"/>
      <c r="V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</row>
    <row r="125" spans="4:71" ht="11.25"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57"/>
      <c r="O125" s="57"/>
      <c r="R125" s="26"/>
      <c r="S125" s="26"/>
      <c r="V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</row>
    <row r="126" spans="4:71" ht="11.25"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57"/>
      <c r="O126" s="57"/>
      <c r="R126" s="26"/>
      <c r="S126" s="26"/>
      <c r="V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</row>
    <row r="127" spans="4:71" ht="11.25"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57"/>
      <c r="O127" s="57"/>
      <c r="R127" s="26"/>
      <c r="S127" s="26"/>
      <c r="V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</row>
    <row r="128" spans="4:71" ht="11.25"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57"/>
      <c r="O128" s="57"/>
      <c r="R128" s="26"/>
      <c r="S128" s="26"/>
      <c r="V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</row>
    <row r="129" spans="4:71" ht="11.25"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57"/>
      <c r="O129" s="57"/>
      <c r="R129" s="26"/>
      <c r="S129" s="26"/>
      <c r="V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</row>
    <row r="130" spans="4:71" ht="11.25"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57"/>
      <c r="O130" s="57"/>
      <c r="R130" s="26"/>
      <c r="S130" s="26"/>
      <c r="V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</row>
    <row r="131" spans="4:71" ht="11.25"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57"/>
      <c r="O131" s="57"/>
      <c r="R131" s="26"/>
      <c r="S131" s="26"/>
      <c r="V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</row>
    <row r="132" spans="4:71" ht="11.25"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57"/>
      <c r="O132" s="57"/>
      <c r="R132" s="26"/>
      <c r="S132" s="26"/>
      <c r="V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</row>
    <row r="133" spans="4:71" ht="11.25"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57"/>
      <c r="O133" s="57"/>
      <c r="R133" s="26"/>
      <c r="S133" s="26"/>
      <c r="V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</row>
    <row r="134" spans="4:71" ht="11.25"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57"/>
      <c r="O134" s="57"/>
      <c r="R134" s="26"/>
      <c r="S134" s="26"/>
      <c r="V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</row>
    <row r="135" spans="4:71" ht="11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57"/>
      <c r="O135" s="57"/>
      <c r="R135" s="26"/>
      <c r="S135" s="26"/>
      <c r="V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</row>
    <row r="136" spans="4:71" ht="11.25"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57"/>
      <c r="O136" s="57"/>
      <c r="R136" s="26"/>
      <c r="S136" s="26"/>
      <c r="V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</row>
    <row r="137" spans="4:71" ht="11.25"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57"/>
      <c r="O137" s="57"/>
      <c r="R137" s="26"/>
      <c r="S137" s="26"/>
      <c r="V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</row>
    <row r="138" spans="4:71" ht="11.25"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57"/>
      <c r="O138" s="57"/>
      <c r="R138" s="26"/>
      <c r="S138" s="26"/>
      <c r="V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</row>
    <row r="139" spans="4:71" ht="11.25"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57"/>
      <c r="O139" s="57"/>
      <c r="R139" s="26"/>
      <c r="S139" s="26"/>
      <c r="V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</row>
    <row r="140" spans="4:71" ht="11.25"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57"/>
      <c r="O140" s="57"/>
      <c r="R140" s="26"/>
      <c r="S140" s="26"/>
      <c r="V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</row>
    <row r="141" spans="4:71" ht="11.25"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57"/>
      <c r="O141" s="57"/>
      <c r="R141" s="26"/>
      <c r="S141" s="26"/>
      <c r="V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</row>
    <row r="142" spans="4:71" ht="11.25"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57"/>
      <c r="O142" s="57"/>
      <c r="R142" s="26"/>
      <c r="S142" s="26"/>
      <c r="V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</row>
    <row r="143" spans="4:71" ht="11.25"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57"/>
      <c r="O143" s="57"/>
      <c r="R143" s="26"/>
      <c r="S143" s="26"/>
      <c r="V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</row>
    <row r="144" spans="4:71" ht="11.25"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57"/>
      <c r="O144" s="57"/>
      <c r="R144" s="26"/>
      <c r="S144" s="26"/>
      <c r="V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</row>
    <row r="145" spans="4:71" ht="11.25"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57"/>
      <c r="O145" s="57"/>
      <c r="R145" s="26"/>
      <c r="S145" s="26"/>
      <c r="V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</row>
    <row r="146" spans="4:71" ht="11.25"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57"/>
      <c r="O146" s="57"/>
      <c r="R146" s="26"/>
      <c r="S146" s="26"/>
      <c r="V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</row>
    <row r="147" spans="4:71" ht="11.25"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57"/>
      <c r="O147" s="57"/>
      <c r="R147" s="26"/>
      <c r="S147" s="26"/>
      <c r="V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</row>
    <row r="148" spans="4:71" ht="11.25"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57"/>
      <c r="O148" s="57"/>
      <c r="R148" s="26"/>
      <c r="S148" s="26"/>
      <c r="V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</row>
    <row r="149" spans="4:71" ht="11.25"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57"/>
      <c r="O149" s="57"/>
      <c r="R149" s="26"/>
      <c r="S149" s="26"/>
      <c r="V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</row>
    <row r="150" spans="4:71" ht="11.25"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57"/>
      <c r="O150" s="57"/>
      <c r="R150" s="26"/>
      <c r="S150" s="26"/>
      <c r="V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</row>
    <row r="151" spans="4:71" ht="11.25"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57"/>
      <c r="O151" s="57"/>
      <c r="R151" s="26"/>
      <c r="S151" s="26"/>
      <c r="V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</row>
    <row r="152" spans="4:71" ht="11.25"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57"/>
      <c r="O152" s="57"/>
      <c r="R152" s="26"/>
      <c r="S152" s="26"/>
      <c r="V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</row>
    <row r="153" spans="4:71" ht="11.25"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57"/>
      <c r="O153" s="57"/>
      <c r="R153" s="26"/>
      <c r="S153" s="26"/>
      <c r="V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</row>
    <row r="154" spans="4:71" ht="11.25"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57"/>
      <c r="O154" s="57"/>
      <c r="R154" s="26"/>
      <c r="S154" s="26"/>
      <c r="V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</row>
    <row r="155" spans="4:71" ht="11.25"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57"/>
      <c r="O155" s="57"/>
      <c r="R155" s="26"/>
      <c r="S155" s="26"/>
      <c r="V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</row>
    <row r="156" spans="4:71" ht="11.25"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57"/>
      <c r="O156" s="57"/>
      <c r="R156" s="26"/>
      <c r="S156" s="26"/>
      <c r="V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</row>
    <row r="157" spans="4:71" ht="11.25"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57"/>
      <c r="O157" s="57"/>
      <c r="R157" s="26"/>
      <c r="S157" s="26"/>
      <c r="V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</row>
    <row r="158" spans="4:71" ht="11.25"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57"/>
      <c r="O158" s="57"/>
      <c r="R158" s="26"/>
      <c r="S158" s="26"/>
      <c r="V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</row>
    <row r="159" spans="4:71" ht="11.25"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57"/>
      <c r="O159" s="57"/>
      <c r="R159" s="26"/>
      <c r="S159" s="26"/>
      <c r="V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</row>
    <row r="160" spans="4:71" ht="11.25"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57"/>
      <c r="O160" s="57"/>
      <c r="R160" s="26"/>
      <c r="S160" s="26"/>
      <c r="V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</row>
    <row r="161" spans="4:71" ht="11.25"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57"/>
      <c r="O161" s="57"/>
      <c r="R161" s="26"/>
      <c r="S161" s="26"/>
      <c r="V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</row>
    <row r="162" spans="4:71" ht="11.25"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57"/>
      <c r="O162" s="57"/>
      <c r="R162" s="26"/>
      <c r="S162" s="26"/>
      <c r="V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</row>
  </sheetData>
  <mergeCells count="11">
    <mergeCell ref="D4:E4"/>
    <mergeCell ref="F4:G4"/>
    <mergeCell ref="H4:I4"/>
    <mergeCell ref="J4:K4"/>
    <mergeCell ref="T4:U4"/>
    <mergeCell ref="V4:W4"/>
    <mergeCell ref="X4:Y4"/>
    <mergeCell ref="L4:M4"/>
    <mergeCell ref="N4:O4"/>
    <mergeCell ref="P4:Q4"/>
    <mergeCell ref="R4:S4"/>
  </mergeCells>
  <printOptions/>
  <pageMargins left="0.5905511811023623" right="0.51" top="0.5905511811023623" bottom="0.6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2007-02-14T04:05:28Z</cp:lastPrinted>
  <dcterms:created xsi:type="dcterms:W3CDTF">2002-01-24T08:06:17Z</dcterms:created>
  <dcterms:modified xsi:type="dcterms:W3CDTF">2007-02-14T04:05:30Z</dcterms:modified>
  <cp:category/>
  <cp:version/>
  <cp:contentType/>
  <cp:contentStatus/>
</cp:coreProperties>
</file>