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495" windowWidth="13875" windowHeight="8445" tabRatio="990" activeTab="0"/>
  </bookViews>
  <sheets>
    <sheet name="環境保護活動（貨幣時系列）" sheetId="1" r:id="rId1"/>
    <sheet name="環境保護活動（物量時系列）" sheetId="2" r:id="rId2"/>
    <sheet name="指標" sheetId="3" state="hidden" r:id="rId3"/>
    <sheet name="評価指標" sheetId="4" r:id="rId4"/>
    <sheet name="環境効率改善指標" sheetId="5" r:id="rId5"/>
  </sheets>
  <externalReferences>
    <externalReference r:id="rId8"/>
  </externalReferences>
  <definedNames>
    <definedName name="Print_Area_MI">#REF!</definedName>
  </definedNames>
  <calcPr fullCalcOnLoad="1"/>
</workbook>
</file>

<file path=xl/sharedStrings.xml><?xml version="1.0" encoding="utf-8"?>
<sst xmlns="http://schemas.openxmlformats.org/spreadsheetml/2006/main" count="688" uniqueCount="175">
  <si>
    <t>生産活動</t>
  </si>
  <si>
    <t>産業</t>
  </si>
  <si>
    <t>政府</t>
  </si>
  <si>
    <t>廃棄物処理</t>
  </si>
  <si>
    <t>産業＋政府</t>
  </si>
  <si>
    <t>下水道処理</t>
  </si>
  <si>
    <t>-</t>
  </si>
  <si>
    <t>内部的環境保護活動</t>
  </si>
  <si>
    <t>平成2年度</t>
  </si>
  <si>
    <t>平成7年度</t>
  </si>
  <si>
    <t>平成12年度</t>
  </si>
  <si>
    <t>平成15年度</t>
  </si>
  <si>
    <t>（単位：百万円）</t>
  </si>
  <si>
    <t>再生利用活動</t>
  </si>
  <si>
    <t>廃棄物処理活動</t>
  </si>
  <si>
    <t>民間最終消費支出</t>
  </si>
  <si>
    <t>表２　環境保護サービスの中間投入</t>
  </si>
  <si>
    <t>表３　環境保護サービスの民間最終消費支出</t>
  </si>
  <si>
    <t>表４　環境保護サービスの政府最終消費支出</t>
  </si>
  <si>
    <t>廃棄物の焼却活動</t>
  </si>
  <si>
    <t>最終消費</t>
  </si>
  <si>
    <t>産業＋政府</t>
  </si>
  <si>
    <t>内部的処理活動への投入量</t>
  </si>
  <si>
    <t>消費者</t>
  </si>
  <si>
    <t>環境領域への排出量</t>
  </si>
  <si>
    <t>－</t>
  </si>
  <si>
    <t>経済及び環境域への蓄積</t>
  </si>
  <si>
    <t>再生利用への再投入</t>
  </si>
  <si>
    <t>廃棄物の焼却活動への投入</t>
  </si>
  <si>
    <t>最終処分場への投入</t>
  </si>
  <si>
    <t>最終処分活動からの排出</t>
  </si>
  <si>
    <t>焼却処理活動</t>
  </si>
  <si>
    <t>H2年度</t>
  </si>
  <si>
    <t>産業の内部的処理活動への中間投入(1a,2d)</t>
  </si>
  <si>
    <t>生産活動からの排出量(2a,15a)+(2c,15a)+(2f,15a)</t>
  </si>
  <si>
    <t>H7年度</t>
  </si>
  <si>
    <t>H12年度</t>
  </si>
  <si>
    <t>H15年度</t>
  </si>
  <si>
    <t>効果
（酸性化等価量(AEQ)換算ｔ）</t>
  </si>
  <si>
    <t>費用
（百万円)</t>
  </si>
  <si>
    <t>効果
（Kt-CO2）</t>
  </si>
  <si>
    <t>生産活動における費用対効果(CO2等の温室効果ガス)</t>
  </si>
  <si>
    <t>兵庫県</t>
  </si>
  <si>
    <t>国（参考）</t>
  </si>
  <si>
    <t>-</t>
  </si>
  <si>
    <t>生産活動からの排出量NOx(2a,15b)*0.7+SOx(2a,15c)</t>
  </si>
  <si>
    <t>生産活動における費用対効果(富栄養化（COD、T-P、T-N））</t>
  </si>
  <si>
    <t>生産活動からの排出量(2a,15d)*0.022+(2a,15e)*3.06+(2a,15f)*0.42</t>
  </si>
  <si>
    <t>生産活動における費用対効果（廃棄物の最終処分）</t>
  </si>
  <si>
    <t>効果
（Kｔ）</t>
  </si>
  <si>
    <t>生産活動からの排出量(2a,19)+(2b,19)+(2f,19)</t>
  </si>
  <si>
    <t>効果／費用
(Kt/百万円）</t>
  </si>
  <si>
    <t>効果
（富栄養化等価量(EEQ)換算ｔ）</t>
  </si>
  <si>
    <t>生産活動における費用対効果(酸性雨（SOx、NOｘ)）</t>
  </si>
  <si>
    <t>対前期比（％）</t>
  </si>
  <si>
    <t>効果／費用
(酸性化等価量(AEQ)換算ｔ/百万円）</t>
  </si>
  <si>
    <t>効果／費用
(富栄養化等価量(EEQ)換算ｔ/百万円）</t>
  </si>
  <si>
    <t>効果／費用
(Kt-CO2/百万円）</t>
  </si>
  <si>
    <t>産業の内部的処理活動への中間投入費用は「公害防止設備投資額の20年累計×維持管理費率×中間投入比率」として算定した。</t>
  </si>
  <si>
    <t>大気汚染防止施設</t>
  </si>
  <si>
    <t>水質汚染防止施設</t>
  </si>
  <si>
    <t>騒音防止施設</t>
  </si>
  <si>
    <t>悪臭防止施設</t>
  </si>
  <si>
    <t>産業廃棄物処理施設</t>
  </si>
  <si>
    <t>公害防止設備投資額に含まれる施設</t>
  </si>
  <si>
    <t>効果
（Kt）</t>
  </si>
  <si>
    <t>富栄養化物質は富栄養化等価量（EEQ、リン酸塩）換算、換算係数はCOD:0.022、T-P:3.06、T-N:0.42</t>
  </si>
  <si>
    <t>下水道処理サービスの最終消費(1h,3a)+(1j,3c)</t>
  </si>
  <si>
    <t>最終消費による富栄養化物質の排出量(3a,15d)+(3a,15e)+(3a,15f)</t>
  </si>
  <si>
    <t>効果
（富栄養化等価量(EEQ)換算t）</t>
  </si>
  <si>
    <t>効果／費用
(EEQ換算kg/百万円）</t>
  </si>
  <si>
    <t>費用／効果
(百万円/Kt）</t>
  </si>
  <si>
    <t>費用／効果
(百万円/EEQ換算t）</t>
  </si>
  <si>
    <t>費用／効果
(百万円/Kｔ）</t>
  </si>
  <si>
    <t>＊</t>
  </si>
  <si>
    <t>－</t>
  </si>
  <si>
    <t>県内産出額</t>
  </si>
  <si>
    <t>H7／H2</t>
  </si>
  <si>
    <t>H12／H7</t>
  </si>
  <si>
    <t>H15／H12</t>
  </si>
  <si>
    <t>生産活動による再生利用量</t>
  </si>
  <si>
    <t>生産活動による焼却量</t>
  </si>
  <si>
    <t>-</t>
  </si>
  <si>
    <t>　　　換算係数はCOD:0.022、T-P:3.06、T-N:0.42である。</t>
  </si>
  <si>
    <t>（注）富栄養化物質は富栄養化等価量（EEQ、リン酸塩）換算値とした。</t>
  </si>
  <si>
    <t>-</t>
  </si>
  <si>
    <t>合計</t>
  </si>
  <si>
    <t>政府最終消費支出</t>
  </si>
  <si>
    <t>中間投入</t>
  </si>
  <si>
    <t>県内総生産</t>
  </si>
  <si>
    <t>表１　環境保護サービスの産出額の推移</t>
  </si>
  <si>
    <t>政府サービス生産者</t>
  </si>
  <si>
    <t>環境保護サービス産出額</t>
  </si>
  <si>
    <t>環境保護サービス中間投入</t>
  </si>
  <si>
    <t>環境保護サービス民間最終消費支出</t>
  </si>
  <si>
    <t>環境保護サービス政府最終消費支出</t>
  </si>
  <si>
    <t>環境保護サービス総生産</t>
  </si>
  <si>
    <t>リサイクル製品中間投入</t>
  </si>
  <si>
    <t>廃棄物処理サービス中間投入</t>
  </si>
  <si>
    <t>下水道処理サービス中間投入</t>
  </si>
  <si>
    <t>生産活動による富栄養化物質排出量</t>
  </si>
  <si>
    <t>(単位：千t-CO2）</t>
  </si>
  <si>
    <t>(単位：t）</t>
  </si>
  <si>
    <t>(単位：千ｔ）</t>
  </si>
  <si>
    <t>H2=100</t>
  </si>
  <si>
    <t>(注）平成15年度の「再生資源化回収・加工処理業」の産出額、中間投入額等は資料の制約から平成12年度と同値</t>
  </si>
  <si>
    <t xml:space="preserve"> </t>
  </si>
  <si>
    <t>廃棄物処理活動を除く活動</t>
  </si>
  <si>
    <t>再生利用活動を除く活動</t>
  </si>
  <si>
    <t>表５　環境保護サービスの付加価値額の推移</t>
  </si>
  <si>
    <t>表６　CO2等の排出量</t>
  </si>
  <si>
    <t>表７　CO2等の内部的処理活動への投入量及び環境領域への排出量及び蓄積量</t>
  </si>
  <si>
    <t>表８　Nox(窒素酸化物）の排出量</t>
  </si>
  <si>
    <t>表９　Noｘ(窒素酸化物）の内部的処理活動への投入量及び環境領域への排出量及び蓄積量</t>
  </si>
  <si>
    <t>表10　Sox(硫黄酸化物）の排出量</t>
  </si>
  <si>
    <t>表11　Soｘ(硫黄酸化物）の内部的処理活動への投入量及び環境領域への排出量及び蓄積量</t>
  </si>
  <si>
    <t>表12　COD(化学的酸素要求量）の排出量</t>
  </si>
  <si>
    <t>表13　CODの内部的処理活動への投入量及び環境領域への排出量及び蓄積量</t>
  </si>
  <si>
    <t>表14　T-P（総リン）の排出量</t>
  </si>
  <si>
    <t>表15　T-P（総リン）の内部的処理活動への投入量及び環境領域への排出量及び蓄積量</t>
  </si>
  <si>
    <t>表16　T-N(総窒素）の排出量</t>
  </si>
  <si>
    <t>表17　T-N(総窒素）の内部的処理活動への投入量及び環境領域への排出量及び蓄積量</t>
  </si>
  <si>
    <t>表18　再生利用財</t>
  </si>
  <si>
    <t>表19　焼却財</t>
  </si>
  <si>
    <t>表20　最終処分財</t>
  </si>
  <si>
    <t>表21　産業活動におけるリサイクル製品の費用対効果（再生利用量）</t>
  </si>
  <si>
    <t>表22　産業活動における廃棄物処理サービスの費用対効果（焼却量）</t>
  </si>
  <si>
    <t>表23　産業活動における下水道処理サービスの費用対効果（富栄養化物質排出量）</t>
  </si>
  <si>
    <t>(単位：％）</t>
  </si>
  <si>
    <t>　　　　　項　　　　　目</t>
  </si>
  <si>
    <t>対前期比</t>
  </si>
  <si>
    <t>　</t>
  </si>
  <si>
    <t>平成2年度比</t>
  </si>
  <si>
    <t>備考</t>
  </si>
  <si>
    <t>　</t>
  </si>
  <si>
    <t>平成7年度／2年度</t>
  </si>
  <si>
    <t>平成12年度／7年度</t>
  </si>
  <si>
    <t>平成15年度／12年度</t>
  </si>
  <si>
    <t>平成12年度／2年度</t>
  </si>
  <si>
    <t>平成15年度／2年度</t>
  </si>
  <si>
    <t>　</t>
  </si>
  <si>
    <t>全国</t>
  </si>
  <si>
    <t>兵庫県</t>
  </si>
  <si>
    <t>大気</t>
  </si>
  <si>
    <t>地球温暖化</t>
  </si>
  <si>
    <t>CO2等</t>
  </si>
  <si>
    <t>排出量計</t>
  </si>
  <si>
    <t>－</t>
  </si>
  <si>
    <t>　</t>
  </si>
  <si>
    <t>(温室効果ガス）</t>
  </si>
  <si>
    <t>生産活動分</t>
  </si>
  <si>
    <t>－</t>
  </si>
  <si>
    <t>民間最終消費分</t>
  </si>
  <si>
    <t>－</t>
  </si>
  <si>
    <t>廃棄物処理活動分</t>
  </si>
  <si>
    <t>酸性雨</t>
  </si>
  <si>
    <t>NOX</t>
  </si>
  <si>
    <t>総排出量</t>
  </si>
  <si>
    <t>－</t>
  </si>
  <si>
    <t>窒素酸化物</t>
  </si>
  <si>
    <t>SOX</t>
  </si>
  <si>
    <t>硫黄酸化物</t>
  </si>
  <si>
    <t>水質</t>
  </si>
  <si>
    <t>水質汚濁負荷量</t>
  </si>
  <si>
    <t>COD</t>
  </si>
  <si>
    <t>化学的酸素要求量</t>
  </si>
  <si>
    <t>T-P</t>
  </si>
  <si>
    <t>総リン</t>
  </si>
  <si>
    <t>T-N</t>
  </si>
  <si>
    <t>総窒素</t>
  </si>
  <si>
    <t>廃棄物</t>
  </si>
  <si>
    <t>最終処分量</t>
  </si>
  <si>
    <t>最終処分量計</t>
  </si>
  <si>
    <t>(出所）内閣府「環境経済統合勘定」、「兵庫県環境経済統合勘定」</t>
  </si>
  <si>
    <t>（参考）環境効率改善指標(デカップリング指標）の推移</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</si>
</sst>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0_);\(0\)"/>
    <numFmt numFmtId="179" formatCode="#,##0;&quot;▲ &quot;#,##0"/>
    <numFmt numFmtId="180" formatCode="#,##0;&quot;▲&quot;#,##0"/>
    <numFmt numFmtId="181" formatCode="#,##0.0;&quot;▲ &quot;#,##0.0"/>
    <numFmt numFmtId="182" formatCode="#,##0.0_ "/>
    <numFmt numFmtId="183" formatCode="#,##0.0;\-#,##0.0"/>
    <numFmt numFmtId="184" formatCode="0.0"/>
    <numFmt numFmtId="185" formatCode="#,##0.0;&quot;△&quot;#,##0.0"/>
    <numFmt numFmtId="186" formatCode="#,##0.00;&quot;△&quot;#,##0.00"/>
    <numFmt numFmtId="187" formatCode="#,##0.00;&quot;△&quot;##,##0.00"/>
    <numFmt numFmtId="188" formatCode="#,##0.0;&quot;▲&quot;#,##0.0"/>
    <numFmt numFmtId="189" formatCode="#,##0.00;&quot;▲&quot;#,##0.00"/>
    <numFmt numFmtId="190" formatCode="0.E+00"/>
    <numFmt numFmtId="191" formatCode="0.00000_);[Red]\(0.00000\)"/>
    <numFmt numFmtId="192" formatCode="0.00_);[Red]\(0.00\)"/>
    <numFmt numFmtId="193" formatCode="#,##0.00_);[Red]\(#,##0.00\)"/>
    <numFmt numFmtId="194" formatCode="0;&quot;▲ &quot;0"/>
    <numFmt numFmtId="195" formatCode="0.00;&quot;▲ &quot;0.00"/>
    <numFmt numFmtId="196" formatCode="#,##0;\-#,##0.0"/>
    <numFmt numFmtId="197" formatCode="0.000_);[Red]\(0.000\)"/>
    <numFmt numFmtId="198" formatCode="#,##0.00;&quot;▲ &quot;#,##0.00"/>
    <numFmt numFmtId="199" formatCode="#,##0;[Red]\-#,##0;&quot;-&quot;"/>
    <numFmt numFmtId="200" formatCode="0.0_);[Red]\(0.0\)"/>
    <numFmt numFmtId="201" formatCode="0.0;&quot;▲ &quot;0.0"/>
    <numFmt numFmtId="202" formatCode="#,##0;&quot;△&quot;#,##0"/>
    <numFmt numFmtId="203" formatCode="#,##0_ ;[Red]\-#,##0\ "/>
    <numFmt numFmtId="204" formatCode="#,##0.0_ ;[Red]\-#,##0.0\ "/>
    <numFmt numFmtId="205" formatCode="0_);[Red]\(0\)"/>
    <numFmt numFmtId="206" formatCode="#,##0.0;[Red]\-#,##0.0"/>
    <numFmt numFmtId="207" formatCode="#,##0.0;&quot;▲  &quot;#,##0.0"/>
    <numFmt numFmtId="208" formatCode="#,##0.00;&quot;▲  &quot;#,##0.00"/>
    <numFmt numFmtId="209" formatCode="#,##0_ "/>
    <numFmt numFmtId="210" formatCode="#,##0_);[Red]\(#,##0\)"/>
    <numFmt numFmtId="211" formatCode="0.0%"/>
    <numFmt numFmtId="212" formatCode="0.000;&quot;▲ &quot;0.000"/>
    <numFmt numFmtId="213" formatCode="0.0%;&quot;▲&quot;0.0%"/>
    <numFmt numFmtId="214" formatCode="0.0_ "/>
    <numFmt numFmtId="215" formatCode="0_ "/>
    <numFmt numFmtId="216" formatCode="0.0;&quot;▲&quot;0.0"/>
    <numFmt numFmtId="217" formatCode="0.00_ "/>
    <numFmt numFmtId="218" formatCode="#,##0.000;[Red]\-#,##0.000"/>
    <numFmt numFmtId="219" formatCode="#,##0.0000;[Red]\-#,##0.0000"/>
    <numFmt numFmtId="220" formatCode="&quot;Yes&quot;;&quot;Yes&quot;;&quot;No&quot;"/>
    <numFmt numFmtId="221" formatCode="&quot;True&quot;;&quot;True&quot;;&quot;False&quot;"/>
    <numFmt numFmtId="222" formatCode="&quot;On&quot;;&quot;On&quot;;&quot;Off&quot;"/>
    <numFmt numFmtId="223" formatCode="[$€-2]\ #,##0.00_);[Red]\([$€-2]\ #,##0.00\)"/>
    <numFmt numFmtId="224" formatCode="#,##0;[Red]#,##0"/>
    <numFmt numFmtId="225" formatCode="0;[Red]0"/>
    <numFmt numFmtId="226" formatCode="0.000_ "/>
    <numFmt numFmtId="227" formatCode="0.0000_ "/>
    <numFmt numFmtId="228" formatCode="#,##0.00_ ;[Red]\-#,##0.00\ "/>
    <numFmt numFmtId="229" formatCode="#,##0;&quot;△ &quot;#,##0"/>
    <numFmt numFmtId="230" formatCode="#,##0.00000;[Red]\-#,##0.00000"/>
    <numFmt numFmtId="231" formatCode="#,##0.000000;[Red]\-#,##0.000000"/>
    <numFmt numFmtId="232" formatCode="0_ ;[Red]\-0\ "/>
  </numFmts>
  <fonts count="12">
    <font>
      <sz val="11"/>
      <name val="ＭＳ Ｐゴシック"/>
      <family val="3"/>
    </font>
    <font>
      <sz val="10"/>
      <color indexed="8"/>
      <name val="Arial"/>
      <family val="2"/>
    </font>
    <font>
      <sz val="12"/>
      <name val="ＭＳ ゴシック"/>
      <family val="3"/>
    </font>
    <font>
      <b/>
      <sz val="12"/>
      <name val="Arial"/>
      <family val="2"/>
    </font>
    <font>
      <sz val="10"/>
      <name val="Arial"/>
      <family val="2"/>
    </font>
    <font>
      <u val="single"/>
      <sz val="8.25"/>
      <color indexed="12"/>
      <name val="ＭＳ Ｐゴシック"/>
      <family val="3"/>
    </font>
    <font>
      <u val="single"/>
      <sz val="8.25"/>
      <color indexed="36"/>
      <name val="ＭＳ Ｐゴシック"/>
      <family val="3"/>
    </font>
    <font>
      <sz val="6"/>
      <name val="ＭＳ Ｐゴシック"/>
      <family val="3"/>
    </font>
    <font>
      <b/>
      <sz val="11"/>
      <name val="ＭＳ Ｐゴシック"/>
      <family val="3"/>
    </font>
    <font>
      <b/>
      <sz val="10.5"/>
      <name val="ＭＳ Ｐゴシック"/>
      <family val="3"/>
    </font>
    <font>
      <sz val="10.5"/>
      <name val="ＭＳ Ｐゴシック"/>
      <family val="3"/>
    </font>
    <font>
      <sz val="10"/>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style="medium"/>
    </border>
    <border>
      <left>
        <color indexed="63"/>
      </left>
      <right style="thin"/>
      <top style="thin"/>
      <bottom>
        <color indexed="63"/>
      </bottom>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color indexed="63"/>
      </right>
      <top style="thin"/>
      <bottom style="medium"/>
    </border>
    <border>
      <left style="medium"/>
      <right>
        <color indexed="63"/>
      </right>
      <top style="medium"/>
      <bottom>
        <color indexed="63"/>
      </bottom>
    </border>
    <border>
      <left style="thin"/>
      <right style="medium"/>
      <top style="thin"/>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lignment/>
      <protection/>
    </xf>
    <xf numFmtId="178" fontId="0" fillId="0" borderId="0">
      <alignment horizontal="center"/>
      <protection/>
    </xf>
    <xf numFmtId="176" fontId="0" fillId="0" borderId="0" applyFont="0" applyFill="0" applyBorder="0" applyAlignment="0" applyProtection="0"/>
    <xf numFmtId="177" fontId="1" fillId="0" borderId="0" applyFill="0" applyBorder="0" applyAlignment="0">
      <protection/>
    </xf>
    <xf numFmtId="0" fontId="2" fillId="0" borderId="0" applyNumberFormat="0" applyFont="0" applyBorder="0" applyAlignment="0" applyProtection="0"/>
    <xf numFmtId="0" fontId="2" fillId="0" borderId="0" applyNumberFormat="0" applyFont="0" applyBorder="0" applyAlignment="0" applyProtection="0"/>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20">
    <xf numFmtId="0" fontId="0" fillId="0" borderId="0" xfId="0" applyAlignment="1">
      <alignment vertical="center"/>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xf>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center" wrapText="1"/>
    </xf>
    <xf numFmtId="182" fontId="0" fillId="0" borderId="8" xfId="0" applyNumberFormat="1" applyBorder="1" applyAlignment="1">
      <alignment vertical="center"/>
    </xf>
    <xf numFmtId="182" fontId="0" fillId="0" borderId="0" xfId="0" applyNumberFormat="1" applyAlignment="1">
      <alignment vertical="center"/>
    </xf>
    <xf numFmtId="182" fontId="0" fillId="0" borderId="9" xfId="0" applyNumberFormat="1" applyBorder="1" applyAlignment="1">
      <alignment vertical="center"/>
    </xf>
    <xf numFmtId="0" fontId="0" fillId="0" borderId="10" xfId="0" applyBorder="1" applyAlignment="1">
      <alignment vertical="center"/>
    </xf>
    <xf numFmtId="182" fontId="0" fillId="0" borderId="11" xfId="0" applyNumberFormat="1" applyBorder="1" applyAlignment="1">
      <alignment vertical="center"/>
    </xf>
    <xf numFmtId="210" fontId="0" fillId="0" borderId="0" xfId="0" applyNumberFormat="1" applyAlignment="1">
      <alignment vertical="center"/>
    </xf>
    <xf numFmtId="210" fontId="0" fillId="0" borderId="12" xfId="0" applyNumberFormat="1" applyBorder="1" applyAlignment="1">
      <alignment vertical="top" wrapText="1"/>
    </xf>
    <xf numFmtId="210" fontId="0" fillId="0" borderId="13" xfId="0" applyNumberFormat="1" applyBorder="1" applyAlignment="1">
      <alignment vertical="top" wrapText="1"/>
    </xf>
    <xf numFmtId="210" fontId="0" fillId="0" borderId="14" xfId="0" applyNumberFormat="1" applyBorder="1" applyAlignment="1">
      <alignment vertical="top" wrapText="1"/>
    </xf>
    <xf numFmtId="210" fontId="0" fillId="0" borderId="15" xfId="0" applyNumberFormat="1" applyBorder="1" applyAlignment="1">
      <alignment vertical="top" wrapText="1"/>
    </xf>
    <xf numFmtId="210" fontId="0" fillId="0" borderId="16" xfId="0" applyNumberFormat="1" applyBorder="1" applyAlignment="1">
      <alignment horizontal="center" vertical="center"/>
    </xf>
    <xf numFmtId="210" fontId="0" fillId="0" borderId="16" xfId="0" applyNumberFormat="1" applyBorder="1" applyAlignment="1">
      <alignment vertical="top" wrapText="1"/>
    </xf>
    <xf numFmtId="210" fontId="0" fillId="0" borderId="2" xfId="0" applyNumberFormat="1" applyBorder="1" applyAlignment="1">
      <alignment vertical="top"/>
    </xf>
    <xf numFmtId="210" fontId="0" fillId="0" borderId="17" xfId="0" applyNumberFormat="1" applyBorder="1" applyAlignment="1">
      <alignment vertical="top"/>
    </xf>
    <xf numFmtId="210" fontId="0" fillId="0" borderId="18" xfId="0" applyNumberFormat="1" applyBorder="1" applyAlignment="1">
      <alignment vertical="top"/>
    </xf>
    <xf numFmtId="210" fontId="0" fillId="0" borderId="19" xfId="0" applyNumberFormat="1" applyBorder="1" applyAlignment="1">
      <alignment vertical="top"/>
    </xf>
    <xf numFmtId="210" fontId="0" fillId="0" borderId="0" xfId="0" applyNumberFormat="1" applyBorder="1" applyAlignment="1">
      <alignment vertical="top"/>
    </xf>
    <xf numFmtId="210" fontId="0" fillId="0" borderId="4" xfId="0" applyNumberFormat="1" applyBorder="1" applyAlignment="1">
      <alignment horizontal="center" vertical="center"/>
    </xf>
    <xf numFmtId="210" fontId="0" fillId="0" borderId="4" xfId="0" applyNumberFormat="1" applyBorder="1" applyAlignment="1">
      <alignment vertical="top" wrapText="1"/>
    </xf>
    <xf numFmtId="210" fontId="0" fillId="0" borderId="5" xfId="0" applyNumberFormat="1" applyBorder="1" applyAlignment="1">
      <alignment vertical="top" wrapText="1"/>
    </xf>
    <xf numFmtId="210" fontId="0" fillId="0" borderId="6" xfId="0" applyNumberFormat="1" applyBorder="1" applyAlignment="1">
      <alignment vertical="top" wrapText="1"/>
    </xf>
    <xf numFmtId="210" fontId="0" fillId="0" borderId="20" xfId="0" applyNumberFormat="1" applyBorder="1" applyAlignment="1">
      <alignment vertical="center"/>
    </xf>
    <xf numFmtId="210" fontId="0" fillId="0" borderId="12" xfId="0" applyNumberFormat="1" applyBorder="1" applyAlignment="1">
      <alignment vertical="center"/>
    </xf>
    <xf numFmtId="210" fontId="0" fillId="0" borderId="21" xfId="0" applyNumberFormat="1" applyBorder="1" applyAlignment="1">
      <alignment vertical="center"/>
    </xf>
    <xf numFmtId="210" fontId="0" fillId="0" borderId="4" xfId="0" applyNumberFormat="1" applyBorder="1" applyAlignment="1">
      <alignment vertical="center"/>
    </xf>
    <xf numFmtId="210" fontId="0" fillId="0" borderId="5" xfId="0" applyNumberFormat="1" applyBorder="1" applyAlignment="1">
      <alignment vertical="center"/>
    </xf>
    <xf numFmtId="210" fontId="0" fillId="0" borderId="22" xfId="0" applyNumberFormat="1" applyBorder="1" applyAlignment="1">
      <alignment vertical="center"/>
    </xf>
    <xf numFmtId="210" fontId="0" fillId="0" borderId="6" xfId="0" applyNumberFormat="1" applyBorder="1" applyAlignment="1">
      <alignment vertical="center"/>
    </xf>
    <xf numFmtId="210" fontId="0" fillId="0" borderId="7" xfId="0" applyNumberFormat="1" applyBorder="1" applyAlignment="1">
      <alignment vertical="center"/>
    </xf>
    <xf numFmtId="210" fontId="0" fillId="0" borderId="23" xfId="0" applyNumberFormat="1" applyBorder="1" applyAlignment="1">
      <alignment vertical="center"/>
    </xf>
    <xf numFmtId="210" fontId="0" fillId="0" borderId="24" xfId="0" applyNumberFormat="1" applyBorder="1" applyAlignment="1">
      <alignment vertical="center"/>
    </xf>
    <xf numFmtId="210" fontId="0" fillId="0" borderId="25" xfId="0" applyNumberFormat="1" applyBorder="1" applyAlignment="1">
      <alignment vertical="center"/>
    </xf>
    <xf numFmtId="210" fontId="0" fillId="0" borderId="6" xfId="0" applyNumberFormat="1" applyBorder="1" applyAlignment="1">
      <alignment horizontal="center" vertical="center"/>
    </xf>
    <xf numFmtId="210" fontId="0" fillId="0" borderId="20" xfId="0" applyNumberFormat="1" applyBorder="1" applyAlignment="1">
      <alignment horizontal="center" vertical="center"/>
    </xf>
    <xf numFmtId="210" fontId="0" fillId="0" borderId="12" xfId="0" applyNumberFormat="1" applyBorder="1" applyAlignment="1">
      <alignment horizontal="center" vertical="center"/>
    </xf>
    <xf numFmtId="210" fontId="0" fillId="0" borderId="5" xfId="0" applyNumberFormat="1" applyBorder="1" applyAlignment="1">
      <alignment horizontal="center" vertical="center"/>
    </xf>
    <xf numFmtId="210" fontId="0" fillId="0" borderId="23" xfId="0" applyNumberFormat="1" applyBorder="1" applyAlignment="1">
      <alignment horizontal="center" vertical="center"/>
    </xf>
    <xf numFmtId="210" fontId="0" fillId="0" borderId="24" xfId="0" applyNumberFormat="1" applyBorder="1" applyAlignment="1">
      <alignment horizontal="center" vertical="center"/>
    </xf>
    <xf numFmtId="210" fontId="0" fillId="0" borderId="23" xfId="0" applyNumberFormat="1" applyBorder="1" applyAlignment="1">
      <alignment vertical="center"/>
    </xf>
    <xf numFmtId="210" fontId="0" fillId="0" borderId="26" xfId="0" applyNumberFormat="1" applyBorder="1" applyAlignment="1">
      <alignment vertical="top" wrapText="1"/>
    </xf>
    <xf numFmtId="210" fontId="0" fillId="0" borderId="0" xfId="0" applyNumberFormat="1" applyBorder="1" applyAlignment="1">
      <alignment vertical="top" wrapText="1"/>
    </xf>
    <xf numFmtId="210" fontId="0" fillId="0" borderId="27" xfId="0" applyNumberFormat="1" applyBorder="1" applyAlignment="1">
      <alignment vertical="center"/>
    </xf>
    <xf numFmtId="210" fontId="0" fillId="0" borderId="28" xfId="0" applyNumberFormat="1" applyBorder="1" applyAlignment="1">
      <alignment vertical="center"/>
    </xf>
    <xf numFmtId="210" fontId="0" fillId="0" borderId="29" xfId="0" applyNumberFormat="1" applyBorder="1" applyAlignment="1">
      <alignment vertical="top" wrapText="1"/>
    </xf>
    <xf numFmtId="210" fontId="0" fillId="0" borderId="30" xfId="0" applyNumberFormat="1" applyBorder="1" applyAlignment="1">
      <alignment vertical="top" wrapText="1"/>
    </xf>
    <xf numFmtId="210" fontId="0" fillId="0" borderId="0" xfId="0" applyNumberFormat="1" applyBorder="1" applyAlignment="1">
      <alignment horizontal="left" vertical="top" wrapText="1"/>
    </xf>
    <xf numFmtId="210" fontId="0" fillId="0" borderId="0" xfId="0" applyNumberFormat="1" applyBorder="1" applyAlignment="1">
      <alignment vertical="center"/>
    </xf>
    <xf numFmtId="210" fontId="0" fillId="0" borderId="24" xfId="0" applyNumberFormat="1" applyBorder="1" applyAlignment="1">
      <alignment vertical="top" wrapText="1"/>
    </xf>
    <xf numFmtId="210" fontId="0" fillId="0" borderId="31" xfId="0" applyNumberFormat="1" applyBorder="1" applyAlignment="1">
      <alignment horizontal="left" vertical="top" wrapText="1"/>
    </xf>
    <xf numFmtId="3" fontId="0" fillId="0" borderId="27" xfId="0" applyNumberFormat="1" applyBorder="1" applyAlignment="1">
      <alignment vertical="center"/>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5"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29" xfId="0" applyNumberFormat="1" applyBorder="1" applyAlignment="1">
      <alignment vertical="center"/>
    </xf>
    <xf numFmtId="3" fontId="0" fillId="0" borderId="28" xfId="0" applyNumberFormat="1" applyBorder="1" applyAlignment="1">
      <alignment vertical="center"/>
    </xf>
    <xf numFmtId="3" fontId="0" fillId="0" borderId="32" xfId="0" applyNumberFormat="1" applyBorder="1" applyAlignment="1">
      <alignment vertical="center"/>
    </xf>
    <xf numFmtId="210" fontId="0" fillId="0" borderId="16" xfId="0" applyNumberFormat="1" applyBorder="1" applyAlignment="1">
      <alignment horizontal="left" vertical="center"/>
    </xf>
    <xf numFmtId="210" fontId="0" fillId="0" borderId="3" xfId="0" applyNumberFormat="1" applyBorder="1" applyAlignment="1">
      <alignment vertical="top"/>
    </xf>
    <xf numFmtId="210" fontId="0" fillId="0" borderId="32" xfId="0" applyNumberFormat="1" applyBorder="1" applyAlignment="1">
      <alignment vertical="center"/>
    </xf>
    <xf numFmtId="210" fontId="0" fillId="0" borderId="27" xfId="0" applyNumberFormat="1" applyBorder="1" applyAlignment="1">
      <alignment vertical="top" wrapText="1"/>
    </xf>
    <xf numFmtId="210" fontId="0" fillId="0" borderId="33" xfId="0" applyNumberFormat="1" applyBorder="1" applyAlignment="1">
      <alignment vertical="top" wrapText="1"/>
    </xf>
    <xf numFmtId="210" fontId="0" fillId="0" borderId="28" xfId="0" applyNumberFormat="1" applyBorder="1" applyAlignment="1">
      <alignment vertical="top" wrapText="1"/>
    </xf>
    <xf numFmtId="210" fontId="0" fillId="0" borderId="29" xfId="0" applyNumberFormat="1" applyBorder="1" applyAlignment="1">
      <alignment vertical="center"/>
    </xf>
    <xf numFmtId="210" fontId="0" fillId="0" borderId="28" xfId="0" applyNumberFormat="1" applyBorder="1" applyAlignment="1">
      <alignment vertical="center"/>
    </xf>
    <xf numFmtId="210" fontId="0" fillId="0" borderId="6" xfId="0" applyNumberFormat="1" applyBorder="1" applyAlignment="1">
      <alignment horizontal="right" vertical="center"/>
    </xf>
    <xf numFmtId="210" fontId="0" fillId="0" borderId="12" xfId="0" applyNumberFormat="1" applyBorder="1" applyAlignment="1">
      <alignment horizontal="right" vertical="center"/>
    </xf>
    <xf numFmtId="210" fontId="0" fillId="0" borderId="5" xfId="0" applyNumberFormat="1" applyBorder="1" applyAlignment="1">
      <alignment horizontal="right" vertical="center"/>
    </xf>
    <xf numFmtId="210" fontId="0" fillId="0" borderId="24" xfId="0" applyNumberFormat="1" applyBorder="1" applyAlignment="1">
      <alignment horizontal="right" vertical="center"/>
    </xf>
    <xf numFmtId="0" fontId="0" fillId="0" borderId="0" xfId="0" applyAlignment="1">
      <alignment vertical="center"/>
    </xf>
    <xf numFmtId="0" fontId="0" fillId="0" borderId="34" xfId="0" applyBorder="1" applyAlignment="1">
      <alignment vertical="center" wrapText="1"/>
    </xf>
    <xf numFmtId="3" fontId="0" fillId="0" borderId="6" xfId="0" applyNumberFormat="1" applyBorder="1" applyAlignment="1">
      <alignment vertical="center" wrapText="1"/>
    </xf>
    <xf numFmtId="0" fontId="0" fillId="0" borderId="35" xfId="0" applyBorder="1" applyAlignment="1">
      <alignment vertical="center" wrapText="1"/>
    </xf>
    <xf numFmtId="3" fontId="0" fillId="0" borderId="28" xfId="0" applyNumberFormat="1" applyBorder="1" applyAlignment="1">
      <alignment vertical="center" wrapText="1"/>
    </xf>
    <xf numFmtId="0" fontId="0" fillId="0" borderId="6" xfId="0" applyBorder="1" applyAlignment="1">
      <alignment horizontal="center"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4" xfId="0"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226" fontId="0" fillId="0" borderId="27" xfId="0" applyNumberFormat="1" applyBorder="1" applyAlignment="1">
      <alignment vertical="center" wrapText="1"/>
    </xf>
    <xf numFmtId="226" fontId="0" fillId="0" borderId="29" xfId="0" applyNumberFormat="1" applyBorder="1" applyAlignment="1">
      <alignment vertical="center" wrapText="1"/>
    </xf>
    <xf numFmtId="201" fontId="0" fillId="0" borderId="0" xfId="0" applyNumberFormat="1" applyAlignment="1">
      <alignment vertical="center" wrapText="1"/>
    </xf>
    <xf numFmtId="201" fontId="0" fillId="0" borderId="15" xfId="0" applyNumberFormat="1" applyBorder="1" applyAlignment="1">
      <alignment vertical="center" wrapText="1"/>
    </xf>
    <xf numFmtId="201" fontId="0" fillId="0" borderId="7" xfId="0" applyNumberFormat="1" applyBorder="1" applyAlignment="1">
      <alignment horizontal="center" vertical="center" wrapText="1"/>
    </xf>
    <xf numFmtId="201" fontId="0" fillId="0" borderId="7" xfId="0" applyNumberFormat="1" applyBorder="1" applyAlignment="1">
      <alignment vertical="center" wrapText="1"/>
    </xf>
    <xf numFmtId="201" fontId="0" fillId="0" borderId="32" xfId="0" applyNumberFormat="1" applyBorder="1" applyAlignment="1">
      <alignment vertical="center" wrapText="1"/>
    </xf>
    <xf numFmtId="0" fontId="0" fillId="0" borderId="8" xfId="0" applyBorder="1" applyAlignment="1">
      <alignment horizontal="left" vertical="center" wrapText="1"/>
    </xf>
    <xf numFmtId="226" fontId="0" fillId="0" borderId="9" xfId="0" applyNumberFormat="1" applyBorder="1" applyAlignment="1">
      <alignment vertical="center" wrapText="1"/>
    </xf>
    <xf numFmtId="226" fontId="0" fillId="0" borderId="39" xfId="0" applyNumberFormat="1" applyBorder="1" applyAlignment="1">
      <alignment horizontal="center" vertical="center" wrapText="1"/>
    </xf>
    <xf numFmtId="0" fontId="0" fillId="0" borderId="40" xfId="0" applyBorder="1" applyAlignment="1">
      <alignment horizontal="left" vertical="center" wrapText="1"/>
    </xf>
    <xf numFmtId="226" fontId="0" fillId="0" borderId="32" xfId="0" applyNumberFormat="1" applyBorder="1" applyAlignment="1">
      <alignment horizontal="center" vertical="center" wrapText="1"/>
    </xf>
    <xf numFmtId="0" fontId="0" fillId="0" borderId="4" xfId="0" applyBorder="1" applyAlignment="1">
      <alignment vertical="center" wrapText="1"/>
    </xf>
    <xf numFmtId="3" fontId="0" fillId="0" borderId="0" xfId="0" applyNumberFormat="1" applyBorder="1" applyAlignment="1">
      <alignment vertical="center" wrapText="1"/>
    </xf>
    <xf numFmtId="226" fontId="0" fillId="0" borderId="0" xfId="0" applyNumberFormat="1" applyBorder="1" applyAlignment="1">
      <alignment vertical="center" wrapText="1"/>
    </xf>
    <xf numFmtId="201" fontId="0" fillId="0" borderId="0" xfId="0" applyNumberFormat="1" applyBorder="1" applyAlignment="1">
      <alignment vertical="center" wrapText="1"/>
    </xf>
    <xf numFmtId="226" fontId="0" fillId="0" borderId="0" xfId="0" applyNumberFormat="1" applyBorder="1" applyAlignment="1">
      <alignment horizontal="center" vertical="center" wrapText="1"/>
    </xf>
    <xf numFmtId="0" fontId="8" fillId="0" borderId="0" xfId="0" applyFont="1" applyAlignment="1">
      <alignment vertical="center"/>
    </xf>
    <xf numFmtId="38" fontId="0" fillId="0" borderId="20" xfId="26" applyBorder="1" applyAlignment="1">
      <alignment vertical="center"/>
    </xf>
    <xf numFmtId="38" fontId="0" fillId="0" borderId="21" xfId="26" applyBorder="1" applyAlignment="1">
      <alignment vertical="center"/>
    </xf>
    <xf numFmtId="38" fontId="0" fillId="0" borderId="4" xfId="26" applyBorder="1" applyAlignment="1">
      <alignment vertical="center"/>
    </xf>
    <xf numFmtId="38" fontId="0" fillId="0" borderId="22" xfId="26" applyBorder="1" applyAlignment="1">
      <alignment vertical="center"/>
    </xf>
    <xf numFmtId="38" fontId="0" fillId="0" borderId="6" xfId="26" applyBorder="1" applyAlignment="1">
      <alignment vertical="center"/>
    </xf>
    <xf numFmtId="38" fontId="0" fillId="0" borderId="7" xfId="26" applyBorder="1" applyAlignment="1">
      <alignment vertical="center"/>
    </xf>
    <xf numFmtId="38" fontId="0" fillId="0" borderId="23" xfId="26" applyBorder="1" applyAlignment="1">
      <alignment vertical="center"/>
    </xf>
    <xf numFmtId="38" fontId="0" fillId="0" borderId="25" xfId="26" applyBorder="1" applyAlignment="1">
      <alignment vertical="center"/>
    </xf>
    <xf numFmtId="179" fontId="0" fillId="0" borderId="20" xfId="26" applyNumberFormat="1" applyBorder="1" applyAlignment="1">
      <alignment horizontal="right" vertical="center"/>
    </xf>
    <xf numFmtId="179" fontId="0" fillId="0" borderId="20" xfId="26" applyNumberFormat="1" applyBorder="1" applyAlignment="1">
      <alignment vertical="center"/>
    </xf>
    <xf numFmtId="179" fontId="0" fillId="0" borderId="20" xfId="26" applyNumberFormat="1" applyBorder="1" applyAlignment="1">
      <alignment horizontal="center" vertical="center"/>
    </xf>
    <xf numFmtId="179" fontId="0" fillId="0" borderId="21" xfId="26" applyNumberFormat="1" applyBorder="1" applyAlignment="1">
      <alignment vertical="center"/>
    </xf>
    <xf numFmtId="179" fontId="0" fillId="0" borderId="4" xfId="26" applyNumberFormat="1" applyBorder="1" applyAlignment="1">
      <alignment horizontal="right" vertical="center"/>
    </xf>
    <xf numFmtId="179" fontId="0" fillId="0" borderId="4" xfId="26" applyNumberFormat="1" applyBorder="1" applyAlignment="1">
      <alignment vertical="center"/>
    </xf>
    <xf numFmtId="179" fontId="0" fillId="0" borderId="4" xfId="26" applyNumberFormat="1" applyBorder="1" applyAlignment="1">
      <alignment horizontal="center" vertical="center"/>
    </xf>
    <xf numFmtId="179" fontId="0" fillId="0" borderId="22" xfId="26" applyNumberFormat="1" applyBorder="1" applyAlignment="1">
      <alignment vertical="center"/>
    </xf>
    <xf numFmtId="179" fontId="0" fillId="0" borderId="6" xfId="26" applyNumberFormat="1" applyBorder="1" applyAlignment="1">
      <alignment horizontal="right" vertical="center"/>
    </xf>
    <xf numFmtId="179" fontId="0" fillId="0" borderId="6" xfId="26" applyNumberFormat="1" applyBorder="1" applyAlignment="1">
      <alignment vertical="center"/>
    </xf>
    <xf numFmtId="179" fontId="0" fillId="0" borderId="6" xfId="26" applyNumberFormat="1" applyBorder="1" applyAlignment="1">
      <alignment horizontal="center" vertical="center"/>
    </xf>
    <xf numFmtId="179" fontId="0" fillId="0" borderId="7" xfId="26" applyNumberFormat="1" applyBorder="1" applyAlignment="1">
      <alignment vertical="center"/>
    </xf>
    <xf numFmtId="179" fontId="0" fillId="0" borderId="23" xfId="26" applyNumberFormat="1" applyBorder="1" applyAlignment="1">
      <alignment horizontal="right" vertical="center"/>
    </xf>
    <xf numFmtId="179" fontId="0" fillId="0" borderId="23" xfId="26" applyNumberFormat="1" applyBorder="1" applyAlignment="1">
      <alignment vertical="center"/>
    </xf>
    <xf numFmtId="179" fontId="0" fillId="0" borderId="23" xfId="26" applyNumberFormat="1" applyBorder="1" applyAlignment="1">
      <alignment horizontal="center" vertical="center"/>
    </xf>
    <xf numFmtId="179" fontId="0" fillId="0" borderId="25" xfId="26" applyNumberFormat="1" applyBorder="1" applyAlignment="1">
      <alignment vertical="center"/>
    </xf>
    <xf numFmtId="0" fontId="0" fillId="0" borderId="16" xfId="0" applyBorder="1" applyAlignment="1">
      <alignment vertical="top"/>
    </xf>
    <xf numFmtId="0" fontId="0" fillId="0" borderId="31" xfId="0" applyBorder="1" applyAlignment="1">
      <alignment vertical="top" wrapText="1"/>
    </xf>
    <xf numFmtId="0" fontId="0" fillId="0" borderId="41" xfId="0" applyBorder="1" applyAlignment="1">
      <alignment vertical="top" wrapText="1"/>
    </xf>
    <xf numFmtId="206" fontId="0" fillId="0" borderId="20" xfId="26" applyNumberFormat="1" applyBorder="1" applyAlignment="1">
      <alignment vertical="center"/>
    </xf>
    <xf numFmtId="38" fontId="0" fillId="0" borderId="31" xfId="26" applyBorder="1" applyAlignment="1">
      <alignment vertical="center"/>
    </xf>
    <xf numFmtId="38" fontId="0" fillId="0" borderId="41" xfId="26" applyBorder="1" applyAlignment="1">
      <alignment vertical="center"/>
    </xf>
    <xf numFmtId="206" fontId="0" fillId="0" borderId="6" xfId="26" applyNumberFormat="1" applyBorder="1" applyAlignment="1">
      <alignment vertical="center"/>
    </xf>
    <xf numFmtId="181" fontId="0" fillId="0" borderId="6" xfId="26" applyNumberFormat="1" applyBorder="1" applyAlignment="1">
      <alignment vertical="center"/>
    </xf>
    <xf numFmtId="206" fontId="0" fillId="0" borderId="21" xfId="26" applyNumberFormat="1" applyBorder="1" applyAlignment="1">
      <alignment vertical="center"/>
    </xf>
    <xf numFmtId="206" fontId="0" fillId="0" borderId="7" xfId="26" applyNumberFormat="1" applyBorder="1" applyAlignment="1">
      <alignment vertical="center"/>
    </xf>
    <xf numFmtId="206" fontId="0" fillId="0" borderId="28" xfId="26" applyNumberFormat="1" applyBorder="1" applyAlignment="1">
      <alignment vertical="center"/>
    </xf>
    <xf numFmtId="206" fontId="0" fillId="0" borderId="32" xfId="26" applyNumberFormat="1" applyBorder="1" applyAlignment="1">
      <alignment vertical="center"/>
    </xf>
    <xf numFmtId="181" fontId="0" fillId="0" borderId="20" xfId="26" applyNumberFormat="1" applyBorder="1" applyAlignment="1">
      <alignment vertical="center"/>
    </xf>
    <xf numFmtId="181" fontId="0" fillId="0" borderId="21" xfId="26" applyNumberFormat="1" applyBorder="1" applyAlignment="1">
      <alignment vertical="center"/>
    </xf>
    <xf numFmtId="181" fontId="0" fillId="0" borderId="7" xfId="26" applyNumberFormat="1" applyBorder="1" applyAlignment="1">
      <alignment vertical="center"/>
    </xf>
    <xf numFmtId="181" fontId="0" fillId="0" borderId="28" xfId="26" applyNumberFormat="1" applyBorder="1" applyAlignment="1">
      <alignment vertical="center"/>
    </xf>
    <xf numFmtId="181" fontId="0" fillId="0" borderId="32" xfId="26" applyNumberFormat="1" applyBorder="1" applyAlignment="1">
      <alignment vertical="center"/>
    </xf>
    <xf numFmtId="40" fontId="0" fillId="0" borderId="16" xfId="26" applyNumberFormat="1" applyFont="1" applyFill="1" applyBorder="1" applyAlignment="1">
      <alignment vertical="center"/>
    </xf>
    <xf numFmtId="0" fontId="9" fillId="0" borderId="0" xfId="0" applyFont="1" applyAlignment="1">
      <alignment vertical="center"/>
    </xf>
    <xf numFmtId="0" fontId="10" fillId="0" borderId="0" xfId="0" applyFont="1" applyAlignment="1">
      <alignment vertical="center" wrapText="1"/>
    </xf>
    <xf numFmtId="201" fontId="10" fillId="0" borderId="0" xfId="0" applyNumberFormat="1" applyFont="1" applyAlignment="1">
      <alignment vertical="center" wrapText="1"/>
    </xf>
    <xf numFmtId="3" fontId="10" fillId="0" borderId="6" xfId="0" applyNumberFormat="1" applyFont="1" applyBorder="1" applyAlignment="1">
      <alignment vertical="center" wrapText="1"/>
    </xf>
    <xf numFmtId="226" fontId="10" fillId="0" borderId="27" xfId="0" applyNumberFormat="1" applyFont="1" applyBorder="1" applyAlignment="1">
      <alignment vertical="center" wrapText="1"/>
    </xf>
    <xf numFmtId="3" fontId="10" fillId="0" borderId="28" xfId="0" applyNumberFormat="1" applyFont="1" applyBorder="1" applyAlignment="1">
      <alignment vertical="center" wrapText="1"/>
    </xf>
    <xf numFmtId="226" fontId="10" fillId="0" borderId="29" xfId="0" applyNumberFormat="1" applyFont="1" applyBorder="1" applyAlignment="1">
      <alignment vertical="center" wrapText="1"/>
    </xf>
    <xf numFmtId="0" fontId="10" fillId="0" borderId="0" xfId="0" applyFont="1" applyAlignment="1">
      <alignment vertical="center"/>
    </xf>
    <xf numFmtId="3" fontId="0" fillId="2" borderId="6" xfId="0" applyNumberFormat="1" applyFill="1" applyBorder="1" applyAlignment="1">
      <alignment vertical="center" wrapText="1"/>
    </xf>
    <xf numFmtId="226" fontId="0" fillId="2" borderId="27" xfId="0" applyNumberFormat="1" applyFill="1" applyBorder="1" applyAlignment="1">
      <alignment vertical="center" wrapText="1"/>
    </xf>
    <xf numFmtId="3" fontId="0" fillId="2" borderId="28" xfId="0" applyNumberFormat="1" applyFill="1" applyBorder="1" applyAlignment="1">
      <alignment vertical="center" wrapText="1"/>
    </xf>
    <xf numFmtId="226" fontId="0" fillId="2" borderId="29" xfId="0" applyNumberFormat="1" applyFill="1" applyBorder="1" applyAlignment="1">
      <alignment vertical="center" wrapText="1"/>
    </xf>
    <xf numFmtId="0" fontId="11" fillId="0" borderId="0" xfId="0" applyFont="1" applyAlignment="1">
      <alignment vertical="center"/>
    </xf>
    <xf numFmtId="210" fontId="10" fillId="0" borderId="5" xfId="0" applyNumberFormat="1" applyFont="1" applyBorder="1" applyAlignment="1">
      <alignment vertical="top" wrapText="1"/>
    </xf>
    <xf numFmtId="210" fontId="10" fillId="0" borderId="6" xfId="0" applyNumberFormat="1" applyFont="1" applyBorder="1" applyAlignment="1">
      <alignment vertical="top" wrapText="1"/>
    </xf>
    <xf numFmtId="210" fontId="10" fillId="0" borderId="4" xfId="0" applyNumberFormat="1" applyFont="1" applyBorder="1" applyAlignment="1">
      <alignment vertical="top" wrapText="1"/>
    </xf>
    <xf numFmtId="210" fontId="10" fillId="0" borderId="31" xfId="0" applyNumberFormat="1" applyFont="1" applyBorder="1" applyAlignment="1">
      <alignment vertical="top" wrapText="1"/>
    </xf>
    <xf numFmtId="210" fontId="10" fillId="0" borderId="0" xfId="0" applyNumberFormat="1" applyFont="1" applyAlignment="1">
      <alignment vertical="center"/>
    </xf>
    <xf numFmtId="210" fontId="10" fillId="0" borderId="28" xfId="0" applyNumberFormat="1" applyFont="1" applyBorder="1" applyAlignment="1">
      <alignment vertical="top" wrapText="1"/>
    </xf>
    <xf numFmtId="210" fontId="10" fillId="0" borderId="16" xfId="0" applyNumberFormat="1" applyFont="1" applyBorder="1" applyAlignment="1">
      <alignment vertical="top" wrapText="1"/>
    </xf>
    <xf numFmtId="3" fontId="0" fillId="0" borderId="0" xfId="0" applyNumberFormat="1" applyBorder="1" applyAlignment="1">
      <alignment horizontal="center" vertical="center"/>
    </xf>
    <xf numFmtId="201" fontId="10" fillId="0" borderId="27" xfId="0" applyNumberFormat="1" applyFont="1" applyBorder="1" applyAlignment="1">
      <alignment vertical="center" wrapText="1"/>
    </xf>
    <xf numFmtId="201" fontId="0" fillId="2" borderId="27" xfId="0" applyNumberFormat="1" applyFill="1" applyBorder="1" applyAlignment="1">
      <alignment vertical="center" wrapText="1"/>
    </xf>
    <xf numFmtId="201" fontId="0" fillId="2" borderId="29" xfId="0" applyNumberFormat="1" applyFill="1" applyBorder="1" applyAlignment="1">
      <alignment vertical="center" wrapText="1"/>
    </xf>
    <xf numFmtId="201" fontId="10" fillId="0" borderId="29" xfId="0" applyNumberFormat="1" applyFont="1" applyBorder="1" applyAlignment="1">
      <alignment vertical="center" wrapText="1"/>
    </xf>
    <xf numFmtId="0" fontId="10" fillId="0" borderId="12" xfId="0" applyFont="1" applyBorder="1" applyAlignment="1">
      <alignment horizontal="center" vertical="center" wrapText="1"/>
    </xf>
    <xf numFmtId="226" fontId="10" fillId="0" borderId="5" xfId="0" applyNumberFormat="1" applyFont="1" applyBorder="1" applyAlignment="1">
      <alignment vertical="center" wrapText="1"/>
    </xf>
    <xf numFmtId="201" fontId="10" fillId="0" borderId="5" xfId="0" applyNumberFormat="1" applyFont="1" applyBorder="1" applyAlignment="1">
      <alignment horizontal="center" vertical="center" wrapText="1"/>
    </xf>
    <xf numFmtId="226" fontId="0" fillId="2" borderId="5" xfId="0" applyNumberFormat="1" applyFill="1" applyBorder="1" applyAlignment="1">
      <alignment vertical="center" wrapText="1"/>
    </xf>
    <xf numFmtId="201" fontId="0" fillId="2" borderId="5" xfId="0" applyNumberFormat="1" applyFill="1" applyBorder="1" applyAlignment="1">
      <alignment horizontal="center" vertical="center" wrapText="1"/>
    </xf>
    <xf numFmtId="0" fontId="0" fillId="0" borderId="42" xfId="0" applyBorder="1" applyAlignment="1">
      <alignment vertical="center" wrapText="1"/>
    </xf>
    <xf numFmtId="206" fontId="0" fillId="0" borderId="22" xfId="26" applyNumberFormat="1" applyBorder="1" applyAlignment="1">
      <alignment vertical="center" wrapText="1"/>
    </xf>
    <xf numFmtId="206" fontId="0" fillId="0" borderId="7" xfId="26" applyNumberFormat="1" applyBorder="1" applyAlignment="1">
      <alignment vertical="center" wrapText="1"/>
    </xf>
    <xf numFmtId="206" fontId="0" fillId="0" borderId="32" xfId="26" applyNumberFormat="1" applyBorder="1" applyAlignment="1">
      <alignment vertical="center" wrapText="1"/>
    </xf>
    <xf numFmtId="38" fontId="0" fillId="3" borderId="31" xfId="26" applyFill="1" applyBorder="1" applyAlignment="1">
      <alignment vertical="center"/>
    </xf>
    <xf numFmtId="38" fontId="0" fillId="3" borderId="23" xfId="26" applyFill="1" applyBorder="1" applyAlignment="1">
      <alignment vertical="center"/>
    </xf>
    <xf numFmtId="210" fontId="0" fillId="0" borderId="28" xfId="0" applyNumberFormat="1" applyBorder="1" applyAlignment="1">
      <alignment horizontal="left" vertical="top" wrapText="1"/>
    </xf>
    <xf numFmtId="0" fontId="0" fillId="0" borderId="0" xfId="0" applyBorder="1" applyAlignment="1">
      <alignment vertical="center"/>
    </xf>
    <xf numFmtId="38" fontId="0" fillId="0" borderId="0" xfId="26" applyBorder="1" applyAlignment="1">
      <alignment vertical="center"/>
    </xf>
    <xf numFmtId="38" fontId="0" fillId="2" borderId="0" xfId="26" applyFill="1" applyBorder="1" applyAlignment="1">
      <alignment vertical="center"/>
    </xf>
    <xf numFmtId="0" fontId="0" fillId="0" borderId="26" xfId="0" applyBorder="1" applyAlignment="1">
      <alignment horizontal="center" vertical="center"/>
    </xf>
    <xf numFmtId="0" fontId="0" fillId="0" borderId="0" xfId="0" applyBorder="1" applyAlignment="1">
      <alignment horizontal="center" vertical="center"/>
    </xf>
    <xf numFmtId="182" fontId="0" fillId="0" borderId="13" xfId="0" applyNumberFormat="1" applyBorder="1" applyAlignment="1">
      <alignment vertical="center"/>
    </xf>
    <xf numFmtId="182" fontId="0" fillId="0" borderId="2" xfId="0" applyNumberFormat="1" applyBorder="1" applyAlignment="1">
      <alignment vertical="center"/>
    </xf>
    <xf numFmtId="0" fontId="0" fillId="0" borderId="43" xfId="0" applyBorder="1" applyAlignment="1">
      <alignment vertical="center"/>
    </xf>
    <xf numFmtId="0" fontId="10" fillId="0" borderId="44" xfId="0" applyFont="1" applyBorder="1" applyAlignment="1">
      <alignment vertical="center" wrapText="1"/>
    </xf>
    <xf numFmtId="0" fontId="10" fillId="0" borderId="19" xfId="0" applyFont="1" applyBorder="1" applyAlignment="1">
      <alignment vertical="center" wrapText="1"/>
    </xf>
    <xf numFmtId="0" fontId="10" fillId="0" borderId="30" xfId="0" applyFont="1" applyBorder="1" applyAlignment="1">
      <alignment vertical="center" wrapText="1"/>
    </xf>
    <xf numFmtId="0" fontId="10" fillId="0" borderId="45" xfId="0" applyFont="1" applyBorder="1" applyAlignment="1">
      <alignment vertical="center" wrapText="1"/>
    </xf>
    <xf numFmtId="0" fontId="0" fillId="0" borderId="26"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19" xfId="0" applyBorder="1" applyAlignment="1">
      <alignment vertical="center" wrapText="1"/>
    </xf>
    <xf numFmtId="0" fontId="0" fillId="0" borderId="30" xfId="0" applyBorder="1" applyAlignment="1">
      <alignment vertical="center" wrapText="1"/>
    </xf>
    <xf numFmtId="0" fontId="10" fillId="0" borderId="47" xfId="0" applyFont="1" applyBorder="1" applyAlignment="1">
      <alignment horizontal="center" vertical="center" wrapText="1"/>
    </xf>
    <xf numFmtId="3" fontId="0" fillId="2" borderId="4" xfId="0" applyNumberFormat="1" applyFill="1" applyBorder="1" applyAlignment="1">
      <alignment vertical="center" wrapText="1"/>
    </xf>
    <xf numFmtId="0" fontId="10" fillId="0" borderId="40" xfId="0" applyFont="1" applyBorder="1" applyAlignment="1">
      <alignment vertical="center" wrapText="1"/>
    </xf>
    <xf numFmtId="0" fontId="10" fillId="0" borderId="10" xfId="0" applyFont="1" applyBorder="1" applyAlignment="1">
      <alignment vertical="center" wrapText="1"/>
    </xf>
    <xf numFmtId="0" fontId="10" fillId="0" borderId="48" xfId="0" applyFont="1" applyBorder="1" applyAlignment="1">
      <alignment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4" xfId="0" applyFont="1" applyBorder="1" applyAlignment="1">
      <alignment vertical="center" wrapText="1"/>
    </xf>
    <xf numFmtId="201" fontId="10" fillId="0" borderId="28" xfId="0" applyNumberFormat="1" applyFont="1" applyBorder="1" applyAlignment="1">
      <alignment vertical="center" wrapText="1"/>
    </xf>
    <xf numFmtId="0" fontId="0" fillId="0" borderId="32" xfId="0" applyBorder="1" applyAlignment="1">
      <alignment horizontal="center" vertical="center" wrapText="1"/>
    </xf>
    <xf numFmtId="3" fontId="10" fillId="0" borderId="19" xfId="0" applyNumberFormat="1" applyFont="1" applyBorder="1" applyAlignment="1">
      <alignment vertical="center" wrapText="1"/>
    </xf>
    <xf numFmtId="3" fontId="10" fillId="0" borderId="30" xfId="0" applyNumberFormat="1" applyFont="1" applyBorder="1" applyAlignment="1">
      <alignment vertical="center" wrapText="1"/>
    </xf>
    <xf numFmtId="0" fontId="10" fillId="0" borderId="49" xfId="0" applyFont="1" applyBorder="1" applyAlignment="1">
      <alignment vertical="center" wrapText="1"/>
    </xf>
    <xf numFmtId="0" fontId="10" fillId="0" borderId="9" xfId="0" applyFont="1" applyBorder="1" applyAlignment="1">
      <alignment vertical="center" wrapText="1"/>
    </xf>
    <xf numFmtId="0" fontId="10" fillId="0" borderId="39" xfId="0" applyFont="1" applyBorder="1" applyAlignment="1">
      <alignment vertical="center" wrapText="1"/>
    </xf>
    <xf numFmtId="3" fontId="10" fillId="0" borderId="4" xfId="0" applyNumberFormat="1" applyFont="1" applyBorder="1" applyAlignment="1">
      <alignment vertical="center" wrapText="1"/>
    </xf>
    <xf numFmtId="3" fontId="10" fillId="0" borderId="46" xfId="0" applyNumberFormat="1" applyFont="1" applyBorder="1" applyAlignment="1">
      <alignment vertical="center" wrapText="1"/>
    </xf>
    <xf numFmtId="232" fontId="0" fillId="0" borderId="13" xfId="0" applyNumberFormat="1" applyBorder="1" applyAlignment="1">
      <alignment vertical="center"/>
    </xf>
    <xf numFmtId="232" fontId="0" fillId="0" borderId="50" xfId="0" applyNumberFormat="1" applyBorder="1" applyAlignment="1">
      <alignment vertical="center"/>
    </xf>
    <xf numFmtId="232" fontId="0" fillId="0" borderId="2" xfId="0" applyNumberFormat="1" applyBorder="1" applyAlignment="1">
      <alignment vertical="center"/>
    </xf>
    <xf numFmtId="232" fontId="0" fillId="0" borderId="43" xfId="0" applyNumberFormat="1" applyBorder="1" applyAlignment="1">
      <alignment vertical="center"/>
    </xf>
    <xf numFmtId="210" fontId="0" fillId="0" borderId="48" xfId="0" applyNumberFormat="1" applyBorder="1" applyAlignment="1">
      <alignment vertical="center"/>
    </xf>
    <xf numFmtId="3" fontId="0" fillId="0" borderId="4" xfId="0" applyNumberFormat="1" applyBorder="1" applyAlignment="1">
      <alignment vertical="center"/>
    </xf>
    <xf numFmtId="3" fontId="0" fillId="0" borderId="22" xfId="0" applyNumberFormat="1" applyBorder="1" applyAlignment="1">
      <alignment vertical="center"/>
    </xf>
    <xf numFmtId="0" fontId="0" fillId="0" borderId="40"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43" xfId="0" applyBorder="1" applyAlignment="1">
      <alignment horizontal="center" vertical="center"/>
    </xf>
    <xf numFmtId="232" fontId="0" fillId="0" borderId="0" xfId="0" applyNumberFormat="1" applyBorder="1" applyAlignment="1">
      <alignment vertical="center"/>
    </xf>
    <xf numFmtId="0" fontId="0" fillId="0" borderId="23" xfId="0" applyBorder="1" applyAlignment="1">
      <alignment vertical="top" wrapText="1"/>
    </xf>
    <xf numFmtId="0" fontId="0" fillId="0" borderId="24" xfId="0" applyBorder="1" applyAlignment="1">
      <alignment vertical="top"/>
    </xf>
    <xf numFmtId="0" fontId="0" fillId="0" borderId="28" xfId="0" applyBorder="1" applyAlignment="1">
      <alignment vertical="top" wrapText="1"/>
    </xf>
    <xf numFmtId="0" fontId="0" fillId="0" borderId="32" xfId="0" applyBorder="1" applyAlignment="1">
      <alignment vertical="top" wrapText="1"/>
    </xf>
    <xf numFmtId="0" fontId="9" fillId="0" borderId="0" xfId="0" applyFont="1" applyAlignment="1">
      <alignment vertical="center"/>
    </xf>
    <xf numFmtId="0" fontId="10" fillId="0" borderId="0" xfId="0" applyFont="1" applyAlignment="1">
      <alignment vertical="center"/>
    </xf>
    <xf numFmtId="0" fontId="10" fillId="0" borderId="18" xfId="0" applyFont="1" applyBorder="1" applyAlignment="1">
      <alignment vertical="center"/>
    </xf>
    <xf numFmtId="0" fontId="10" fillId="0" borderId="17" xfId="0" applyFont="1" applyBorder="1" applyAlignment="1">
      <alignment vertical="center"/>
    </xf>
    <xf numFmtId="0" fontId="10" fillId="0" borderId="33" xfId="0" applyFont="1" applyBorder="1" applyAlignment="1">
      <alignment vertical="center"/>
    </xf>
    <xf numFmtId="0" fontId="0" fillId="0" borderId="17" xfId="0" applyFont="1" applyBorder="1" applyAlignment="1">
      <alignment vertical="center"/>
    </xf>
    <xf numFmtId="0" fontId="10" fillId="0" borderId="31"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3" xfId="0" applyFont="1" applyBorder="1" applyAlignment="1">
      <alignment vertical="center"/>
    </xf>
    <xf numFmtId="0" fontId="10" fillId="0" borderId="46" xfId="0" applyFont="1" applyBorder="1" applyAlignment="1">
      <alignment vertical="center"/>
    </xf>
    <xf numFmtId="0" fontId="10" fillId="0" borderId="2" xfId="0" applyFont="1" applyBorder="1" applyAlignment="1">
      <alignment vertical="center"/>
    </xf>
    <xf numFmtId="0" fontId="10" fillId="3" borderId="6" xfId="0" applyFont="1" applyFill="1" applyBorder="1" applyAlignment="1">
      <alignment vertical="center"/>
    </xf>
    <xf numFmtId="0" fontId="10" fillId="0" borderId="4" xfId="0" applyFont="1" applyBorder="1" applyAlignment="1">
      <alignment vertical="center"/>
    </xf>
    <xf numFmtId="198" fontId="10" fillId="0" borderId="0" xfId="0" applyNumberFormat="1" applyFont="1" applyBorder="1" applyAlignment="1">
      <alignment vertical="center"/>
    </xf>
    <xf numFmtId="198" fontId="10" fillId="3" borderId="3" xfId="0" applyNumberFormat="1" applyFont="1" applyFill="1" applyBorder="1" applyAlignment="1">
      <alignment vertical="center"/>
    </xf>
    <xf numFmtId="198" fontId="10" fillId="3" borderId="3" xfId="0" applyNumberFormat="1" applyFont="1" applyFill="1" applyBorder="1" applyAlignment="1">
      <alignment horizontal="center" vertical="center"/>
    </xf>
    <xf numFmtId="0" fontId="11" fillId="0" borderId="3" xfId="0" applyFont="1" applyBorder="1" applyAlignment="1">
      <alignment vertical="center"/>
    </xf>
    <xf numFmtId="0" fontId="10" fillId="0" borderId="50" xfId="0" applyFont="1" applyBorder="1" applyAlignment="1">
      <alignment vertical="center"/>
    </xf>
    <xf numFmtId="198" fontId="10" fillId="0" borderId="17" xfId="0" applyNumberFormat="1" applyFont="1" applyBorder="1" applyAlignment="1">
      <alignment vertical="center"/>
    </xf>
    <xf numFmtId="198" fontId="10" fillId="3" borderId="31" xfId="0" applyNumberFormat="1" applyFont="1" applyFill="1" applyBorder="1" applyAlignment="1">
      <alignment vertical="center"/>
    </xf>
    <xf numFmtId="198" fontId="10" fillId="3" borderId="31" xfId="0" applyNumberFormat="1" applyFont="1" applyFill="1" applyBorder="1" applyAlignment="1">
      <alignment horizontal="center" vertical="center"/>
    </xf>
    <xf numFmtId="0" fontId="11" fillId="0" borderId="31" xfId="0" applyFont="1" applyBorder="1" applyAlignment="1">
      <alignment vertical="center"/>
    </xf>
    <xf numFmtId="198" fontId="10" fillId="0" borderId="50" xfId="0" applyNumberFormat="1" applyFont="1" applyBorder="1" applyAlignment="1">
      <alignment vertical="center"/>
    </xf>
    <xf numFmtId="198" fontId="10" fillId="3" borderId="4" xfId="0" applyNumberFormat="1" applyFont="1" applyFill="1" applyBorder="1" applyAlignment="1">
      <alignment vertical="center"/>
    </xf>
    <xf numFmtId="198" fontId="10" fillId="3" borderId="4" xfId="0" applyNumberFormat="1" applyFont="1" applyFill="1" applyBorder="1" applyAlignment="1">
      <alignment horizontal="center" vertical="center"/>
    </xf>
    <xf numFmtId="0" fontId="11" fillId="0" borderId="4" xfId="0" applyFont="1" applyBorder="1" applyAlignment="1">
      <alignment vertical="center"/>
    </xf>
    <xf numFmtId="0" fontId="10" fillId="0" borderId="5" xfId="0" applyFont="1" applyBorder="1" applyAlignment="1">
      <alignment vertical="center"/>
    </xf>
    <xf numFmtId="0" fontId="0" fillId="0" borderId="40" xfId="0" applyBorder="1" applyAlignment="1">
      <alignment horizontal="center" vertical="center"/>
    </xf>
    <xf numFmtId="0" fontId="0" fillId="0" borderId="49"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0" xfId="0" applyBorder="1" applyAlignment="1">
      <alignment horizontal="left" vertical="top"/>
    </xf>
    <xf numFmtId="0" fontId="0" fillId="0" borderId="45" xfId="0"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0" fillId="0" borderId="52" xfId="0" applyBorder="1" applyAlignment="1">
      <alignment horizontal="left" vertical="top"/>
    </xf>
    <xf numFmtId="0" fontId="0" fillId="0" borderId="51" xfId="0" applyFont="1" applyBorder="1" applyAlignment="1">
      <alignment horizontal="center" vertical="center" wrapText="1"/>
    </xf>
    <xf numFmtId="0" fontId="0" fillId="0" borderId="3" xfId="0" applyBorder="1" applyAlignment="1">
      <alignment horizontal="center" vertical="center" wrapText="1"/>
    </xf>
    <xf numFmtId="0" fontId="0" fillId="0" borderId="23" xfId="0" applyBorder="1" applyAlignment="1">
      <alignment horizontal="center" vertical="center" wrapText="1"/>
    </xf>
    <xf numFmtId="0" fontId="0" fillId="0" borderId="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Border="1" applyAlignment="1">
      <alignment horizontal="center" vertical="center"/>
    </xf>
    <xf numFmtId="210" fontId="0" fillId="0" borderId="20" xfId="0" applyNumberFormat="1" applyBorder="1" applyAlignment="1">
      <alignment horizontal="left" vertical="top" wrapText="1"/>
    </xf>
    <xf numFmtId="210" fontId="0" fillId="0" borderId="6" xfId="0" applyNumberFormat="1" applyBorder="1" applyAlignment="1">
      <alignment horizontal="left" vertical="top" wrapText="1"/>
    </xf>
    <xf numFmtId="210" fontId="0" fillId="0" borderId="28" xfId="0" applyNumberFormat="1" applyBorder="1" applyAlignment="1">
      <alignment horizontal="left" vertical="top" wrapText="1"/>
    </xf>
    <xf numFmtId="210" fontId="0" fillId="0" borderId="21" xfId="0" applyNumberFormat="1" applyBorder="1" applyAlignment="1">
      <alignment horizontal="left" vertical="top" wrapText="1"/>
    </xf>
    <xf numFmtId="210" fontId="0" fillId="0" borderId="7" xfId="0" applyNumberFormat="1" applyBorder="1" applyAlignment="1">
      <alignment horizontal="left" vertical="top" wrapText="1"/>
    </xf>
    <xf numFmtId="210" fontId="0" fillId="0" borderId="32" xfId="0" applyNumberFormat="1" applyBorder="1" applyAlignment="1">
      <alignment horizontal="left" vertical="top" wrapText="1"/>
    </xf>
    <xf numFmtId="210" fontId="0" fillId="0" borderId="51" xfId="0" applyNumberFormat="1" applyBorder="1" applyAlignment="1">
      <alignment horizontal="center" vertical="center"/>
    </xf>
    <xf numFmtId="210" fontId="0" fillId="0" borderId="3" xfId="0" applyNumberFormat="1" applyBorder="1" applyAlignment="1">
      <alignment horizontal="center" vertical="center"/>
    </xf>
    <xf numFmtId="210" fontId="0" fillId="0" borderId="23" xfId="0" applyNumberFormat="1" applyBorder="1" applyAlignment="1">
      <alignment horizontal="center" vertical="center"/>
    </xf>
    <xf numFmtId="210" fontId="10" fillId="0" borderId="18" xfId="0" applyNumberFormat="1" applyFont="1" applyBorder="1" applyAlignment="1">
      <alignment horizontal="left" vertical="top" wrapText="1"/>
    </xf>
    <xf numFmtId="210" fontId="10" fillId="0" borderId="24" xfId="0" applyNumberFormat="1" applyFont="1" applyBorder="1" applyAlignment="1">
      <alignment horizontal="left" vertical="top" wrapText="1"/>
    </xf>
    <xf numFmtId="210" fontId="0" fillId="0" borderId="53" xfId="0" applyNumberFormat="1" applyBorder="1" applyAlignment="1">
      <alignment horizontal="left" vertical="top" wrapText="1"/>
    </xf>
    <xf numFmtId="210" fontId="0" fillId="0" borderId="54" xfId="0" applyNumberFormat="1" applyBorder="1" applyAlignment="1">
      <alignment horizontal="left" vertical="top" wrapText="1"/>
    </xf>
    <xf numFmtId="210" fontId="0" fillId="0" borderId="25" xfId="0" applyNumberFormat="1" applyBorder="1" applyAlignment="1">
      <alignment horizontal="left" vertical="top" wrapText="1"/>
    </xf>
    <xf numFmtId="210" fontId="0" fillId="0" borderId="14" xfId="0" applyNumberFormat="1" applyBorder="1" applyAlignment="1">
      <alignment horizontal="left" vertical="top" wrapText="1"/>
    </xf>
    <xf numFmtId="210" fontId="0" fillId="0" borderId="16" xfId="0" applyNumberFormat="1" applyBorder="1" applyAlignment="1">
      <alignment horizontal="left" vertical="top" wrapText="1"/>
    </xf>
    <xf numFmtId="210" fontId="0" fillId="0" borderId="24" xfId="0" applyNumberFormat="1" applyBorder="1" applyAlignment="1">
      <alignment horizontal="left" vertical="top" wrapText="1"/>
    </xf>
    <xf numFmtId="210" fontId="0" fillId="0" borderId="18" xfId="0" applyNumberFormat="1" applyBorder="1" applyAlignment="1">
      <alignment horizontal="left" vertical="top" wrapText="1"/>
    </xf>
    <xf numFmtId="210" fontId="0" fillId="0" borderId="14" xfId="0" applyNumberFormat="1" applyBorder="1" applyAlignment="1">
      <alignment horizontal="left" vertical="top"/>
    </xf>
    <xf numFmtId="210" fontId="0" fillId="0" borderId="26" xfId="0" applyNumberFormat="1" applyBorder="1" applyAlignment="1">
      <alignment horizontal="left" vertical="top"/>
    </xf>
    <xf numFmtId="210" fontId="0" fillId="0" borderId="44" xfId="0" applyNumberFormat="1" applyBorder="1" applyAlignment="1">
      <alignment horizontal="left" vertical="top"/>
    </xf>
    <xf numFmtId="210" fontId="0" fillId="0" borderId="12" xfId="0" applyNumberFormat="1" applyBorder="1" applyAlignment="1">
      <alignment horizontal="left" vertical="top" wrapText="1"/>
    </xf>
    <xf numFmtId="210" fontId="0" fillId="0" borderId="13" xfId="0" applyNumberFormat="1" applyBorder="1" applyAlignment="1">
      <alignment horizontal="left" vertical="top" wrapText="1"/>
    </xf>
    <xf numFmtId="0" fontId="0" fillId="0" borderId="53" xfId="0" applyBorder="1" applyAlignment="1">
      <alignment horizontal="left" vertical="top" wrapText="1"/>
    </xf>
    <xf numFmtId="0" fontId="0" fillId="0" borderId="25" xfId="0" applyBorder="1" applyAlignment="1">
      <alignment horizontal="left" vertical="top" wrapText="1"/>
    </xf>
    <xf numFmtId="210" fontId="0" fillId="0" borderId="41" xfId="0" applyNumberFormat="1" applyBorder="1" applyAlignment="1">
      <alignment horizontal="left" vertical="top" wrapText="1"/>
    </xf>
    <xf numFmtId="210" fontId="0" fillId="0" borderId="4" xfId="0" applyNumberFormat="1" applyBorder="1" applyAlignment="1">
      <alignment horizontal="center" vertical="center"/>
    </xf>
    <xf numFmtId="0" fontId="0" fillId="0" borderId="18" xfId="0" applyBorder="1" applyAlignment="1">
      <alignment horizontal="center" vertical="center" wrapText="1"/>
    </xf>
    <xf numFmtId="0" fontId="0" fillId="0" borderId="52" xfId="0" applyBorder="1" applyAlignment="1">
      <alignment horizontal="center" vertical="center" wrapText="1"/>
    </xf>
    <xf numFmtId="0" fontId="10" fillId="0" borderId="14" xfId="0" applyFont="1" applyBorder="1" applyAlignment="1">
      <alignment horizontal="center" vertical="center" wrapText="1"/>
    </xf>
    <xf numFmtId="0" fontId="10" fillId="0" borderId="26" xfId="0" applyFont="1" applyBorder="1" applyAlignment="1">
      <alignment horizontal="center" vertical="center" wrapText="1"/>
    </xf>
  </cellXfs>
  <cellStyles count="17">
    <cellStyle name="Normal" xfId="0"/>
    <cellStyle name="(xx)" xfId="15"/>
    <cellStyle name="(xx)中央" xfId="16"/>
    <cellStyle name="(通貨) [0.0]" xfId="17"/>
    <cellStyle name="Calc Currency (0)" xfId="18"/>
    <cellStyle name="COMP定番表書式" xfId="19"/>
    <cellStyle name="COMP定番表書式workI" xfId="20"/>
    <cellStyle name="Header1" xfId="21"/>
    <cellStyle name="Header2" xfId="22"/>
    <cellStyle name="Normal_#18-Internet" xfId="23"/>
    <cellStyle name="Percent" xfId="24"/>
    <cellStyle name="Hyperlink" xfId="25"/>
    <cellStyle name="Comma [0]" xfId="26"/>
    <cellStyle name="Comma" xfId="27"/>
    <cellStyle name="Currency [0]" xfId="28"/>
    <cellStyle name="Currency"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O&#38598;&#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O集約の定義"/>
      <sheetName val="分割表定義"/>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0"/>
  <sheetViews>
    <sheetView tabSelected="1" zoomScaleSheetLayoutView="100" workbookViewId="0" topLeftCell="A1">
      <selection activeCell="E1" sqref="E1"/>
    </sheetView>
  </sheetViews>
  <sheetFormatPr defaultColWidth="9.00390625" defaultRowHeight="13.5"/>
  <cols>
    <col min="1" max="1" width="12.25390625" style="0" customWidth="1"/>
    <col min="2" max="2" width="6.00390625" style="0" customWidth="1"/>
    <col min="3" max="11" width="11.625" style="0" customWidth="1"/>
    <col min="12" max="12" width="13.625" style="0" customWidth="1"/>
  </cols>
  <sheetData>
    <row r="1" spans="1:2" ht="13.5">
      <c r="A1" s="108" t="s">
        <v>90</v>
      </c>
      <c r="B1" s="108"/>
    </row>
    <row r="2" ht="14.25" thickBot="1">
      <c r="K2" s="163" t="s">
        <v>12</v>
      </c>
    </row>
    <row r="3" spans="1:11" ht="13.5" customHeight="1">
      <c r="A3" s="269"/>
      <c r="B3" s="191"/>
      <c r="C3" s="272" t="s">
        <v>76</v>
      </c>
      <c r="D3" s="274" t="s">
        <v>92</v>
      </c>
      <c r="E3" s="275"/>
      <c r="F3" s="275"/>
      <c r="G3" s="275"/>
      <c r="H3" s="275"/>
      <c r="I3" s="275"/>
      <c r="J3" s="275"/>
      <c r="K3" s="276"/>
    </row>
    <row r="4" spans="1:11" ht="13.5">
      <c r="A4" s="270"/>
      <c r="B4" s="192"/>
      <c r="C4" s="273"/>
      <c r="D4" s="1" t="s">
        <v>4</v>
      </c>
      <c r="E4" s="277" t="s">
        <v>1</v>
      </c>
      <c r="F4" s="278"/>
      <c r="G4" s="278"/>
      <c r="H4" s="279"/>
      <c r="I4" s="280" t="s">
        <v>91</v>
      </c>
      <c r="J4" s="281"/>
      <c r="K4" s="282"/>
    </row>
    <row r="5" spans="1:11" s="6" customFormat="1" ht="27.75" thickBot="1">
      <c r="A5" s="271"/>
      <c r="B5" s="234"/>
      <c r="C5" s="288"/>
      <c r="D5" s="236"/>
      <c r="E5" s="237"/>
      <c r="F5" s="238" t="s">
        <v>7</v>
      </c>
      <c r="G5" s="238" t="s">
        <v>14</v>
      </c>
      <c r="H5" s="238" t="s">
        <v>13</v>
      </c>
      <c r="I5" s="237"/>
      <c r="J5" s="238" t="s">
        <v>5</v>
      </c>
      <c r="K5" s="239" t="s">
        <v>3</v>
      </c>
    </row>
    <row r="6" spans="1:11" s="8" customFormat="1" ht="13.5">
      <c r="A6" s="11" t="s">
        <v>8</v>
      </c>
      <c r="B6" s="199">
        <v>1990</v>
      </c>
      <c r="C6" s="111">
        <v>36626216</v>
      </c>
      <c r="D6" s="111">
        <v>194338.01353653875</v>
      </c>
      <c r="E6" s="111">
        <v>112571.01353653875</v>
      </c>
      <c r="F6" s="111">
        <v>14549.379177683448</v>
      </c>
      <c r="G6" s="111">
        <v>56770</v>
      </c>
      <c r="H6" s="111">
        <v>41251.63435885531</v>
      </c>
      <c r="I6" s="111">
        <v>81767</v>
      </c>
      <c r="J6" s="111">
        <v>34143</v>
      </c>
      <c r="K6" s="112">
        <v>47624</v>
      </c>
    </row>
    <row r="7" spans="1:11" s="8" customFormat="1" ht="13.5">
      <c r="A7" s="11" t="s">
        <v>9</v>
      </c>
      <c r="B7" s="197">
        <v>1995</v>
      </c>
      <c r="C7" s="111">
        <v>40846393</v>
      </c>
      <c r="D7" s="111">
        <v>230652.1963965614</v>
      </c>
      <c r="E7" s="111">
        <v>121018.1963965614</v>
      </c>
      <c r="F7" s="111">
        <v>20685.756692758478</v>
      </c>
      <c r="G7" s="111">
        <v>71686</v>
      </c>
      <c r="H7" s="111">
        <v>28646.439703802924</v>
      </c>
      <c r="I7" s="111">
        <v>109634</v>
      </c>
      <c r="J7" s="111">
        <v>49143</v>
      </c>
      <c r="K7" s="112">
        <v>60491</v>
      </c>
    </row>
    <row r="8" spans="1:11" s="8" customFormat="1" ht="13.5">
      <c r="A8" s="9" t="s">
        <v>10</v>
      </c>
      <c r="B8" s="199">
        <v>2000</v>
      </c>
      <c r="C8" s="113">
        <v>37882158</v>
      </c>
      <c r="D8" s="113">
        <v>316428.8588376486</v>
      </c>
      <c r="E8" s="113">
        <v>180826.8588376486</v>
      </c>
      <c r="F8" s="113">
        <v>18626.85883764857</v>
      </c>
      <c r="G8" s="113">
        <v>74048</v>
      </c>
      <c r="H8" s="113">
        <v>88152</v>
      </c>
      <c r="I8" s="113">
        <v>135602</v>
      </c>
      <c r="J8" s="113">
        <v>62214</v>
      </c>
      <c r="K8" s="114">
        <v>73388</v>
      </c>
    </row>
    <row r="9" spans="1:11" ht="14.25" thickBot="1">
      <c r="A9" s="10" t="s">
        <v>11</v>
      </c>
      <c r="B9" s="198">
        <v>2003</v>
      </c>
      <c r="C9" s="115">
        <v>35043456</v>
      </c>
      <c r="D9" s="115">
        <v>308230.95242214587</v>
      </c>
      <c r="E9" s="115">
        <v>175749.95242214587</v>
      </c>
      <c r="F9" s="115">
        <v>16929.952422145856</v>
      </c>
      <c r="G9" s="115">
        <v>70668</v>
      </c>
      <c r="H9" s="186">
        <v>88152</v>
      </c>
      <c r="I9" s="115">
        <v>132481</v>
      </c>
      <c r="J9" s="115">
        <v>58030</v>
      </c>
      <c r="K9" s="116">
        <v>74451</v>
      </c>
    </row>
    <row r="10" spans="1:11" ht="13.5">
      <c r="A10" s="163" t="s">
        <v>105</v>
      </c>
      <c r="B10" s="163"/>
      <c r="C10" s="189"/>
      <c r="D10" s="189"/>
      <c r="E10" s="189"/>
      <c r="F10" s="189"/>
      <c r="G10" s="189"/>
      <c r="H10" s="190"/>
      <c r="I10" s="189"/>
      <c r="J10" s="189"/>
      <c r="K10" s="189"/>
    </row>
    <row r="12" spans="1:2" ht="13.5">
      <c r="A12" s="108" t="s">
        <v>16</v>
      </c>
      <c r="B12" s="108"/>
    </row>
    <row r="13" ht="14.25" thickBot="1">
      <c r="K13" s="163" t="s">
        <v>12</v>
      </c>
    </row>
    <row r="14" spans="1:11" ht="13.5" customHeight="1">
      <c r="A14" s="269"/>
      <c r="B14" s="191"/>
      <c r="C14" s="272" t="s">
        <v>88</v>
      </c>
      <c r="D14" s="274" t="s">
        <v>93</v>
      </c>
      <c r="E14" s="275"/>
      <c r="F14" s="275"/>
      <c r="G14" s="275"/>
      <c r="H14" s="275"/>
      <c r="I14" s="275"/>
      <c r="J14" s="275"/>
      <c r="K14" s="276"/>
    </row>
    <row r="15" spans="1:11" ht="13.5">
      <c r="A15" s="270"/>
      <c r="B15" s="192"/>
      <c r="C15" s="273"/>
      <c r="D15" s="1" t="s">
        <v>4</v>
      </c>
      <c r="E15" s="277" t="s">
        <v>1</v>
      </c>
      <c r="F15" s="278"/>
      <c r="G15" s="278"/>
      <c r="H15" s="279"/>
      <c r="I15" s="280" t="s">
        <v>91</v>
      </c>
      <c r="J15" s="281"/>
      <c r="K15" s="282"/>
    </row>
    <row r="16" spans="1:11" s="6" customFormat="1" ht="27.75" thickBot="1">
      <c r="A16" s="271"/>
      <c r="B16" s="234"/>
      <c r="C16" s="288"/>
      <c r="D16" s="236"/>
      <c r="E16" s="237"/>
      <c r="F16" s="238" t="s">
        <v>7</v>
      </c>
      <c r="G16" s="238" t="s">
        <v>14</v>
      </c>
      <c r="H16" s="238" t="s">
        <v>13</v>
      </c>
      <c r="I16" s="237"/>
      <c r="J16" s="238" t="s">
        <v>5</v>
      </c>
      <c r="K16" s="239" t="s">
        <v>3</v>
      </c>
    </row>
    <row r="17" spans="1:11" s="8" customFormat="1" ht="13.5">
      <c r="A17" s="11" t="s">
        <v>8</v>
      </c>
      <c r="B17" s="199">
        <v>1990</v>
      </c>
      <c r="C17" s="111">
        <v>18112435.999999996</v>
      </c>
      <c r="D17" s="111">
        <v>99172.19469488185</v>
      </c>
      <c r="E17" s="111">
        <v>62240.62609129401</v>
      </c>
      <c r="F17" s="111">
        <v>9754.21770298927</v>
      </c>
      <c r="G17" s="111">
        <v>16764.660625540193</v>
      </c>
      <c r="H17" s="111">
        <v>35721.74776276455</v>
      </c>
      <c r="I17" s="111">
        <v>36931.56860358784</v>
      </c>
      <c r="J17" s="111">
        <v>24529.133764104543</v>
      </c>
      <c r="K17" s="112">
        <v>12402.434839483296</v>
      </c>
    </row>
    <row r="18" spans="1:11" s="8" customFormat="1" ht="13.5">
      <c r="A18" s="11" t="s">
        <v>9</v>
      </c>
      <c r="B18" s="197">
        <v>1995</v>
      </c>
      <c r="C18" s="111">
        <v>19641997.000000004</v>
      </c>
      <c r="D18" s="111">
        <v>110902.76797728846</v>
      </c>
      <c r="E18" s="111">
        <v>59843.970564705865</v>
      </c>
      <c r="F18" s="111">
        <v>13868.177581193528</v>
      </c>
      <c r="G18" s="111">
        <v>21169.481444468453</v>
      </c>
      <c r="H18" s="111">
        <v>24806.311539043883</v>
      </c>
      <c r="I18" s="111">
        <v>51058.797412582586</v>
      </c>
      <c r="J18" s="111">
        <v>35305.48635355386</v>
      </c>
      <c r="K18" s="112">
        <v>15753.311059028725</v>
      </c>
    </row>
    <row r="19" spans="1:11" s="8" customFormat="1" ht="13.5">
      <c r="A19" s="9" t="s">
        <v>10</v>
      </c>
      <c r="B19" s="199">
        <v>2000</v>
      </c>
      <c r="C19" s="113">
        <v>17694506</v>
      </c>
      <c r="D19" s="113">
        <v>174497.84803848946</v>
      </c>
      <c r="E19" s="113">
        <v>110689.84803848946</v>
      </c>
      <c r="F19" s="113">
        <v>12487.848038489474</v>
      </c>
      <c r="G19" s="113">
        <v>21867</v>
      </c>
      <c r="H19" s="113">
        <v>76335</v>
      </c>
      <c r="I19" s="113">
        <v>63808</v>
      </c>
      <c r="J19" s="113">
        <v>44696</v>
      </c>
      <c r="K19" s="114">
        <v>19112</v>
      </c>
    </row>
    <row r="20" spans="1:11" ht="14.25" thickBot="1">
      <c r="A20" s="10" t="s">
        <v>11</v>
      </c>
      <c r="B20" s="198">
        <v>2003</v>
      </c>
      <c r="C20" s="115">
        <v>16393962.999999998</v>
      </c>
      <c r="D20" s="115">
        <v>169633.00962424112</v>
      </c>
      <c r="E20" s="115">
        <v>108554.06281066904</v>
      </c>
      <c r="F20" s="115">
        <v>11350.205366848824</v>
      </c>
      <c r="G20" s="115">
        <v>20868.857443820227</v>
      </c>
      <c r="H20" s="186">
        <v>76335</v>
      </c>
      <c r="I20" s="115">
        <v>61078.94681357209</v>
      </c>
      <c r="J20" s="115">
        <v>41690.116051049605</v>
      </c>
      <c r="K20" s="116">
        <v>19388.830762522484</v>
      </c>
    </row>
    <row r="21" spans="1:11" ht="13.5">
      <c r="A21" s="163" t="s">
        <v>105</v>
      </c>
      <c r="B21" s="163"/>
      <c r="C21" s="189"/>
      <c r="D21" s="189"/>
      <c r="E21" s="189"/>
      <c r="F21" s="189"/>
      <c r="G21" s="189"/>
      <c r="H21" s="190"/>
      <c r="I21" s="189"/>
      <c r="J21" s="189"/>
      <c r="K21" s="189"/>
    </row>
    <row r="23" spans="1:2" ht="13.5">
      <c r="A23" s="108" t="s">
        <v>17</v>
      </c>
      <c r="B23" s="108"/>
    </row>
    <row r="24" ht="14.25" thickBot="1">
      <c r="K24" s="163" t="s">
        <v>12</v>
      </c>
    </row>
    <row r="25" spans="1:11" ht="13.5" customHeight="1">
      <c r="A25" s="269"/>
      <c r="B25" s="191"/>
      <c r="C25" s="283" t="s">
        <v>15</v>
      </c>
      <c r="D25" s="274" t="s">
        <v>94</v>
      </c>
      <c r="E25" s="275"/>
      <c r="F25" s="275"/>
      <c r="G25" s="275"/>
      <c r="H25" s="275"/>
      <c r="I25" s="275"/>
      <c r="J25" s="275"/>
      <c r="K25" s="276"/>
    </row>
    <row r="26" spans="1:11" ht="13.5">
      <c r="A26" s="270"/>
      <c r="B26" s="192"/>
      <c r="C26" s="284"/>
      <c r="D26" s="1" t="s">
        <v>4</v>
      </c>
      <c r="E26" s="277" t="s">
        <v>1</v>
      </c>
      <c r="F26" s="278"/>
      <c r="G26" s="278"/>
      <c r="H26" s="279"/>
      <c r="I26" s="280" t="s">
        <v>91</v>
      </c>
      <c r="J26" s="281"/>
      <c r="K26" s="282"/>
    </row>
    <row r="27" spans="1:11" s="6" customFormat="1" ht="27.75" thickBot="1">
      <c r="A27" s="271"/>
      <c r="B27" s="234"/>
      <c r="C27" s="285"/>
      <c r="D27" s="2"/>
      <c r="E27" s="3"/>
      <c r="F27" s="4" t="s">
        <v>7</v>
      </c>
      <c r="G27" s="4" t="s">
        <v>14</v>
      </c>
      <c r="H27" s="4" t="s">
        <v>13</v>
      </c>
      <c r="I27" s="3"/>
      <c r="J27" s="4" t="s">
        <v>5</v>
      </c>
      <c r="K27" s="5" t="s">
        <v>3</v>
      </c>
    </row>
    <row r="28" spans="1:11" s="8" customFormat="1" ht="13.5">
      <c r="A28" s="11" t="s">
        <v>8</v>
      </c>
      <c r="B28" s="199">
        <v>1990</v>
      </c>
      <c r="C28" s="117">
        <v>8980440</v>
      </c>
      <c r="D28" s="118">
        <v>-2674.007706746739</v>
      </c>
      <c r="E28" s="118">
        <v>-7996.916299386676</v>
      </c>
      <c r="F28" s="119" t="s">
        <v>6</v>
      </c>
      <c r="G28" s="118">
        <v>-21943.884042854177</v>
      </c>
      <c r="H28" s="117">
        <v>13946.967743467501</v>
      </c>
      <c r="I28" s="118">
        <v>5322.908592639937</v>
      </c>
      <c r="J28" s="118">
        <v>4268.720952698796</v>
      </c>
      <c r="K28" s="120">
        <v>1054.1876399411406</v>
      </c>
    </row>
    <row r="29" spans="1:11" s="8" customFormat="1" ht="13.5">
      <c r="A29" s="11" t="s">
        <v>9</v>
      </c>
      <c r="B29" s="197">
        <v>1995</v>
      </c>
      <c r="C29" s="121">
        <v>10198591</v>
      </c>
      <c r="D29" s="122">
        <v>28616.463292157532</v>
      </c>
      <c r="E29" s="122">
        <v>8230.541182962932</v>
      </c>
      <c r="F29" s="123" t="s">
        <v>6</v>
      </c>
      <c r="G29" s="122">
        <v>-10986.206302331708</v>
      </c>
      <c r="H29" s="121">
        <v>19216.74748529464</v>
      </c>
      <c r="I29" s="122">
        <v>20385.922109194602</v>
      </c>
      <c r="J29" s="122">
        <v>19023.21437374693</v>
      </c>
      <c r="K29" s="124">
        <v>1362.7077354476705</v>
      </c>
    </row>
    <row r="30" spans="1:11" s="8" customFormat="1" ht="13.5">
      <c r="A30" s="9" t="s">
        <v>10</v>
      </c>
      <c r="B30" s="199">
        <v>2000</v>
      </c>
      <c r="C30" s="125">
        <v>10665751</v>
      </c>
      <c r="D30" s="126">
        <v>51131</v>
      </c>
      <c r="E30" s="126">
        <v>9701</v>
      </c>
      <c r="F30" s="127" t="s">
        <v>6</v>
      </c>
      <c r="G30" s="126">
        <v>6416</v>
      </c>
      <c r="H30" s="125">
        <v>3285</v>
      </c>
      <c r="I30" s="126">
        <v>41430</v>
      </c>
      <c r="J30" s="126">
        <v>39727</v>
      </c>
      <c r="K30" s="128">
        <v>1703</v>
      </c>
    </row>
    <row r="31" spans="1:11" ht="14.25" thickBot="1">
      <c r="A31" s="10" t="s">
        <v>11</v>
      </c>
      <c r="B31" s="198">
        <v>2003</v>
      </c>
      <c r="C31" s="129">
        <v>10549309</v>
      </c>
      <c r="D31" s="130">
        <v>48735.03711025711</v>
      </c>
      <c r="E31" s="130">
        <v>9853.399081158594</v>
      </c>
      <c r="F31" s="131" t="s">
        <v>6</v>
      </c>
      <c r="G31" s="130">
        <v>8539.008500295507</v>
      </c>
      <c r="H31" s="129">
        <v>1314.3905808630852</v>
      </c>
      <c r="I31" s="130">
        <v>38881.63802909852</v>
      </c>
      <c r="J31" s="130">
        <v>37139.59627083628</v>
      </c>
      <c r="K31" s="132">
        <v>1742.0417582622404</v>
      </c>
    </row>
    <row r="33" spans="1:2" ht="13.5">
      <c r="A33" s="108" t="s">
        <v>18</v>
      </c>
      <c r="B33" s="108"/>
    </row>
    <row r="34" ht="14.25" thickBot="1">
      <c r="K34" s="163" t="s">
        <v>12</v>
      </c>
    </row>
    <row r="35" spans="1:11" ht="13.5" customHeight="1">
      <c r="A35" s="269"/>
      <c r="B35" s="191"/>
      <c r="C35" s="283" t="s">
        <v>87</v>
      </c>
      <c r="D35" s="274" t="s">
        <v>95</v>
      </c>
      <c r="E35" s="275"/>
      <c r="F35" s="275"/>
      <c r="G35" s="275"/>
      <c r="H35" s="275"/>
      <c r="I35" s="275"/>
      <c r="J35" s="275"/>
      <c r="K35" s="276"/>
    </row>
    <row r="36" spans="1:11" ht="13.5">
      <c r="A36" s="270"/>
      <c r="B36" s="192"/>
      <c r="C36" s="286"/>
      <c r="D36" s="1" t="s">
        <v>4</v>
      </c>
      <c r="E36" s="277" t="s">
        <v>1</v>
      </c>
      <c r="F36" s="278"/>
      <c r="G36" s="278"/>
      <c r="H36" s="279"/>
      <c r="I36" s="280" t="s">
        <v>91</v>
      </c>
      <c r="J36" s="281"/>
      <c r="K36" s="282"/>
    </row>
    <row r="37" spans="1:11" s="6" customFormat="1" ht="27.75" thickBot="1">
      <c r="A37" s="271"/>
      <c r="B37" s="234"/>
      <c r="C37" s="287"/>
      <c r="D37" s="2"/>
      <c r="E37" s="3"/>
      <c r="F37" s="4" t="s">
        <v>7</v>
      </c>
      <c r="G37" s="4" t="s">
        <v>14</v>
      </c>
      <c r="H37" s="4" t="s">
        <v>13</v>
      </c>
      <c r="I37" s="3"/>
      <c r="J37" s="4" t="s">
        <v>5</v>
      </c>
      <c r="K37" s="5" t="s">
        <v>3</v>
      </c>
    </row>
    <row r="38" spans="1:11" s="8" customFormat="1" ht="13.5">
      <c r="A38" s="11" t="s">
        <v>8</v>
      </c>
      <c r="B38" s="199">
        <v>1990</v>
      </c>
      <c r="C38" s="117">
        <v>2220885</v>
      </c>
      <c r="D38" s="118">
        <v>39392.98163616476</v>
      </c>
      <c r="E38" s="119" t="s">
        <v>6</v>
      </c>
      <c r="F38" s="119" t="s">
        <v>6</v>
      </c>
      <c r="G38" s="119" t="s">
        <v>6</v>
      </c>
      <c r="H38" s="119" t="s">
        <v>6</v>
      </c>
      <c r="I38" s="118">
        <v>39392.98163616476</v>
      </c>
      <c r="J38" s="118">
        <v>-1089.5569879519167</v>
      </c>
      <c r="K38" s="120">
        <v>40482.53862411668</v>
      </c>
    </row>
    <row r="39" spans="1:11" s="8" customFormat="1" ht="13.5">
      <c r="A39" s="11" t="s">
        <v>9</v>
      </c>
      <c r="B39" s="197">
        <v>1995</v>
      </c>
      <c r="C39" s="121">
        <v>3039950</v>
      </c>
      <c r="D39" s="122">
        <v>47474.69375351964</v>
      </c>
      <c r="E39" s="123" t="s">
        <v>6</v>
      </c>
      <c r="F39" s="123" t="s">
        <v>6</v>
      </c>
      <c r="G39" s="123" t="s">
        <v>6</v>
      </c>
      <c r="H39" s="123" t="s">
        <v>6</v>
      </c>
      <c r="I39" s="122">
        <v>47474.69375351964</v>
      </c>
      <c r="J39" s="122">
        <v>-4855.523793636416</v>
      </c>
      <c r="K39" s="124">
        <v>52330.217547156055</v>
      </c>
    </row>
    <row r="40" spans="1:11" s="8" customFormat="1" ht="13.5">
      <c r="A40" s="9" t="s">
        <v>10</v>
      </c>
      <c r="B40" s="199">
        <v>2000</v>
      </c>
      <c r="C40" s="125">
        <v>3277591</v>
      </c>
      <c r="D40" s="126">
        <v>55258</v>
      </c>
      <c r="E40" s="127" t="s">
        <v>6</v>
      </c>
      <c r="F40" s="127" t="s">
        <v>6</v>
      </c>
      <c r="G40" s="127" t="s">
        <v>6</v>
      </c>
      <c r="H40" s="127" t="s">
        <v>6</v>
      </c>
      <c r="I40" s="126">
        <v>55258</v>
      </c>
      <c r="J40" s="126">
        <v>-10140</v>
      </c>
      <c r="K40" s="128">
        <v>65398</v>
      </c>
    </row>
    <row r="41" spans="1:11" ht="14.25" thickBot="1">
      <c r="A41" s="10" t="s">
        <v>11</v>
      </c>
      <c r="B41" s="198">
        <v>2003</v>
      </c>
      <c r="C41" s="129">
        <v>3393077</v>
      </c>
      <c r="D41" s="130">
        <v>57417.681880131946</v>
      </c>
      <c r="E41" s="131" t="s">
        <v>6</v>
      </c>
      <c r="F41" s="131" t="s">
        <v>6</v>
      </c>
      <c r="G41" s="131" t="s">
        <v>6</v>
      </c>
      <c r="H41" s="131" t="s">
        <v>6</v>
      </c>
      <c r="I41" s="130">
        <v>57417.681880131946</v>
      </c>
      <c r="J41" s="130">
        <v>-9479.585827932637</v>
      </c>
      <c r="K41" s="132">
        <v>66897.26770806458</v>
      </c>
    </row>
    <row r="44" spans="1:2" ht="13.5">
      <c r="A44" s="108" t="s">
        <v>109</v>
      </c>
      <c r="B44" s="108"/>
    </row>
    <row r="45" ht="14.25" thickBot="1">
      <c r="K45" s="163" t="s">
        <v>12</v>
      </c>
    </row>
    <row r="46" spans="1:11" ht="13.5">
      <c r="A46" s="269"/>
      <c r="B46" s="191"/>
      <c r="C46" s="272" t="s">
        <v>89</v>
      </c>
      <c r="D46" s="274" t="s">
        <v>96</v>
      </c>
      <c r="E46" s="275"/>
      <c r="F46" s="275"/>
      <c r="G46" s="275"/>
      <c r="H46" s="275"/>
      <c r="I46" s="275"/>
      <c r="J46" s="275"/>
      <c r="K46" s="276"/>
    </row>
    <row r="47" spans="1:11" ht="13.5">
      <c r="A47" s="270"/>
      <c r="B47" s="192"/>
      <c r="C47" s="273"/>
      <c r="D47" s="1" t="s">
        <v>4</v>
      </c>
      <c r="E47" s="277" t="s">
        <v>1</v>
      </c>
      <c r="F47" s="278"/>
      <c r="G47" s="278"/>
      <c r="H47" s="279"/>
      <c r="I47" s="280" t="s">
        <v>91</v>
      </c>
      <c r="J47" s="281"/>
      <c r="K47" s="282"/>
    </row>
    <row r="48" spans="1:11" ht="27.75" thickBot="1">
      <c r="A48" s="271"/>
      <c r="B48" s="234"/>
      <c r="C48" s="273"/>
      <c r="D48" s="1"/>
      <c r="E48" s="133"/>
      <c r="F48" s="134" t="s">
        <v>7</v>
      </c>
      <c r="G48" s="134" t="s">
        <v>14</v>
      </c>
      <c r="H48" s="134" t="s">
        <v>13</v>
      </c>
      <c r="I48" s="133"/>
      <c r="J48" s="134" t="s">
        <v>5</v>
      </c>
      <c r="K48" s="135" t="s">
        <v>3</v>
      </c>
    </row>
    <row r="49" spans="1:12" ht="15" customHeight="1">
      <c r="A49" s="11" t="s">
        <v>8</v>
      </c>
      <c r="B49" s="199">
        <v>1990</v>
      </c>
      <c r="C49" s="109">
        <f aca="true" t="shared" si="0" ref="C49:K49">C6-C17</f>
        <v>18513780.000000004</v>
      </c>
      <c r="D49" s="109">
        <f t="shared" si="0"/>
        <v>95165.8188416569</v>
      </c>
      <c r="E49" s="109">
        <f t="shared" si="0"/>
        <v>50330.38744524474</v>
      </c>
      <c r="F49" s="109">
        <f t="shared" si="0"/>
        <v>4795.161474694178</v>
      </c>
      <c r="G49" s="109">
        <f t="shared" si="0"/>
        <v>40005.33937445981</v>
      </c>
      <c r="H49" s="109">
        <f t="shared" si="0"/>
        <v>5529.886596090764</v>
      </c>
      <c r="I49" s="109">
        <f t="shared" si="0"/>
        <v>44835.43139641216</v>
      </c>
      <c r="J49" s="109">
        <f t="shared" si="0"/>
        <v>9613.866235895457</v>
      </c>
      <c r="K49" s="110">
        <f t="shared" si="0"/>
        <v>35221.56516051671</v>
      </c>
      <c r="L49" s="150">
        <f>D49/C49*100</f>
        <v>0.5140269509611591</v>
      </c>
    </row>
    <row r="50" spans="1:12" ht="15" customHeight="1">
      <c r="A50" s="11" t="s">
        <v>9</v>
      </c>
      <c r="B50" s="197">
        <v>1995</v>
      </c>
      <c r="C50" s="113">
        <f aca="true" t="shared" si="1" ref="C50:K50">C7-C18</f>
        <v>21204395.999999996</v>
      </c>
      <c r="D50" s="113">
        <f t="shared" si="1"/>
        <v>119749.42841927294</v>
      </c>
      <c r="E50" s="113">
        <f t="shared" si="1"/>
        <v>61174.22583185553</v>
      </c>
      <c r="F50" s="113">
        <f t="shared" si="1"/>
        <v>6817.57911156495</v>
      </c>
      <c r="G50" s="113">
        <f t="shared" si="1"/>
        <v>50516.51855553155</v>
      </c>
      <c r="H50" s="113">
        <f t="shared" si="1"/>
        <v>3840.1281647590404</v>
      </c>
      <c r="I50" s="113">
        <f t="shared" si="1"/>
        <v>58575.202587417414</v>
      </c>
      <c r="J50" s="113">
        <f t="shared" si="1"/>
        <v>13837.51364644614</v>
      </c>
      <c r="K50" s="114">
        <f t="shared" si="1"/>
        <v>44737.688940971275</v>
      </c>
      <c r="L50" s="150">
        <f>D50/C50*100</f>
        <v>0.5647386910679887</v>
      </c>
    </row>
    <row r="51" spans="1:12" ht="15" customHeight="1">
      <c r="A51" s="9" t="s">
        <v>10</v>
      </c>
      <c r="B51" s="199">
        <v>2000</v>
      </c>
      <c r="C51" s="113">
        <f aca="true" t="shared" si="2" ref="C51:K51">C8-C19</f>
        <v>20187652</v>
      </c>
      <c r="D51" s="113">
        <f t="shared" si="2"/>
        <v>141931.01079915912</v>
      </c>
      <c r="E51" s="113">
        <f t="shared" si="2"/>
        <v>70137.01079915912</v>
      </c>
      <c r="F51" s="113">
        <f t="shared" si="2"/>
        <v>6139.010799159098</v>
      </c>
      <c r="G51" s="113">
        <f t="shared" si="2"/>
        <v>52181</v>
      </c>
      <c r="H51" s="113">
        <f t="shared" si="2"/>
        <v>11817</v>
      </c>
      <c r="I51" s="113">
        <f t="shared" si="2"/>
        <v>71794</v>
      </c>
      <c r="J51" s="113">
        <f t="shared" si="2"/>
        <v>17518</v>
      </c>
      <c r="K51" s="114">
        <f t="shared" si="2"/>
        <v>54276</v>
      </c>
      <c r="L51" s="150">
        <f>D51/C51*100</f>
        <v>0.7030585369668504</v>
      </c>
    </row>
    <row r="52" spans="1:12" ht="15" customHeight="1" thickBot="1">
      <c r="A52" s="10" t="s">
        <v>11</v>
      </c>
      <c r="B52" s="198">
        <v>2003</v>
      </c>
      <c r="C52" s="137">
        <f aca="true" t="shared" si="3" ref="C52:K52">C9-C20</f>
        <v>18649493</v>
      </c>
      <c r="D52" s="137">
        <f t="shared" si="3"/>
        <v>138597.94279790475</v>
      </c>
      <c r="E52" s="137">
        <f t="shared" si="3"/>
        <v>67195.88961147683</v>
      </c>
      <c r="F52" s="137">
        <f t="shared" si="3"/>
        <v>5579.747055297032</v>
      </c>
      <c r="G52" s="137">
        <f t="shared" si="3"/>
        <v>49799.14255617977</v>
      </c>
      <c r="H52" s="185">
        <f t="shared" si="3"/>
        <v>11817</v>
      </c>
      <c r="I52" s="137">
        <f t="shared" si="3"/>
        <v>71402.05318642792</v>
      </c>
      <c r="J52" s="137">
        <f t="shared" si="3"/>
        <v>16339.883948950395</v>
      </c>
      <c r="K52" s="138">
        <f t="shared" si="3"/>
        <v>55062.169237477516</v>
      </c>
      <c r="L52" s="150">
        <f>D52/C52*100</f>
        <v>0.7431727114399558</v>
      </c>
    </row>
    <row r="53" spans="1:11" ht="15" customHeight="1">
      <c r="A53" s="7" t="s">
        <v>8</v>
      </c>
      <c r="B53" s="199">
        <v>1990</v>
      </c>
      <c r="C53" s="136">
        <f>ROUND(C49/C$49*100,1)</f>
        <v>100</v>
      </c>
      <c r="D53" s="136">
        <f aca="true" t="shared" si="4" ref="D53:K53">ROUND(D49/D$49*100,1)</f>
        <v>100</v>
      </c>
      <c r="E53" s="136">
        <f t="shared" si="4"/>
        <v>100</v>
      </c>
      <c r="F53" s="136">
        <f t="shared" si="4"/>
        <v>100</v>
      </c>
      <c r="G53" s="136">
        <f t="shared" si="4"/>
        <v>100</v>
      </c>
      <c r="H53" s="136">
        <f t="shared" si="4"/>
        <v>100</v>
      </c>
      <c r="I53" s="136">
        <f t="shared" si="4"/>
        <v>100</v>
      </c>
      <c r="J53" s="136">
        <f t="shared" si="4"/>
        <v>100</v>
      </c>
      <c r="K53" s="141">
        <f t="shared" si="4"/>
        <v>100</v>
      </c>
    </row>
    <row r="54" spans="1:11" ht="15" customHeight="1">
      <c r="A54" s="11" t="s">
        <v>9</v>
      </c>
      <c r="B54" s="197">
        <v>1995</v>
      </c>
      <c r="C54" s="139">
        <f aca="true" t="shared" si="5" ref="C54:K56">ROUND(C50/C$49*100,1)</f>
        <v>114.5</v>
      </c>
      <c r="D54" s="139">
        <f t="shared" si="5"/>
        <v>125.8</v>
      </c>
      <c r="E54" s="139">
        <f t="shared" si="5"/>
        <v>121.5</v>
      </c>
      <c r="F54" s="139">
        <f t="shared" si="5"/>
        <v>142.2</v>
      </c>
      <c r="G54" s="139">
        <f t="shared" si="5"/>
        <v>126.3</v>
      </c>
      <c r="H54" s="139">
        <f t="shared" si="5"/>
        <v>69.4</v>
      </c>
      <c r="I54" s="139">
        <f t="shared" si="5"/>
        <v>130.6</v>
      </c>
      <c r="J54" s="139">
        <f t="shared" si="5"/>
        <v>143.9</v>
      </c>
      <c r="K54" s="142">
        <f t="shared" si="5"/>
        <v>127</v>
      </c>
    </row>
    <row r="55" spans="1:11" ht="15" customHeight="1">
      <c r="A55" s="9" t="s">
        <v>10</v>
      </c>
      <c r="B55" s="199">
        <v>2000</v>
      </c>
      <c r="C55" s="139">
        <f t="shared" si="5"/>
        <v>109</v>
      </c>
      <c r="D55" s="139">
        <f t="shared" si="5"/>
        <v>149.1</v>
      </c>
      <c r="E55" s="139">
        <f t="shared" si="5"/>
        <v>139.4</v>
      </c>
      <c r="F55" s="139">
        <f t="shared" si="5"/>
        <v>128</v>
      </c>
      <c r="G55" s="139">
        <f t="shared" si="5"/>
        <v>130.4</v>
      </c>
      <c r="H55" s="139">
        <f t="shared" si="5"/>
        <v>213.7</v>
      </c>
      <c r="I55" s="139">
        <f t="shared" si="5"/>
        <v>160.1</v>
      </c>
      <c r="J55" s="139">
        <f t="shared" si="5"/>
        <v>182.2</v>
      </c>
      <c r="K55" s="142">
        <f t="shared" si="5"/>
        <v>154.1</v>
      </c>
    </row>
    <row r="56" spans="1:11" ht="15" customHeight="1" thickBot="1">
      <c r="A56" s="10" t="s">
        <v>11</v>
      </c>
      <c r="B56" s="198">
        <v>2003</v>
      </c>
      <c r="C56" s="143">
        <f t="shared" si="5"/>
        <v>100.7</v>
      </c>
      <c r="D56" s="143">
        <f t="shared" si="5"/>
        <v>145.6</v>
      </c>
      <c r="E56" s="143">
        <f t="shared" si="5"/>
        <v>133.5</v>
      </c>
      <c r="F56" s="143">
        <f t="shared" si="5"/>
        <v>116.4</v>
      </c>
      <c r="G56" s="143">
        <f t="shared" si="5"/>
        <v>124.5</v>
      </c>
      <c r="H56" s="143">
        <f t="shared" si="5"/>
        <v>213.7</v>
      </c>
      <c r="I56" s="143">
        <f t="shared" si="5"/>
        <v>159.3</v>
      </c>
      <c r="J56" s="143">
        <f t="shared" si="5"/>
        <v>170</v>
      </c>
      <c r="K56" s="144">
        <f t="shared" si="5"/>
        <v>156.3</v>
      </c>
    </row>
    <row r="57" spans="1:11" ht="15" customHeight="1">
      <c r="A57" s="7" t="s">
        <v>77</v>
      </c>
      <c r="B57" s="193"/>
      <c r="C57" s="145">
        <f>ROUND((C50-C49)/C49*100,1)</f>
        <v>14.5</v>
      </c>
      <c r="D57" s="145">
        <f aca="true" t="shared" si="6" ref="D57:K57">ROUND((D50-D49)/D49*100,1)</f>
        <v>25.8</v>
      </c>
      <c r="E57" s="145">
        <f t="shared" si="6"/>
        <v>21.5</v>
      </c>
      <c r="F57" s="145">
        <f t="shared" si="6"/>
        <v>42.2</v>
      </c>
      <c r="G57" s="145">
        <f t="shared" si="6"/>
        <v>26.3</v>
      </c>
      <c r="H57" s="145">
        <f t="shared" si="6"/>
        <v>-30.6</v>
      </c>
      <c r="I57" s="145">
        <f t="shared" si="6"/>
        <v>30.6</v>
      </c>
      <c r="J57" s="145">
        <f t="shared" si="6"/>
        <v>43.9</v>
      </c>
      <c r="K57" s="146">
        <f t="shared" si="6"/>
        <v>27</v>
      </c>
    </row>
    <row r="58" spans="1:11" ht="15" customHeight="1">
      <c r="A58" s="9" t="s">
        <v>78</v>
      </c>
      <c r="B58" s="194"/>
      <c r="C58" s="140">
        <f aca="true" t="shared" si="7" ref="C58:K59">ROUND((C51-C50)/C50*100,1)</f>
        <v>-4.8</v>
      </c>
      <c r="D58" s="140">
        <f t="shared" si="7"/>
        <v>18.5</v>
      </c>
      <c r="E58" s="140">
        <f t="shared" si="7"/>
        <v>14.7</v>
      </c>
      <c r="F58" s="140">
        <f t="shared" si="7"/>
        <v>-10</v>
      </c>
      <c r="G58" s="140">
        <f t="shared" si="7"/>
        <v>3.3</v>
      </c>
      <c r="H58" s="140">
        <f t="shared" si="7"/>
        <v>207.7</v>
      </c>
      <c r="I58" s="140">
        <f t="shared" si="7"/>
        <v>22.6</v>
      </c>
      <c r="J58" s="140">
        <f t="shared" si="7"/>
        <v>26.6</v>
      </c>
      <c r="K58" s="147">
        <f t="shared" si="7"/>
        <v>21.3</v>
      </c>
    </row>
    <row r="59" spans="1:11" ht="15" customHeight="1" thickBot="1">
      <c r="A59" s="10" t="s">
        <v>79</v>
      </c>
      <c r="B59" s="195"/>
      <c r="C59" s="148">
        <f t="shared" si="7"/>
        <v>-7.6</v>
      </c>
      <c r="D59" s="148">
        <f t="shared" si="7"/>
        <v>-2.3</v>
      </c>
      <c r="E59" s="148">
        <f t="shared" si="7"/>
        <v>-4.2</v>
      </c>
      <c r="F59" s="148">
        <f t="shared" si="7"/>
        <v>-9.1</v>
      </c>
      <c r="G59" s="148">
        <f t="shared" si="7"/>
        <v>-4.6</v>
      </c>
      <c r="H59" s="148">
        <f t="shared" si="7"/>
        <v>0</v>
      </c>
      <c r="I59" s="148">
        <f t="shared" si="7"/>
        <v>-0.5</v>
      </c>
      <c r="J59" s="148">
        <f t="shared" si="7"/>
        <v>-6.7</v>
      </c>
      <c r="K59" s="149">
        <f t="shared" si="7"/>
        <v>1.4</v>
      </c>
    </row>
    <row r="60" spans="1:2" ht="15" customHeight="1">
      <c r="A60" s="163" t="s">
        <v>105</v>
      </c>
      <c r="B60" s="163"/>
    </row>
  </sheetData>
  <mergeCells count="25">
    <mergeCell ref="D14:K14"/>
    <mergeCell ref="I15:K15"/>
    <mergeCell ref="A14:A16"/>
    <mergeCell ref="C14:C16"/>
    <mergeCell ref="E15:H15"/>
    <mergeCell ref="A3:A5"/>
    <mergeCell ref="C3:C5"/>
    <mergeCell ref="D3:K3"/>
    <mergeCell ref="I4:K4"/>
    <mergeCell ref="E4:H4"/>
    <mergeCell ref="A35:A37"/>
    <mergeCell ref="C35:C37"/>
    <mergeCell ref="D35:K35"/>
    <mergeCell ref="E36:H36"/>
    <mergeCell ref="I36:K36"/>
    <mergeCell ref="A25:A27"/>
    <mergeCell ref="C25:C27"/>
    <mergeCell ref="D25:K25"/>
    <mergeCell ref="E26:H26"/>
    <mergeCell ref="I26:K26"/>
    <mergeCell ref="A46:A48"/>
    <mergeCell ref="C46:C48"/>
    <mergeCell ref="D46:K46"/>
    <mergeCell ref="E47:H47"/>
    <mergeCell ref="I47:K47"/>
  </mergeCells>
  <printOptions/>
  <pageMargins left="0.75" right="0.75" top="1" bottom="1" header="0.512" footer="0.512"/>
  <pageSetup fitToHeight="1" fitToWidth="1" horizontalDpi="600" verticalDpi="600" orientation="landscape" paperSize="9" scale="71" r:id="rId1"/>
  <headerFooter alignWithMargins="0">
    <oddHeader>&amp;C&amp;A</oddHeader>
    <oddFooter>&amp;C&amp;P</oddFooter>
  </headerFooter>
</worksheet>
</file>

<file path=xl/worksheets/sheet2.xml><?xml version="1.0" encoding="utf-8"?>
<worksheet xmlns="http://schemas.openxmlformats.org/spreadsheetml/2006/main" xmlns:r="http://schemas.openxmlformats.org/officeDocument/2006/relationships">
  <dimension ref="A1:M142"/>
  <sheetViews>
    <sheetView view="pageBreakPreview" zoomScaleNormal="85" zoomScaleSheetLayoutView="100" workbookViewId="0" topLeftCell="A1">
      <selection activeCell="A1" sqref="A1"/>
    </sheetView>
  </sheetViews>
  <sheetFormatPr defaultColWidth="9.00390625" defaultRowHeight="13.5"/>
  <cols>
    <col min="1" max="1" width="10.875" style="0" customWidth="1"/>
    <col min="2" max="2" width="6.625" style="0" customWidth="1"/>
    <col min="3" max="12" width="11.625" style="12" customWidth="1"/>
    <col min="13" max="13" width="12.875" style="0" customWidth="1"/>
  </cols>
  <sheetData>
    <row r="1" spans="1:10" ht="14.25" thickBot="1">
      <c r="A1" s="108" t="s">
        <v>110</v>
      </c>
      <c r="B1" s="108"/>
      <c r="J1" s="168" t="s">
        <v>101</v>
      </c>
    </row>
    <row r="2" spans="1:12" ht="13.5" customHeight="1">
      <c r="A2" s="269"/>
      <c r="B2" s="191"/>
      <c r="C2" s="295" t="s">
        <v>86</v>
      </c>
      <c r="D2" s="13" t="s">
        <v>0</v>
      </c>
      <c r="E2" s="14"/>
      <c r="F2" s="14"/>
      <c r="G2" s="14"/>
      <c r="H2" s="14"/>
      <c r="I2" s="14"/>
      <c r="J2" s="15" t="s">
        <v>20</v>
      </c>
      <c r="K2" s="16"/>
      <c r="L2" s="47"/>
    </row>
    <row r="3" spans="1:12" ht="13.5">
      <c r="A3" s="270"/>
      <c r="B3" s="192"/>
      <c r="C3" s="296"/>
      <c r="D3" s="17" t="s">
        <v>21</v>
      </c>
      <c r="E3" s="18" t="s">
        <v>1</v>
      </c>
      <c r="F3" s="19"/>
      <c r="G3" s="20"/>
      <c r="H3" s="21" t="s">
        <v>91</v>
      </c>
      <c r="I3" s="22"/>
      <c r="J3" s="23"/>
      <c r="K3" s="314" t="s">
        <v>15</v>
      </c>
      <c r="L3" s="52"/>
    </row>
    <row r="4" spans="1:12" s="6" customFormat="1" ht="26.25" thickBot="1">
      <c r="A4" s="270"/>
      <c r="B4" s="192"/>
      <c r="C4" s="315"/>
      <c r="D4" s="24"/>
      <c r="E4" s="25"/>
      <c r="F4" s="164" t="s">
        <v>107</v>
      </c>
      <c r="G4" s="165" t="s">
        <v>14</v>
      </c>
      <c r="H4" s="25"/>
      <c r="I4" s="166" t="s">
        <v>19</v>
      </c>
      <c r="J4" s="18"/>
      <c r="K4" s="302"/>
      <c r="L4" s="52"/>
    </row>
    <row r="5" spans="1:12" s="8" customFormat="1" ht="15.75" customHeight="1">
      <c r="A5" s="7" t="s">
        <v>8</v>
      </c>
      <c r="B5" s="222">
        <v>1990</v>
      </c>
      <c r="C5" s="28">
        <v>73033</v>
      </c>
      <c r="D5" s="28">
        <v>67640.20921501586</v>
      </c>
      <c r="E5" s="28">
        <v>67213.95566154043</v>
      </c>
      <c r="F5" s="28">
        <v>66996.64110822591</v>
      </c>
      <c r="G5" s="28">
        <v>217.31455331450758</v>
      </c>
      <c r="H5" s="28">
        <v>426.25355347542694</v>
      </c>
      <c r="I5" s="29">
        <v>426.25355347542694</v>
      </c>
      <c r="J5" s="29">
        <v>5392.79078498414</v>
      </c>
      <c r="K5" s="30">
        <v>5392.79078498414</v>
      </c>
      <c r="L5" s="53"/>
    </row>
    <row r="6" spans="1:12" s="8" customFormat="1" ht="15.75" customHeight="1">
      <c r="A6" s="11" t="s">
        <v>9</v>
      </c>
      <c r="B6" s="223">
        <v>1995</v>
      </c>
      <c r="C6" s="31">
        <v>69945.19474451</v>
      </c>
      <c r="D6" s="31">
        <v>62709.819396492014</v>
      </c>
      <c r="E6" s="31">
        <v>62049.71055117076</v>
      </c>
      <c r="F6" s="31">
        <v>61508.45575658495</v>
      </c>
      <c r="G6" s="31">
        <v>541.2547945858076</v>
      </c>
      <c r="H6" s="31">
        <v>660.1088453212482</v>
      </c>
      <c r="I6" s="32">
        <v>660.1088453212482</v>
      </c>
      <c r="J6" s="32">
        <v>7235.375348017987</v>
      </c>
      <c r="K6" s="33">
        <v>7235.375348017987</v>
      </c>
      <c r="L6" s="53"/>
    </row>
    <row r="7" spans="1:12" s="8" customFormat="1" ht="15.75" customHeight="1">
      <c r="A7" s="9" t="s">
        <v>10</v>
      </c>
      <c r="B7" s="224">
        <v>2000</v>
      </c>
      <c r="C7" s="34">
        <v>77663</v>
      </c>
      <c r="D7" s="34">
        <v>68999.75324655835</v>
      </c>
      <c r="E7" s="34">
        <v>67989.52257091492</v>
      </c>
      <c r="F7" s="34">
        <v>67405.00290193898</v>
      </c>
      <c r="G7" s="34">
        <v>584.5196689759418</v>
      </c>
      <c r="H7" s="34">
        <v>1010.2306756434228</v>
      </c>
      <c r="I7" s="34">
        <v>1010.2306756434228</v>
      </c>
      <c r="J7" s="34">
        <v>8663.246753441657</v>
      </c>
      <c r="K7" s="35">
        <v>8663.246753441657</v>
      </c>
      <c r="L7" s="53"/>
    </row>
    <row r="8" spans="1:12" ht="15.75" customHeight="1" thickBot="1">
      <c r="A8" s="10" t="s">
        <v>11</v>
      </c>
      <c r="B8" s="225">
        <v>2003</v>
      </c>
      <c r="C8" s="36">
        <v>73228</v>
      </c>
      <c r="D8" s="36">
        <v>65124.64203025924</v>
      </c>
      <c r="E8" s="36">
        <v>64179.70059782231</v>
      </c>
      <c r="F8" s="36">
        <v>63632.9572978944</v>
      </c>
      <c r="G8" s="36">
        <v>546.7432999279084</v>
      </c>
      <c r="H8" s="36">
        <v>944.9414324369282</v>
      </c>
      <c r="I8" s="37">
        <v>944.9414324369282</v>
      </c>
      <c r="J8" s="37">
        <v>8103.357969740763</v>
      </c>
      <c r="K8" s="38">
        <v>8103.357969740763</v>
      </c>
      <c r="L8" s="53"/>
    </row>
    <row r="9" spans="1:12" ht="15.75" customHeight="1">
      <c r="A9" s="188"/>
      <c r="B9" s="235"/>
      <c r="C9" s="53"/>
      <c r="D9" s="53"/>
      <c r="E9" s="53"/>
      <c r="F9" s="53"/>
      <c r="G9" s="53"/>
      <c r="H9" s="53"/>
      <c r="I9" s="53"/>
      <c r="J9" s="53"/>
      <c r="K9" s="53"/>
      <c r="L9" s="53"/>
    </row>
    <row r="10" ht="13.5">
      <c r="C10" s="12" t="s">
        <v>106</v>
      </c>
    </row>
    <row r="11" spans="1:10" ht="14.25" thickBot="1">
      <c r="A11" s="108" t="s">
        <v>111</v>
      </c>
      <c r="B11" s="108"/>
      <c r="H11" s="168" t="s">
        <v>101</v>
      </c>
      <c r="I11"/>
      <c r="J11" s="53"/>
    </row>
    <row r="12" spans="1:10" ht="13.5">
      <c r="A12" s="229"/>
      <c r="B12" s="230"/>
      <c r="C12" s="308" t="s">
        <v>22</v>
      </c>
      <c r="D12" s="308"/>
      <c r="E12" s="308"/>
      <c r="F12" s="309"/>
      <c r="G12" s="310" t="s">
        <v>24</v>
      </c>
      <c r="H12" s="311"/>
      <c r="I12" s="312" t="s">
        <v>26</v>
      </c>
      <c r="J12" s="47"/>
    </row>
    <row r="13" spans="1:10" ht="14.25" thickBot="1">
      <c r="A13" s="231"/>
      <c r="B13" s="232"/>
      <c r="C13" s="226"/>
      <c r="D13" s="49" t="s">
        <v>1</v>
      </c>
      <c r="E13" s="50" t="s">
        <v>2</v>
      </c>
      <c r="F13" s="70" t="s">
        <v>23</v>
      </c>
      <c r="G13" s="54" t="s">
        <v>1</v>
      </c>
      <c r="H13" s="187" t="s">
        <v>23</v>
      </c>
      <c r="I13" s="313"/>
      <c r="J13" s="47"/>
    </row>
    <row r="14" spans="1:10" ht="15.75" customHeight="1">
      <c r="A14" s="11" t="s">
        <v>8</v>
      </c>
      <c r="B14" s="223">
        <v>1990</v>
      </c>
      <c r="C14" s="31">
        <v>73033</v>
      </c>
      <c r="D14" s="31">
        <v>67213.95566154043</v>
      </c>
      <c r="E14" s="31">
        <v>426.25355347542694</v>
      </c>
      <c r="F14" s="31">
        <v>5392.79078498414</v>
      </c>
      <c r="G14" s="59">
        <v>67640.20921501586</v>
      </c>
      <c r="H14" s="227">
        <v>5392.79078498414</v>
      </c>
      <c r="I14" s="228">
        <v>73033</v>
      </c>
      <c r="J14" s="171"/>
    </row>
    <row r="15" spans="1:10" ht="15.75" customHeight="1">
      <c r="A15" s="11" t="s">
        <v>9</v>
      </c>
      <c r="B15" s="223">
        <v>1995</v>
      </c>
      <c r="C15" s="31">
        <v>69945.19474451</v>
      </c>
      <c r="D15" s="31">
        <v>62049.71055117076</v>
      </c>
      <c r="E15" s="31">
        <v>660.1088453212482</v>
      </c>
      <c r="F15" s="31">
        <v>7235.375348017987</v>
      </c>
      <c r="G15" s="56">
        <v>62709.819396492014</v>
      </c>
      <c r="H15" s="57">
        <v>7235.375348017987</v>
      </c>
      <c r="I15" s="58">
        <v>69945.19474451</v>
      </c>
      <c r="J15" s="171"/>
    </row>
    <row r="16" spans="1:10" ht="15.75" customHeight="1">
      <c r="A16" s="9" t="s">
        <v>10</v>
      </c>
      <c r="B16" s="224">
        <v>2000</v>
      </c>
      <c r="C16" s="34">
        <v>77663</v>
      </c>
      <c r="D16" s="34">
        <v>67989.52257091492</v>
      </c>
      <c r="E16" s="34">
        <v>1010.2306756434228</v>
      </c>
      <c r="F16" s="34">
        <v>8663.246753441657</v>
      </c>
      <c r="G16" s="56">
        <v>68999.75324655835</v>
      </c>
      <c r="H16" s="57">
        <v>8663.246753441657</v>
      </c>
      <c r="I16" s="58">
        <v>77663</v>
      </c>
      <c r="J16" s="171"/>
    </row>
    <row r="17" spans="1:10" ht="15.75" customHeight="1" thickBot="1">
      <c r="A17" s="10" t="s">
        <v>11</v>
      </c>
      <c r="B17" s="225">
        <v>2003</v>
      </c>
      <c r="C17" s="36">
        <v>73228</v>
      </c>
      <c r="D17" s="36">
        <v>64179.70059782231</v>
      </c>
      <c r="E17" s="36">
        <v>944.9414324369282</v>
      </c>
      <c r="F17" s="36">
        <v>8103.357969740763</v>
      </c>
      <c r="G17" s="62">
        <v>65124.64203025924</v>
      </c>
      <c r="H17" s="63">
        <v>8103.357969740763</v>
      </c>
      <c r="I17" s="64">
        <v>73228</v>
      </c>
      <c r="J17" s="171"/>
    </row>
    <row r="18" ht="13.5">
      <c r="J18" s="53"/>
    </row>
    <row r="20" spans="1:10" ht="14.25" thickBot="1">
      <c r="A20" s="108" t="s">
        <v>112</v>
      </c>
      <c r="B20" s="108"/>
      <c r="J20" s="12" t="s">
        <v>102</v>
      </c>
    </row>
    <row r="21" spans="1:12" ht="13.5" customHeight="1">
      <c r="A21" s="269"/>
      <c r="B21" s="191"/>
      <c r="C21" s="295" t="s">
        <v>86</v>
      </c>
      <c r="D21" s="13" t="s">
        <v>0</v>
      </c>
      <c r="E21" s="14"/>
      <c r="F21" s="14"/>
      <c r="G21" s="14"/>
      <c r="H21" s="14"/>
      <c r="I21" s="14"/>
      <c r="J21" s="15" t="s">
        <v>20</v>
      </c>
      <c r="K21" s="16"/>
      <c r="L21" s="47"/>
    </row>
    <row r="22" spans="1:12" ht="13.5">
      <c r="A22" s="270"/>
      <c r="B22" s="192"/>
      <c r="C22" s="296"/>
      <c r="D22" s="17" t="s">
        <v>21</v>
      </c>
      <c r="E22" s="18" t="s">
        <v>1</v>
      </c>
      <c r="F22" s="19"/>
      <c r="G22" s="20"/>
      <c r="H22" s="21" t="s">
        <v>91</v>
      </c>
      <c r="I22" s="22"/>
      <c r="J22" s="23"/>
      <c r="K22" s="314" t="s">
        <v>15</v>
      </c>
      <c r="L22" s="52"/>
    </row>
    <row r="23" spans="1:12" s="6" customFormat="1" ht="26.25" thickBot="1">
      <c r="A23" s="271"/>
      <c r="B23" s="234"/>
      <c r="C23" s="297"/>
      <c r="D23" s="24"/>
      <c r="E23" s="25"/>
      <c r="F23" s="164" t="s">
        <v>107</v>
      </c>
      <c r="G23" s="165" t="s">
        <v>14</v>
      </c>
      <c r="H23" s="25"/>
      <c r="I23" s="166" t="s">
        <v>19</v>
      </c>
      <c r="J23" s="18"/>
      <c r="K23" s="302"/>
      <c r="L23" s="52"/>
    </row>
    <row r="24" spans="1:12" s="8" customFormat="1" ht="15.75" customHeight="1">
      <c r="A24" s="11" t="s">
        <v>8</v>
      </c>
      <c r="B24" s="223">
        <v>1990</v>
      </c>
      <c r="C24" s="28">
        <v>129169</v>
      </c>
      <c r="D24" s="28">
        <v>119307</v>
      </c>
      <c r="E24" s="28">
        <v>119307</v>
      </c>
      <c r="F24" s="28">
        <v>119307</v>
      </c>
      <c r="G24" s="40" t="s">
        <v>74</v>
      </c>
      <c r="H24" s="40" t="s">
        <v>74</v>
      </c>
      <c r="I24" s="41" t="s">
        <v>74</v>
      </c>
      <c r="J24" s="29">
        <v>9862</v>
      </c>
      <c r="K24" s="30">
        <v>9862</v>
      </c>
      <c r="L24" s="53"/>
    </row>
    <row r="25" spans="1:12" s="8" customFormat="1" ht="15.75" customHeight="1">
      <c r="A25" s="11" t="s">
        <v>9</v>
      </c>
      <c r="B25" s="223">
        <v>1995</v>
      </c>
      <c r="C25" s="31">
        <v>116444</v>
      </c>
      <c r="D25" s="31">
        <v>105794</v>
      </c>
      <c r="E25" s="31">
        <v>105794</v>
      </c>
      <c r="F25" s="31">
        <v>105794</v>
      </c>
      <c r="G25" s="24" t="s">
        <v>74</v>
      </c>
      <c r="H25" s="24" t="s">
        <v>74</v>
      </c>
      <c r="I25" s="42" t="s">
        <v>74</v>
      </c>
      <c r="J25" s="32">
        <v>10650</v>
      </c>
      <c r="K25" s="33">
        <v>10650</v>
      </c>
      <c r="L25" s="53"/>
    </row>
    <row r="26" spans="1:12" s="8" customFormat="1" ht="15.75" customHeight="1">
      <c r="A26" s="9" t="s">
        <v>10</v>
      </c>
      <c r="B26" s="224">
        <v>2000</v>
      </c>
      <c r="C26" s="34">
        <v>117344</v>
      </c>
      <c r="D26" s="34">
        <v>109086</v>
      </c>
      <c r="E26" s="34">
        <v>109086</v>
      </c>
      <c r="F26" s="34">
        <v>109086</v>
      </c>
      <c r="G26" s="39" t="s">
        <v>74</v>
      </c>
      <c r="H26" s="39" t="s">
        <v>74</v>
      </c>
      <c r="I26" s="39" t="s">
        <v>74</v>
      </c>
      <c r="J26" s="34">
        <v>8258</v>
      </c>
      <c r="K26" s="35">
        <v>8258</v>
      </c>
      <c r="L26" s="53"/>
    </row>
    <row r="27" spans="1:12" ht="15.75" customHeight="1" thickBot="1">
      <c r="A27" s="10" t="s">
        <v>11</v>
      </c>
      <c r="B27" s="225">
        <v>2003</v>
      </c>
      <c r="C27" s="36">
        <v>117856</v>
      </c>
      <c r="D27" s="36">
        <v>109562</v>
      </c>
      <c r="E27" s="36">
        <v>109562</v>
      </c>
      <c r="F27" s="36">
        <v>109562</v>
      </c>
      <c r="G27" s="43" t="s">
        <v>74</v>
      </c>
      <c r="H27" s="43" t="s">
        <v>74</v>
      </c>
      <c r="I27" s="44" t="s">
        <v>74</v>
      </c>
      <c r="J27" s="37">
        <v>8294</v>
      </c>
      <c r="K27" s="38">
        <v>8294</v>
      </c>
      <c r="L27" s="53"/>
    </row>
    <row r="29" ht="13.5">
      <c r="J29" s="53"/>
    </row>
    <row r="30" spans="1:10" ht="14.25" thickBot="1">
      <c r="A30" s="108" t="s">
        <v>113</v>
      </c>
      <c r="B30" s="108"/>
      <c r="I30" s="12" t="s">
        <v>102</v>
      </c>
      <c r="J30" s="53"/>
    </row>
    <row r="31" spans="1:10" ht="13.5" customHeight="1">
      <c r="A31" s="229"/>
      <c r="B31" s="230"/>
      <c r="C31" s="307" t="s">
        <v>22</v>
      </c>
      <c r="D31" s="308"/>
      <c r="E31" s="308"/>
      <c r="F31" s="309"/>
      <c r="G31" s="310" t="s">
        <v>24</v>
      </c>
      <c r="H31" s="311"/>
      <c r="I31" s="312" t="s">
        <v>26</v>
      </c>
      <c r="J31" s="47"/>
    </row>
    <row r="32" spans="1:10" ht="14.25" thickBot="1">
      <c r="A32" s="231"/>
      <c r="B32" s="232"/>
      <c r="C32" s="45"/>
      <c r="D32" s="49" t="s">
        <v>1</v>
      </c>
      <c r="E32" s="50" t="s">
        <v>2</v>
      </c>
      <c r="F32" s="51" t="s">
        <v>23</v>
      </c>
      <c r="G32" s="54" t="s">
        <v>1</v>
      </c>
      <c r="H32" s="55" t="s">
        <v>23</v>
      </c>
      <c r="I32" s="313"/>
      <c r="J32" s="47"/>
    </row>
    <row r="33" spans="1:10" ht="15.75" customHeight="1">
      <c r="A33" s="11" t="s">
        <v>8</v>
      </c>
      <c r="B33" s="223">
        <v>1990</v>
      </c>
      <c r="C33" s="28">
        <v>129169</v>
      </c>
      <c r="D33" s="28">
        <v>119307</v>
      </c>
      <c r="E33" s="40" t="s">
        <v>74</v>
      </c>
      <c r="F33" s="28">
        <v>9862</v>
      </c>
      <c r="G33" s="59">
        <v>119307</v>
      </c>
      <c r="H33" s="60">
        <v>9862</v>
      </c>
      <c r="I33" s="61">
        <v>129169</v>
      </c>
      <c r="J33" s="171"/>
    </row>
    <row r="34" spans="1:10" ht="15.75" customHeight="1">
      <c r="A34" s="11" t="s">
        <v>9</v>
      </c>
      <c r="B34" s="223">
        <v>1995</v>
      </c>
      <c r="C34" s="31">
        <v>116444</v>
      </c>
      <c r="D34" s="31">
        <v>105794</v>
      </c>
      <c r="E34" s="24" t="s">
        <v>74</v>
      </c>
      <c r="F34" s="31">
        <v>10650</v>
      </c>
      <c r="G34" s="56">
        <v>105794</v>
      </c>
      <c r="H34" s="57">
        <v>10650</v>
      </c>
      <c r="I34" s="58">
        <v>116444</v>
      </c>
      <c r="J34" s="171"/>
    </row>
    <row r="35" spans="1:10" ht="15.75" customHeight="1">
      <c r="A35" s="9" t="s">
        <v>10</v>
      </c>
      <c r="B35" s="224">
        <v>2000</v>
      </c>
      <c r="C35" s="34">
        <v>117344</v>
      </c>
      <c r="D35" s="34">
        <v>109086</v>
      </c>
      <c r="E35" s="39" t="s">
        <v>74</v>
      </c>
      <c r="F35" s="34">
        <v>8258</v>
      </c>
      <c r="G35" s="56">
        <v>109086</v>
      </c>
      <c r="H35" s="57">
        <v>8258</v>
      </c>
      <c r="I35" s="58">
        <v>117344</v>
      </c>
      <c r="J35" s="171"/>
    </row>
    <row r="36" spans="1:10" ht="15.75" customHeight="1" thickBot="1">
      <c r="A36" s="10" t="s">
        <v>11</v>
      </c>
      <c r="B36" s="225">
        <v>2003</v>
      </c>
      <c r="C36" s="36">
        <v>117856</v>
      </c>
      <c r="D36" s="36">
        <v>109562</v>
      </c>
      <c r="E36" s="43" t="s">
        <v>74</v>
      </c>
      <c r="F36" s="36">
        <v>8294</v>
      </c>
      <c r="G36" s="62">
        <v>109562</v>
      </c>
      <c r="H36" s="63">
        <v>8294</v>
      </c>
      <c r="I36" s="64">
        <v>117856</v>
      </c>
      <c r="J36" s="171"/>
    </row>
    <row r="37" ht="13.5">
      <c r="J37" s="53"/>
    </row>
    <row r="39" spans="1:10" ht="14.25" thickBot="1">
      <c r="A39" s="108" t="s">
        <v>114</v>
      </c>
      <c r="B39" s="108"/>
      <c r="J39" s="12" t="s">
        <v>102</v>
      </c>
    </row>
    <row r="40" spans="1:12" ht="13.5">
      <c r="A40" s="229"/>
      <c r="B40" s="191"/>
      <c r="C40" s="295" t="s">
        <v>86</v>
      </c>
      <c r="D40" s="13" t="s">
        <v>0</v>
      </c>
      <c r="E40" s="14"/>
      <c r="F40" s="14"/>
      <c r="G40" s="14"/>
      <c r="H40" s="14"/>
      <c r="I40" s="14"/>
      <c r="J40" s="15" t="s">
        <v>20</v>
      </c>
      <c r="K40" s="16"/>
      <c r="L40" s="47"/>
    </row>
    <row r="41" spans="1:12" ht="13.5">
      <c r="A41" s="233"/>
      <c r="B41" s="192"/>
      <c r="C41" s="296"/>
      <c r="D41" s="17" t="s">
        <v>21</v>
      </c>
      <c r="E41" s="18" t="s">
        <v>1</v>
      </c>
      <c r="F41" s="19"/>
      <c r="G41" s="20"/>
      <c r="H41" s="21" t="s">
        <v>91</v>
      </c>
      <c r="I41" s="22"/>
      <c r="J41" s="23"/>
      <c r="K41" s="314" t="s">
        <v>15</v>
      </c>
      <c r="L41" s="52"/>
    </row>
    <row r="42" spans="1:12" ht="26.25" thickBot="1">
      <c r="A42" s="231"/>
      <c r="B42" s="234"/>
      <c r="C42" s="297"/>
      <c r="D42" s="24"/>
      <c r="E42" s="25"/>
      <c r="F42" s="164" t="s">
        <v>107</v>
      </c>
      <c r="G42" s="165" t="s">
        <v>14</v>
      </c>
      <c r="H42" s="25"/>
      <c r="I42" s="166" t="s">
        <v>19</v>
      </c>
      <c r="J42" s="18"/>
      <c r="K42" s="302"/>
      <c r="L42" s="52"/>
    </row>
    <row r="43" spans="1:12" ht="15.75" customHeight="1">
      <c r="A43" s="11" t="s">
        <v>8</v>
      </c>
      <c r="B43" s="223">
        <v>1990</v>
      </c>
      <c r="C43" s="28">
        <v>62981</v>
      </c>
      <c r="D43" s="28">
        <v>59625</v>
      </c>
      <c r="E43" s="28">
        <v>59625</v>
      </c>
      <c r="F43" s="28">
        <v>59625</v>
      </c>
      <c r="G43" s="40" t="s">
        <v>74</v>
      </c>
      <c r="H43" s="40" t="s">
        <v>74</v>
      </c>
      <c r="I43" s="41" t="s">
        <v>74</v>
      </c>
      <c r="J43" s="29">
        <v>3356</v>
      </c>
      <c r="K43" s="30">
        <v>3356</v>
      </c>
      <c r="L43" s="53"/>
    </row>
    <row r="44" spans="1:12" ht="15.75" customHeight="1">
      <c r="A44" s="11" t="s">
        <v>9</v>
      </c>
      <c r="B44" s="223">
        <v>1995</v>
      </c>
      <c r="C44" s="31">
        <v>50477</v>
      </c>
      <c r="D44" s="31">
        <v>47715</v>
      </c>
      <c r="E44" s="31">
        <v>47715</v>
      </c>
      <c r="F44" s="31">
        <v>47715</v>
      </c>
      <c r="G44" s="24" t="s">
        <v>74</v>
      </c>
      <c r="H44" s="24" t="s">
        <v>74</v>
      </c>
      <c r="I44" s="42" t="s">
        <v>74</v>
      </c>
      <c r="J44" s="32">
        <v>2762</v>
      </c>
      <c r="K44" s="33">
        <v>2762</v>
      </c>
      <c r="L44" s="53"/>
    </row>
    <row r="45" spans="1:12" ht="15.75" customHeight="1">
      <c r="A45" s="9" t="s">
        <v>10</v>
      </c>
      <c r="B45" s="224">
        <v>2000</v>
      </c>
      <c r="C45" s="34">
        <v>48723</v>
      </c>
      <c r="D45" s="34">
        <v>46049</v>
      </c>
      <c r="E45" s="34">
        <v>46049</v>
      </c>
      <c r="F45" s="34">
        <v>46049</v>
      </c>
      <c r="G45" s="39" t="s">
        <v>74</v>
      </c>
      <c r="H45" s="39" t="s">
        <v>74</v>
      </c>
      <c r="I45" s="39" t="s">
        <v>74</v>
      </c>
      <c r="J45" s="34">
        <v>2674</v>
      </c>
      <c r="K45" s="35">
        <v>2674</v>
      </c>
      <c r="L45" s="53"/>
    </row>
    <row r="46" spans="1:12" ht="15.75" customHeight="1" thickBot="1">
      <c r="A46" s="10" t="s">
        <v>11</v>
      </c>
      <c r="B46" s="225">
        <v>2003</v>
      </c>
      <c r="C46" s="36">
        <v>50325</v>
      </c>
      <c r="D46" s="36">
        <v>47563</v>
      </c>
      <c r="E46" s="36">
        <v>47563</v>
      </c>
      <c r="F46" s="36">
        <v>47563</v>
      </c>
      <c r="G46" s="43" t="s">
        <v>74</v>
      </c>
      <c r="H46" s="43" t="s">
        <v>74</v>
      </c>
      <c r="I46" s="44" t="s">
        <v>74</v>
      </c>
      <c r="J46" s="37">
        <v>2762</v>
      </c>
      <c r="K46" s="38">
        <v>2762</v>
      </c>
      <c r="L46" s="53"/>
    </row>
    <row r="48" ht="13.5">
      <c r="J48" s="53"/>
    </row>
    <row r="49" spans="1:10" ht="14.25" thickBot="1">
      <c r="A49" s="108" t="s">
        <v>115</v>
      </c>
      <c r="B49" s="108"/>
      <c r="I49" s="12" t="s">
        <v>102</v>
      </c>
      <c r="J49" s="53"/>
    </row>
    <row r="50" spans="1:10" ht="13.5" customHeight="1">
      <c r="A50" s="229"/>
      <c r="B50" s="230"/>
      <c r="C50" s="307" t="s">
        <v>22</v>
      </c>
      <c r="D50" s="308"/>
      <c r="E50" s="308"/>
      <c r="F50" s="309"/>
      <c r="G50" s="310" t="s">
        <v>24</v>
      </c>
      <c r="H50" s="311"/>
      <c r="I50" s="312" t="s">
        <v>26</v>
      </c>
      <c r="J50" s="47"/>
    </row>
    <row r="51" spans="1:10" ht="14.25" thickBot="1">
      <c r="A51" s="231"/>
      <c r="B51" s="232"/>
      <c r="C51" s="45"/>
      <c r="D51" s="49" t="s">
        <v>1</v>
      </c>
      <c r="E51" s="50" t="s">
        <v>2</v>
      </c>
      <c r="F51" s="70" t="s">
        <v>23</v>
      </c>
      <c r="G51" s="54" t="s">
        <v>1</v>
      </c>
      <c r="H51" s="55" t="s">
        <v>23</v>
      </c>
      <c r="I51" s="313"/>
      <c r="J51" s="47"/>
    </row>
    <row r="52" spans="1:10" ht="15.75" customHeight="1">
      <c r="A52" s="11" t="s">
        <v>8</v>
      </c>
      <c r="B52" s="223">
        <v>1990</v>
      </c>
      <c r="C52" s="28">
        <v>62981</v>
      </c>
      <c r="D52" s="28">
        <v>59625</v>
      </c>
      <c r="E52" s="40" t="s">
        <v>74</v>
      </c>
      <c r="F52" s="28">
        <v>3356</v>
      </c>
      <c r="G52" s="59">
        <v>59625</v>
      </c>
      <c r="H52" s="60">
        <v>3356</v>
      </c>
      <c r="I52" s="61">
        <v>62981</v>
      </c>
      <c r="J52" s="171"/>
    </row>
    <row r="53" spans="1:10" ht="15.75" customHeight="1">
      <c r="A53" s="11" t="s">
        <v>9</v>
      </c>
      <c r="B53" s="223">
        <v>1995</v>
      </c>
      <c r="C53" s="31">
        <v>50944</v>
      </c>
      <c r="D53" s="31">
        <v>47715</v>
      </c>
      <c r="E53" s="24" t="s">
        <v>74</v>
      </c>
      <c r="F53" s="31">
        <v>3229</v>
      </c>
      <c r="G53" s="56">
        <v>47715</v>
      </c>
      <c r="H53" s="57">
        <v>3229</v>
      </c>
      <c r="I53" s="58">
        <v>50944</v>
      </c>
      <c r="J53" s="171"/>
    </row>
    <row r="54" spans="1:10" ht="15.75" customHeight="1">
      <c r="A54" s="9" t="s">
        <v>10</v>
      </c>
      <c r="B54" s="224">
        <v>2000</v>
      </c>
      <c r="C54" s="34">
        <v>48723</v>
      </c>
      <c r="D54" s="34">
        <v>46049</v>
      </c>
      <c r="E54" s="39" t="s">
        <v>74</v>
      </c>
      <c r="F54" s="34">
        <v>2674</v>
      </c>
      <c r="G54" s="56">
        <v>46049</v>
      </c>
      <c r="H54" s="57">
        <v>2674</v>
      </c>
      <c r="I54" s="58">
        <v>48723</v>
      </c>
      <c r="J54" s="171"/>
    </row>
    <row r="55" spans="1:10" ht="15.75" customHeight="1" thickBot="1">
      <c r="A55" s="10" t="s">
        <v>11</v>
      </c>
      <c r="B55" s="225">
        <v>2003</v>
      </c>
      <c r="C55" s="36">
        <v>50325</v>
      </c>
      <c r="D55" s="36">
        <v>47563</v>
      </c>
      <c r="E55" s="43" t="s">
        <v>74</v>
      </c>
      <c r="F55" s="36">
        <v>2762</v>
      </c>
      <c r="G55" s="62">
        <v>47563</v>
      </c>
      <c r="H55" s="63">
        <v>2762</v>
      </c>
      <c r="I55" s="64">
        <v>50325</v>
      </c>
      <c r="J55" s="171"/>
    </row>
    <row r="56" ht="13.5">
      <c r="J56" s="53"/>
    </row>
    <row r="58" spans="1:11" ht="14.25" thickBot="1">
      <c r="A58" s="108" t="s">
        <v>116</v>
      </c>
      <c r="B58" s="108"/>
      <c r="K58" s="12" t="s">
        <v>102</v>
      </c>
    </row>
    <row r="59" spans="1:12" ht="13.5">
      <c r="A59" s="229"/>
      <c r="B59" s="191"/>
      <c r="C59" s="295" t="s">
        <v>86</v>
      </c>
      <c r="D59" s="13" t="s">
        <v>0</v>
      </c>
      <c r="E59" s="14"/>
      <c r="F59" s="14"/>
      <c r="G59" s="14"/>
      <c r="H59" s="14"/>
      <c r="I59" s="14"/>
      <c r="J59" s="15" t="s">
        <v>20</v>
      </c>
      <c r="K59" s="16"/>
      <c r="L59" s="47"/>
    </row>
    <row r="60" spans="1:12" ht="13.5">
      <c r="A60" s="233"/>
      <c r="B60" s="192"/>
      <c r="C60" s="296"/>
      <c r="D60" s="17" t="s">
        <v>21</v>
      </c>
      <c r="E60" s="18" t="s">
        <v>1</v>
      </c>
      <c r="F60" s="19"/>
      <c r="G60" s="20"/>
      <c r="H60" s="21" t="s">
        <v>91</v>
      </c>
      <c r="I60" s="22"/>
      <c r="J60" s="23"/>
      <c r="K60" s="314" t="s">
        <v>15</v>
      </c>
      <c r="L60" s="52"/>
    </row>
    <row r="61" spans="1:12" ht="26.25" thickBot="1">
      <c r="A61" s="231"/>
      <c r="B61" s="234"/>
      <c r="C61" s="297"/>
      <c r="D61" s="24"/>
      <c r="E61" s="25"/>
      <c r="F61" s="164" t="s">
        <v>107</v>
      </c>
      <c r="G61" s="165" t="s">
        <v>14</v>
      </c>
      <c r="H61" s="25"/>
      <c r="I61" s="166" t="s">
        <v>19</v>
      </c>
      <c r="J61" s="18"/>
      <c r="K61" s="302"/>
      <c r="L61" s="52"/>
    </row>
    <row r="62" spans="1:12" ht="15.75" customHeight="1">
      <c r="A62" s="11" t="s">
        <v>8</v>
      </c>
      <c r="B62" s="223">
        <v>1990</v>
      </c>
      <c r="C62" s="28">
        <v>42929.26110851622</v>
      </c>
      <c r="D62" s="28">
        <v>21629.214570913842</v>
      </c>
      <c r="E62" s="28">
        <v>21629.214570913842</v>
      </c>
      <c r="F62" s="40" t="s">
        <v>25</v>
      </c>
      <c r="G62" s="40" t="s">
        <v>25</v>
      </c>
      <c r="H62" s="40" t="s">
        <v>75</v>
      </c>
      <c r="I62" s="41" t="s">
        <v>25</v>
      </c>
      <c r="J62" s="29">
        <v>21300.046537602382</v>
      </c>
      <c r="K62" s="30">
        <v>21300.046537602382</v>
      </c>
      <c r="L62" s="53"/>
    </row>
    <row r="63" spans="1:12" ht="15.75" customHeight="1">
      <c r="A63" s="11" t="s">
        <v>9</v>
      </c>
      <c r="B63" s="223">
        <v>1995</v>
      </c>
      <c r="C63" s="31">
        <v>33095.546966986236</v>
      </c>
      <c r="D63" s="31">
        <v>13987.540018732443</v>
      </c>
      <c r="E63" s="31">
        <v>13987.540018732443</v>
      </c>
      <c r="F63" s="24" t="s">
        <v>25</v>
      </c>
      <c r="G63" s="24" t="s">
        <v>25</v>
      </c>
      <c r="H63" s="24" t="s">
        <v>75</v>
      </c>
      <c r="I63" s="42" t="s">
        <v>25</v>
      </c>
      <c r="J63" s="32">
        <v>19108.006948253795</v>
      </c>
      <c r="K63" s="33">
        <v>19108.006948253795</v>
      </c>
      <c r="L63" s="53"/>
    </row>
    <row r="64" spans="1:12" ht="15.75" customHeight="1">
      <c r="A64" s="9" t="s">
        <v>10</v>
      </c>
      <c r="B64" s="224">
        <v>2000</v>
      </c>
      <c r="C64" s="34">
        <v>29717.940776085503</v>
      </c>
      <c r="D64" s="34">
        <v>13957.639582163647</v>
      </c>
      <c r="E64" s="34">
        <v>13957.639582163647</v>
      </c>
      <c r="F64" s="39" t="s">
        <v>25</v>
      </c>
      <c r="G64" s="39" t="s">
        <v>25</v>
      </c>
      <c r="H64" s="39" t="s">
        <v>75</v>
      </c>
      <c r="I64" s="39" t="s">
        <v>25</v>
      </c>
      <c r="J64" s="34">
        <v>15760.301193921854</v>
      </c>
      <c r="K64" s="35">
        <v>15760.301193921854</v>
      </c>
      <c r="L64" s="53"/>
    </row>
    <row r="65" spans="1:12" ht="15.75" customHeight="1" thickBot="1">
      <c r="A65" s="10" t="s">
        <v>11</v>
      </c>
      <c r="B65" s="225">
        <v>2003</v>
      </c>
      <c r="C65" s="36">
        <v>21954.247977198993</v>
      </c>
      <c r="D65" s="36">
        <v>10278.429111976153</v>
      </c>
      <c r="E65" s="36">
        <v>10278.429111976153</v>
      </c>
      <c r="F65" s="43" t="s">
        <v>25</v>
      </c>
      <c r="G65" s="43" t="s">
        <v>25</v>
      </c>
      <c r="H65" s="43" t="s">
        <v>75</v>
      </c>
      <c r="I65" s="44" t="s">
        <v>25</v>
      </c>
      <c r="J65" s="37">
        <v>11675.81886522284</v>
      </c>
      <c r="K65" s="38">
        <v>11675.81886522284</v>
      </c>
      <c r="L65" s="53"/>
    </row>
    <row r="68" spans="1:10" ht="14.25" thickBot="1">
      <c r="A68" s="108" t="s">
        <v>117</v>
      </c>
      <c r="B68" s="108"/>
      <c r="I68" s="12" t="s">
        <v>102</v>
      </c>
      <c r="J68" s="53"/>
    </row>
    <row r="69" spans="1:10" ht="13.5" customHeight="1">
      <c r="A69" s="229"/>
      <c r="B69" s="230"/>
      <c r="C69" s="307" t="s">
        <v>22</v>
      </c>
      <c r="D69" s="308"/>
      <c r="E69" s="308"/>
      <c r="F69" s="309"/>
      <c r="G69" s="310" t="s">
        <v>24</v>
      </c>
      <c r="H69" s="311"/>
      <c r="I69" s="312" t="s">
        <v>26</v>
      </c>
      <c r="J69" s="47"/>
    </row>
    <row r="70" spans="1:10" ht="14.25" thickBot="1">
      <c r="A70" s="231"/>
      <c r="B70" s="232"/>
      <c r="C70" s="45"/>
      <c r="D70" s="49" t="s">
        <v>1</v>
      </c>
      <c r="E70" s="50" t="s">
        <v>2</v>
      </c>
      <c r="F70" s="70" t="s">
        <v>23</v>
      </c>
      <c r="G70" s="54" t="s">
        <v>1</v>
      </c>
      <c r="H70" s="55" t="s">
        <v>23</v>
      </c>
      <c r="I70" s="313"/>
      <c r="J70" s="47"/>
    </row>
    <row r="71" spans="1:10" ht="15.75" customHeight="1">
      <c r="A71" s="11" t="s">
        <v>8</v>
      </c>
      <c r="B71" s="223">
        <v>1990</v>
      </c>
      <c r="C71" s="28">
        <v>42929.26110851622</v>
      </c>
      <c r="D71" s="28">
        <v>21629.214570913842</v>
      </c>
      <c r="E71" s="40" t="s">
        <v>74</v>
      </c>
      <c r="F71" s="28">
        <v>21300.046537602382</v>
      </c>
      <c r="G71" s="59">
        <v>21629.214570913842</v>
      </c>
      <c r="H71" s="60">
        <v>21300.046537602382</v>
      </c>
      <c r="I71" s="61">
        <v>42929.26110851622</v>
      </c>
      <c r="J71" s="171"/>
    </row>
    <row r="72" spans="1:10" ht="15.75" customHeight="1">
      <c r="A72" s="11" t="s">
        <v>9</v>
      </c>
      <c r="B72" s="223">
        <v>1995</v>
      </c>
      <c r="C72" s="31">
        <v>33095.546966986236</v>
      </c>
      <c r="D72" s="31">
        <v>13987.540018732443</v>
      </c>
      <c r="E72" s="24" t="s">
        <v>74</v>
      </c>
      <c r="F72" s="31">
        <v>19108.006948253795</v>
      </c>
      <c r="G72" s="56">
        <v>13987.540018732443</v>
      </c>
      <c r="H72" s="57">
        <v>19108.006948253795</v>
      </c>
      <c r="I72" s="58">
        <v>33095.546966986236</v>
      </c>
      <c r="J72" s="171"/>
    </row>
    <row r="73" spans="1:10" ht="15.75" customHeight="1">
      <c r="A73" s="9" t="s">
        <v>10</v>
      </c>
      <c r="B73" s="224">
        <v>2000</v>
      </c>
      <c r="C73" s="34">
        <v>29717.940776085503</v>
      </c>
      <c r="D73" s="34">
        <v>13957.639582163647</v>
      </c>
      <c r="E73" s="39" t="s">
        <v>74</v>
      </c>
      <c r="F73" s="34">
        <v>15760.301193921854</v>
      </c>
      <c r="G73" s="56">
        <v>13957.639582163647</v>
      </c>
      <c r="H73" s="57">
        <v>15760.301193921854</v>
      </c>
      <c r="I73" s="58">
        <v>29717.940776085503</v>
      </c>
      <c r="J73" s="171"/>
    </row>
    <row r="74" spans="1:10" ht="15.75" customHeight="1" thickBot="1">
      <c r="A74" s="10" t="s">
        <v>11</v>
      </c>
      <c r="B74" s="225">
        <v>2003</v>
      </c>
      <c r="C74" s="36">
        <v>21954.247977198993</v>
      </c>
      <c r="D74" s="36">
        <v>10278.429111976153</v>
      </c>
      <c r="E74" s="43" t="s">
        <v>74</v>
      </c>
      <c r="F74" s="36">
        <v>11675.81886522284</v>
      </c>
      <c r="G74" s="62">
        <v>10278.429111976153</v>
      </c>
      <c r="H74" s="63">
        <v>11675.81886522284</v>
      </c>
      <c r="I74" s="64">
        <v>21954.247977198993</v>
      </c>
      <c r="J74" s="171"/>
    </row>
    <row r="75" ht="13.5">
      <c r="J75" s="53"/>
    </row>
    <row r="77" spans="1:11" ht="14.25" thickBot="1">
      <c r="A77" s="108" t="s">
        <v>118</v>
      </c>
      <c r="B77" s="108"/>
      <c r="K77" s="12" t="s">
        <v>102</v>
      </c>
    </row>
    <row r="78" spans="1:12" ht="13.5">
      <c r="A78" s="229"/>
      <c r="B78" s="191"/>
      <c r="C78" s="295" t="s">
        <v>86</v>
      </c>
      <c r="D78" s="13" t="s">
        <v>0</v>
      </c>
      <c r="E78" s="14"/>
      <c r="F78" s="14"/>
      <c r="G78" s="14"/>
      <c r="H78" s="14"/>
      <c r="I78" s="14"/>
      <c r="J78" s="15" t="s">
        <v>20</v>
      </c>
      <c r="K78" s="16"/>
      <c r="L78" s="47"/>
    </row>
    <row r="79" spans="1:12" ht="13.5">
      <c r="A79" s="233"/>
      <c r="B79" s="192"/>
      <c r="C79" s="296"/>
      <c r="D79" s="17" t="s">
        <v>21</v>
      </c>
      <c r="E79" s="18" t="s">
        <v>1</v>
      </c>
      <c r="F79" s="19"/>
      <c r="G79" s="20"/>
      <c r="H79" s="21" t="s">
        <v>91</v>
      </c>
      <c r="I79" s="22"/>
      <c r="J79" s="23"/>
      <c r="K79" s="314" t="s">
        <v>15</v>
      </c>
      <c r="L79" s="52"/>
    </row>
    <row r="80" spans="1:12" ht="26.25" thickBot="1">
      <c r="A80" s="231"/>
      <c r="B80" s="234"/>
      <c r="C80" s="297"/>
      <c r="D80" s="24"/>
      <c r="E80" s="25"/>
      <c r="F80" s="164" t="s">
        <v>107</v>
      </c>
      <c r="G80" s="165" t="s">
        <v>14</v>
      </c>
      <c r="H80" s="25"/>
      <c r="I80" s="166" t="s">
        <v>19</v>
      </c>
      <c r="J80" s="18"/>
      <c r="K80" s="302"/>
      <c r="L80" s="52"/>
    </row>
    <row r="81" spans="1:12" ht="15.75" customHeight="1">
      <c r="A81" s="11" t="s">
        <v>8</v>
      </c>
      <c r="B81" s="223">
        <v>1990</v>
      </c>
      <c r="C81" s="28">
        <v>2285.107223119323</v>
      </c>
      <c r="D81" s="28">
        <v>1330.2775507440438</v>
      </c>
      <c r="E81" s="28">
        <v>1330.2775507440438</v>
      </c>
      <c r="F81" s="40" t="s">
        <v>25</v>
      </c>
      <c r="G81" s="40" t="s">
        <v>25</v>
      </c>
      <c r="H81" s="40" t="s">
        <v>75</v>
      </c>
      <c r="I81" s="41" t="s">
        <v>25</v>
      </c>
      <c r="J81" s="29">
        <v>954.8296723752792</v>
      </c>
      <c r="K81" s="30">
        <v>954.8296723752792</v>
      </c>
      <c r="L81" s="53"/>
    </row>
    <row r="82" spans="1:12" ht="15.75" customHeight="1">
      <c r="A82" s="11" t="s">
        <v>9</v>
      </c>
      <c r="B82" s="223">
        <v>1995</v>
      </c>
      <c r="C82" s="31">
        <v>2011.675146863935</v>
      </c>
      <c r="D82" s="31">
        <v>1110.3540643991334</v>
      </c>
      <c r="E82" s="31">
        <v>1110.3540643991334</v>
      </c>
      <c r="F82" s="24" t="s">
        <v>25</v>
      </c>
      <c r="G82" s="24" t="s">
        <v>25</v>
      </c>
      <c r="H82" s="24" t="s">
        <v>75</v>
      </c>
      <c r="I82" s="42" t="s">
        <v>25</v>
      </c>
      <c r="J82" s="32">
        <v>901.3210824648016</v>
      </c>
      <c r="K82" s="33">
        <v>901.3210824648016</v>
      </c>
      <c r="L82" s="53"/>
    </row>
    <row r="83" spans="1:12" ht="15.75" customHeight="1">
      <c r="A83" s="9" t="s">
        <v>10</v>
      </c>
      <c r="B83" s="224">
        <v>2000</v>
      </c>
      <c r="C83" s="34">
        <v>1936.1912012071225</v>
      </c>
      <c r="D83" s="34">
        <v>1093.1983466485117</v>
      </c>
      <c r="E83" s="34">
        <v>1093.1983466485117</v>
      </c>
      <c r="F83" s="39" t="s">
        <v>25</v>
      </c>
      <c r="G83" s="39" t="s">
        <v>25</v>
      </c>
      <c r="H83" s="39" t="s">
        <v>75</v>
      </c>
      <c r="I83" s="39" t="s">
        <v>25</v>
      </c>
      <c r="J83" s="34">
        <v>842.9928545586107</v>
      </c>
      <c r="K83" s="35">
        <v>842.9928545586107</v>
      </c>
      <c r="L83" s="53"/>
    </row>
    <row r="84" spans="1:12" ht="15.75" customHeight="1" thickBot="1">
      <c r="A84" s="10" t="s">
        <v>11</v>
      </c>
      <c r="B84" s="225">
        <v>2003</v>
      </c>
      <c r="C84" s="36">
        <v>1162.4770661302637</v>
      </c>
      <c r="D84" s="36">
        <v>505.71225496147895</v>
      </c>
      <c r="E84" s="36">
        <v>505.71225496147895</v>
      </c>
      <c r="F84" s="43" t="s">
        <v>25</v>
      </c>
      <c r="G84" s="43" t="s">
        <v>25</v>
      </c>
      <c r="H84" s="43" t="s">
        <v>75</v>
      </c>
      <c r="I84" s="44" t="s">
        <v>25</v>
      </c>
      <c r="J84" s="37">
        <v>656.7648111687847</v>
      </c>
      <c r="K84" s="38">
        <v>656.7648111687847</v>
      </c>
      <c r="L84" s="53"/>
    </row>
    <row r="86" ht="13.5">
      <c r="J86" s="53"/>
    </row>
    <row r="87" spans="1:10" ht="14.25" thickBot="1">
      <c r="A87" s="108" t="s">
        <v>119</v>
      </c>
      <c r="B87" s="108"/>
      <c r="I87" s="12" t="s">
        <v>102</v>
      </c>
      <c r="J87" s="53"/>
    </row>
    <row r="88" spans="1:10" ht="13.5" customHeight="1">
      <c r="A88" s="229"/>
      <c r="B88" s="230"/>
      <c r="C88" s="307" t="s">
        <v>22</v>
      </c>
      <c r="D88" s="308"/>
      <c r="E88" s="308"/>
      <c r="F88" s="309"/>
      <c r="G88" s="310" t="s">
        <v>24</v>
      </c>
      <c r="H88" s="311"/>
      <c r="I88" s="312" t="s">
        <v>26</v>
      </c>
      <c r="J88" s="47"/>
    </row>
    <row r="89" spans="1:10" ht="14.25" thickBot="1">
      <c r="A89" s="231"/>
      <c r="B89" s="232"/>
      <c r="C89" s="45"/>
      <c r="D89" s="49" t="s">
        <v>1</v>
      </c>
      <c r="E89" s="50" t="s">
        <v>2</v>
      </c>
      <c r="F89" s="70" t="s">
        <v>23</v>
      </c>
      <c r="G89" s="54" t="s">
        <v>1</v>
      </c>
      <c r="H89" s="55" t="s">
        <v>23</v>
      </c>
      <c r="I89" s="313"/>
      <c r="J89" s="47"/>
    </row>
    <row r="90" spans="1:10" ht="15.75" customHeight="1">
      <c r="A90" s="11" t="s">
        <v>8</v>
      </c>
      <c r="B90" s="223">
        <v>1990</v>
      </c>
      <c r="C90" s="28">
        <v>2285.107223119323</v>
      </c>
      <c r="D90" s="28">
        <v>1330.2775507440438</v>
      </c>
      <c r="E90" s="40" t="s">
        <v>74</v>
      </c>
      <c r="F90" s="28">
        <v>954.8296723752792</v>
      </c>
      <c r="G90" s="59">
        <v>1330.2775507440438</v>
      </c>
      <c r="H90" s="60">
        <v>954.8296723752792</v>
      </c>
      <c r="I90" s="61">
        <v>2285.107223119323</v>
      </c>
      <c r="J90" s="171"/>
    </row>
    <row r="91" spans="1:10" ht="15.75" customHeight="1">
      <c r="A91" s="11" t="s">
        <v>9</v>
      </c>
      <c r="B91" s="223">
        <v>1995</v>
      </c>
      <c r="C91" s="31">
        <v>2011.675146863935</v>
      </c>
      <c r="D91" s="31">
        <v>1110.3540643991334</v>
      </c>
      <c r="E91" s="24" t="s">
        <v>74</v>
      </c>
      <c r="F91" s="31">
        <v>901.3210824648016</v>
      </c>
      <c r="G91" s="56">
        <v>1110.3540643991334</v>
      </c>
      <c r="H91" s="57">
        <v>901.3210824648016</v>
      </c>
      <c r="I91" s="58">
        <v>2011.675146863935</v>
      </c>
      <c r="J91" s="171"/>
    </row>
    <row r="92" spans="1:10" ht="15.75" customHeight="1">
      <c r="A92" s="9" t="s">
        <v>10</v>
      </c>
      <c r="B92" s="224">
        <v>2000</v>
      </c>
      <c r="C92" s="34">
        <v>1936.1912012071225</v>
      </c>
      <c r="D92" s="34">
        <v>1093.1983466485117</v>
      </c>
      <c r="E92" s="39" t="s">
        <v>74</v>
      </c>
      <c r="F92" s="34">
        <v>842.9928545586107</v>
      </c>
      <c r="G92" s="56">
        <v>1093.1983466485117</v>
      </c>
      <c r="H92" s="57">
        <v>842.9928545586107</v>
      </c>
      <c r="I92" s="58">
        <v>1936.1912012071225</v>
      </c>
      <c r="J92" s="171"/>
    </row>
    <row r="93" spans="1:10" ht="15.75" customHeight="1" thickBot="1">
      <c r="A93" s="10" t="s">
        <v>11</v>
      </c>
      <c r="B93" s="225">
        <v>2003</v>
      </c>
      <c r="C93" s="36">
        <v>1162.4770661302637</v>
      </c>
      <c r="D93" s="36">
        <v>505.71225496147895</v>
      </c>
      <c r="E93" s="43" t="s">
        <v>74</v>
      </c>
      <c r="F93" s="36">
        <v>656.7648111687847</v>
      </c>
      <c r="G93" s="62">
        <v>505.71225496147895</v>
      </c>
      <c r="H93" s="63">
        <v>656.7648111687847</v>
      </c>
      <c r="I93" s="64">
        <v>1162.4770661302637</v>
      </c>
      <c r="J93" s="171"/>
    </row>
    <row r="94" ht="13.5">
      <c r="J94" s="53"/>
    </row>
    <row r="96" spans="1:11" ht="14.25" thickBot="1">
      <c r="A96" s="108" t="s">
        <v>120</v>
      </c>
      <c r="B96" s="108"/>
      <c r="K96" s="12" t="s">
        <v>102</v>
      </c>
    </row>
    <row r="97" spans="1:12" ht="13.5">
      <c r="A97" s="229"/>
      <c r="B97" s="191"/>
      <c r="C97" s="295" t="s">
        <v>86</v>
      </c>
      <c r="D97" s="13" t="s">
        <v>0</v>
      </c>
      <c r="E97" s="14"/>
      <c r="F97" s="14"/>
      <c r="G97" s="14"/>
      <c r="H97" s="14"/>
      <c r="I97" s="14"/>
      <c r="J97" s="15" t="s">
        <v>20</v>
      </c>
      <c r="K97" s="16"/>
      <c r="L97" s="47"/>
    </row>
    <row r="98" spans="1:12" ht="13.5">
      <c r="A98" s="233"/>
      <c r="B98" s="192"/>
      <c r="C98" s="296"/>
      <c r="D98" s="17" t="s">
        <v>21</v>
      </c>
      <c r="E98" s="18" t="s">
        <v>1</v>
      </c>
      <c r="F98" s="19"/>
      <c r="G98" s="20"/>
      <c r="H98" s="21" t="s">
        <v>91</v>
      </c>
      <c r="I98" s="22"/>
      <c r="J98" s="23"/>
      <c r="K98" s="314" t="s">
        <v>15</v>
      </c>
      <c r="L98" s="52"/>
    </row>
    <row r="99" spans="1:12" ht="26.25" thickBot="1">
      <c r="A99" s="231"/>
      <c r="B99" s="234"/>
      <c r="C99" s="297"/>
      <c r="D99" s="24"/>
      <c r="E99" s="25"/>
      <c r="F99" s="164" t="s">
        <v>107</v>
      </c>
      <c r="G99" s="165" t="s">
        <v>14</v>
      </c>
      <c r="H99" s="166"/>
      <c r="I99" s="166" t="s">
        <v>19</v>
      </c>
      <c r="J99" s="18"/>
      <c r="K99" s="302"/>
      <c r="L99" s="52"/>
    </row>
    <row r="100" spans="1:12" ht="15.75" customHeight="1">
      <c r="A100" s="11" t="s">
        <v>8</v>
      </c>
      <c r="B100" s="223">
        <v>1990</v>
      </c>
      <c r="C100" s="28">
        <v>35482.89973432342</v>
      </c>
      <c r="D100" s="28">
        <v>23508.12335838632</v>
      </c>
      <c r="E100" s="28">
        <v>23508.12335838632</v>
      </c>
      <c r="F100" s="40" t="s">
        <v>25</v>
      </c>
      <c r="G100" s="40" t="s">
        <v>25</v>
      </c>
      <c r="H100" s="40" t="s">
        <v>75</v>
      </c>
      <c r="I100" s="41" t="s">
        <v>25</v>
      </c>
      <c r="J100" s="29">
        <v>11974.7763759371</v>
      </c>
      <c r="K100" s="30">
        <v>11974.7763759371</v>
      </c>
      <c r="L100" s="53"/>
    </row>
    <row r="101" spans="1:12" ht="15.75" customHeight="1">
      <c r="A101" s="11" t="s">
        <v>9</v>
      </c>
      <c r="B101" s="223">
        <v>1995</v>
      </c>
      <c r="C101" s="31">
        <v>34104.94246060919</v>
      </c>
      <c r="D101" s="31">
        <v>22063.29279887944</v>
      </c>
      <c r="E101" s="31">
        <v>22063.29279887944</v>
      </c>
      <c r="F101" s="24" t="s">
        <v>25</v>
      </c>
      <c r="G101" s="24" t="s">
        <v>25</v>
      </c>
      <c r="H101" s="24" t="s">
        <v>75</v>
      </c>
      <c r="I101" s="42" t="s">
        <v>25</v>
      </c>
      <c r="J101" s="32">
        <v>12041.649661729749</v>
      </c>
      <c r="K101" s="33">
        <v>12041.649661729749</v>
      </c>
      <c r="L101" s="53"/>
    </row>
    <row r="102" spans="1:12" ht="15.75" customHeight="1">
      <c r="A102" s="9" t="s">
        <v>10</v>
      </c>
      <c r="B102" s="224">
        <v>2000</v>
      </c>
      <c r="C102" s="34">
        <v>29891.21923563719</v>
      </c>
      <c r="D102" s="34">
        <v>18529.141630716782</v>
      </c>
      <c r="E102" s="34">
        <v>18529.141630716782</v>
      </c>
      <c r="F102" s="39" t="s">
        <v>25</v>
      </c>
      <c r="G102" s="39" t="s">
        <v>25</v>
      </c>
      <c r="H102" s="39" t="s">
        <v>75</v>
      </c>
      <c r="I102" s="39" t="s">
        <v>25</v>
      </c>
      <c r="J102" s="34">
        <v>11362.077604920405</v>
      </c>
      <c r="K102" s="35">
        <v>11362.077604920405</v>
      </c>
      <c r="L102" s="53"/>
    </row>
    <row r="103" spans="1:12" ht="15.75" customHeight="1" thickBot="1">
      <c r="A103" s="10" t="s">
        <v>11</v>
      </c>
      <c r="B103" s="225">
        <v>2003</v>
      </c>
      <c r="C103" s="36">
        <v>22195.088877534406</v>
      </c>
      <c r="D103" s="36">
        <v>12708.48604954085</v>
      </c>
      <c r="E103" s="36">
        <v>12708.48604954085</v>
      </c>
      <c r="F103" s="43" t="s">
        <v>25</v>
      </c>
      <c r="G103" s="43" t="s">
        <v>25</v>
      </c>
      <c r="H103" s="43" t="s">
        <v>75</v>
      </c>
      <c r="I103" s="44" t="s">
        <v>25</v>
      </c>
      <c r="J103" s="37">
        <v>9486.602827993556</v>
      </c>
      <c r="K103" s="38">
        <v>9486.602827993556</v>
      </c>
      <c r="L103" s="53"/>
    </row>
    <row r="106" spans="1:11" ht="14.25" thickBot="1">
      <c r="A106" s="108" t="s">
        <v>121</v>
      </c>
      <c r="B106" s="108"/>
      <c r="I106" s="12" t="s">
        <v>102</v>
      </c>
      <c r="J106" s="53"/>
      <c r="K106" s="53"/>
    </row>
    <row r="107" spans="1:11" ht="13.5" customHeight="1">
      <c r="A107" s="229"/>
      <c r="B107" s="230"/>
      <c r="C107" s="307" t="s">
        <v>22</v>
      </c>
      <c r="D107" s="308"/>
      <c r="E107" s="308"/>
      <c r="F107" s="309"/>
      <c r="G107" s="310" t="s">
        <v>24</v>
      </c>
      <c r="H107" s="311"/>
      <c r="I107" s="312" t="s">
        <v>26</v>
      </c>
      <c r="J107" s="47"/>
      <c r="K107" s="53"/>
    </row>
    <row r="108" spans="1:11" ht="14.25" thickBot="1">
      <c r="A108" s="231"/>
      <c r="B108" s="232"/>
      <c r="C108" s="45"/>
      <c r="D108" s="49" t="s">
        <v>1</v>
      </c>
      <c r="E108" s="50" t="s">
        <v>2</v>
      </c>
      <c r="F108" s="70" t="s">
        <v>23</v>
      </c>
      <c r="G108" s="54" t="s">
        <v>1</v>
      </c>
      <c r="H108" s="55" t="s">
        <v>23</v>
      </c>
      <c r="I108" s="313"/>
      <c r="J108" s="47"/>
      <c r="K108" s="53"/>
    </row>
    <row r="109" spans="1:11" ht="15" customHeight="1">
      <c r="A109" s="11" t="s">
        <v>8</v>
      </c>
      <c r="B109" s="223">
        <v>1990</v>
      </c>
      <c r="C109" s="28">
        <v>35482.89973432342</v>
      </c>
      <c r="D109" s="28">
        <v>23508.12335838632</v>
      </c>
      <c r="E109" s="40" t="s">
        <v>74</v>
      </c>
      <c r="F109" s="28">
        <v>11974.7763759371</v>
      </c>
      <c r="G109" s="59">
        <v>23508.12335838632</v>
      </c>
      <c r="H109" s="60">
        <v>11974.7763759371</v>
      </c>
      <c r="I109" s="61">
        <v>35482.89973432342</v>
      </c>
      <c r="J109" s="171"/>
      <c r="K109" s="53"/>
    </row>
    <row r="110" spans="1:11" ht="15" customHeight="1">
      <c r="A110" s="11" t="s">
        <v>9</v>
      </c>
      <c r="B110" s="223">
        <v>1995</v>
      </c>
      <c r="C110" s="31">
        <v>34104.94246060919</v>
      </c>
      <c r="D110" s="31">
        <v>22063.29279887944</v>
      </c>
      <c r="E110" s="24" t="s">
        <v>74</v>
      </c>
      <c r="F110" s="31">
        <v>12041.649661729749</v>
      </c>
      <c r="G110" s="56">
        <v>22063.29279887944</v>
      </c>
      <c r="H110" s="57">
        <v>12041.649661729749</v>
      </c>
      <c r="I110" s="58">
        <v>34104.94246060919</v>
      </c>
      <c r="J110" s="171"/>
      <c r="K110" s="53"/>
    </row>
    <row r="111" spans="1:11" ht="15" customHeight="1">
      <c r="A111" s="9" t="s">
        <v>10</v>
      </c>
      <c r="B111" s="224">
        <v>2000</v>
      </c>
      <c r="C111" s="34">
        <v>29891.21923563719</v>
      </c>
      <c r="D111" s="34">
        <v>18529.141630716782</v>
      </c>
      <c r="E111" s="39" t="s">
        <v>74</v>
      </c>
      <c r="F111" s="34">
        <v>11362.077604920405</v>
      </c>
      <c r="G111" s="56">
        <v>18529.141630716782</v>
      </c>
      <c r="H111" s="57">
        <v>11362.077604920405</v>
      </c>
      <c r="I111" s="58">
        <v>29891.21923563719</v>
      </c>
      <c r="J111" s="171"/>
      <c r="K111" s="53"/>
    </row>
    <row r="112" spans="1:11" ht="15" customHeight="1" thickBot="1">
      <c r="A112" s="10" t="s">
        <v>11</v>
      </c>
      <c r="B112" s="225">
        <v>2003</v>
      </c>
      <c r="C112" s="36">
        <v>22195.088877534406</v>
      </c>
      <c r="D112" s="36">
        <v>12708.48604954085</v>
      </c>
      <c r="E112" s="43" t="s">
        <v>74</v>
      </c>
      <c r="F112" s="36">
        <v>9486.602827993556</v>
      </c>
      <c r="G112" s="62">
        <v>12708.48604954085</v>
      </c>
      <c r="H112" s="63">
        <v>9486.602827993556</v>
      </c>
      <c r="I112" s="64">
        <v>22195.088877534406</v>
      </c>
      <c r="J112" s="171"/>
      <c r="K112" s="53"/>
    </row>
    <row r="113" spans="10:11" ht="13.5">
      <c r="J113" s="53"/>
      <c r="K113" s="53"/>
    </row>
    <row r="114" spans="10:11" ht="13.5">
      <c r="J114" s="53"/>
      <c r="K114" s="53"/>
    </row>
    <row r="115" spans="1:8" ht="14.25" thickBot="1">
      <c r="A115" s="108" t="s">
        <v>122</v>
      </c>
      <c r="B115" s="108"/>
      <c r="H115" s="12" t="s">
        <v>103</v>
      </c>
    </row>
    <row r="116" spans="1:12" ht="13.5">
      <c r="A116" s="229"/>
      <c r="B116" s="191"/>
      <c r="C116" s="295" t="s">
        <v>86</v>
      </c>
      <c r="D116" s="15" t="s">
        <v>0</v>
      </c>
      <c r="E116" s="46"/>
      <c r="F116" s="15" t="s">
        <v>20</v>
      </c>
      <c r="G116" s="14"/>
      <c r="H116" s="300" t="s">
        <v>27</v>
      </c>
      <c r="I116"/>
      <c r="J116"/>
      <c r="K116"/>
      <c r="L116"/>
    </row>
    <row r="117" spans="1:12" ht="13.5">
      <c r="A117" s="233"/>
      <c r="B117" s="192"/>
      <c r="C117" s="296"/>
      <c r="D117" s="65"/>
      <c r="E117" s="167" t="s">
        <v>1</v>
      </c>
      <c r="F117" s="66"/>
      <c r="G117" s="298" t="s">
        <v>15</v>
      </c>
      <c r="H117" s="301"/>
      <c r="I117"/>
      <c r="J117"/>
      <c r="K117"/>
      <c r="L117"/>
    </row>
    <row r="118" spans="1:12" ht="14.25" thickBot="1">
      <c r="A118" s="231"/>
      <c r="B118" s="234"/>
      <c r="C118" s="297"/>
      <c r="D118" s="24"/>
      <c r="E118" s="26"/>
      <c r="F118" s="18"/>
      <c r="G118" s="299"/>
      <c r="H118" s="302"/>
      <c r="I118"/>
      <c r="J118"/>
      <c r="K118"/>
      <c r="L118"/>
    </row>
    <row r="119" spans="1:12" ht="15.75" customHeight="1">
      <c r="A119" s="11" t="s">
        <v>8</v>
      </c>
      <c r="B119" s="223">
        <v>1990</v>
      </c>
      <c r="C119" s="28">
        <v>9577</v>
      </c>
      <c r="D119" s="28">
        <v>9531.64</v>
      </c>
      <c r="E119" s="28">
        <v>9531.64</v>
      </c>
      <c r="F119" s="29">
        <v>45.36</v>
      </c>
      <c r="G119" s="29">
        <v>45.36</v>
      </c>
      <c r="H119" s="30">
        <v>9577</v>
      </c>
      <c r="I119"/>
      <c r="J119"/>
      <c r="K119"/>
      <c r="L119"/>
    </row>
    <row r="120" spans="1:12" ht="15.75" customHeight="1">
      <c r="A120" s="11" t="s">
        <v>9</v>
      </c>
      <c r="B120" s="223">
        <v>1995</v>
      </c>
      <c r="C120" s="31">
        <v>10258.666666666668</v>
      </c>
      <c r="D120" s="31">
        <v>10135.816666666668</v>
      </c>
      <c r="E120" s="31">
        <v>10135.816666666668</v>
      </c>
      <c r="F120" s="32">
        <v>122.85</v>
      </c>
      <c r="G120" s="32">
        <v>122.85</v>
      </c>
      <c r="H120" s="35">
        <v>10258.666666666668</v>
      </c>
      <c r="I120"/>
      <c r="J120"/>
      <c r="K120"/>
      <c r="L120"/>
    </row>
    <row r="121" spans="1:12" ht="15.75" customHeight="1">
      <c r="A121" s="9" t="s">
        <v>10</v>
      </c>
      <c r="B121" s="224">
        <v>2000</v>
      </c>
      <c r="C121" s="34">
        <v>9486.397</v>
      </c>
      <c r="D121" s="34">
        <v>9265.64689</v>
      </c>
      <c r="E121" s="34">
        <v>9265.64689</v>
      </c>
      <c r="F121" s="34">
        <v>220.75011</v>
      </c>
      <c r="G121" s="48">
        <v>220.75011</v>
      </c>
      <c r="H121" s="35">
        <v>9486.397</v>
      </c>
      <c r="I121"/>
      <c r="J121"/>
      <c r="K121"/>
      <c r="L121"/>
    </row>
    <row r="122" spans="1:12" ht="15.75" customHeight="1" thickBot="1">
      <c r="A122" s="10" t="s">
        <v>11</v>
      </c>
      <c r="B122" s="225">
        <v>2003</v>
      </c>
      <c r="C122" s="36">
        <v>11084.155999999999</v>
      </c>
      <c r="D122" s="36">
        <v>10854.365687576876</v>
      </c>
      <c r="E122" s="36">
        <v>10854.365687576876</v>
      </c>
      <c r="F122" s="37">
        <v>229.79031242312422</v>
      </c>
      <c r="G122" s="37">
        <v>229.79031242312422</v>
      </c>
      <c r="H122" s="67">
        <v>11084.155999999999</v>
      </c>
      <c r="I122"/>
      <c r="J122"/>
      <c r="K122"/>
      <c r="L122"/>
    </row>
    <row r="125" spans="1:9" ht="14.25" thickBot="1">
      <c r="A125" s="108" t="s">
        <v>123</v>
      </c>
      <c r="B125" s="108"/>
      <c r="I125" s="12" t="s">
        <v>103</v>
      </c>
    </row>
    <row r="126" spans="1:12" ht="13.5">
      <c r="A126" s="229"/>
      <c r="B126" s="191"/>
      <c r="C126" s="295" t="s">
        <v>86</v>
      </c>
      <c r="D126" s="15" t="s">
        <v>0</v>
      </c>
      <c r="E126" s="46"/>
      <c r="F126" s="46"/>
      <c r="G126" s="15" t="s">
        <v>20</v>
      </c>
      <c r="H126" s="14"/>
      <c r="I126" s="300" t="s">
        <v>28</v>
      </c>
      <c r="J126"/>
      <c r="K126"/>
      <c r="L126"/>
    </row>
    <row r="127" spans="1:12" ht="13.5">
      <c r="A127" s="233"/>
      <c r="B127" s="192"/>
      <c r="C127" s="296"/>
      <c r="D127" s="65"/>
      <c r="E127" s="68" t="s">
        <v>1</v>
      </c>
      <c r="F127" s="69"/>
      <c r="G127" s="66"/>
      <c r="H127" s="306" t="s">
        <v>15</v>
      </c>
      <c r="I127" s="301"/>
      <c r="J127"/>
      <c r="K127"/>
      <c r="L127"/>
    </row>
    <row r="128" spans="1:12" ht="27.75" customHeight="1" thickBot="1">
      <c r="A128" s="231"/>
      <c r="B128" s="234"/>
      <c r="C128" s="297"/>
      <c r="D128" s="24"/>
      <c r="E128" s="164" t="s">
        <v>108</v>
      </c>
      <c r="F128" s="169" t="s">
        <v>13</v>
      </c>
      <c r="G128" s="18"/>
      <c r="H128" s="305"/>
      <c r="I128" s="302"/>
      <c r="J128"/>
      <c r="K128"/>
      <c r="L128"/>
    </row>
    <row r="129" spans="1:12" ht="15.75" customHeight="1">
      <c r="A129" s="11" t="s">
        <v>8</v>
      </c>
      <c r="B129" s="223">
        <v>1990</v>
      </c>
      <c r="C129" s="28">
        <v>2299.546125697237</v>
      </c>
      <c r="D129" s="28">
        <v>1187.588565697237</v>
      </c>
      <c r="E129" s="28">
        <v>1187.588565697237</v>
      </c>
      <c r="F129" s="41" t="s">
        <v>74</v>
      </c>
      <c r="G129" s="29">
        <v>1111.95756</v>
      </c>
      <c r="H129" s="29">
        <v>1111.95756</v>
      </c>
      <c r="I129" s="30">
        <v>2299.546125697237</v>
      </c>
      <c r="J129"/>
      <c r="K129"/>
      <c r="L129"/>
    </row>
    <row r="130" spans="1:12" ht="15.75" customHeight="1">
      <c r="A130" s="11" t="s">
        <v>9</v>
      </c>
      <c r="B130" s="223">
        <v>1995</v>
      </c>
      <c r="C130" s="31">
        <v>2737.1858589959784</v>
      </c>
      <c r="D130" s="31">
        <v>1557.2443689959784</v>
      </c>
      <c r="E130" s="31">
        <v>1557.2443689959784</v>
      </c>
      <c r="F130" s="42" t="s">
        <v>74</v>
      </c>
      <c r="G130" s="32">
        <v>1179.94149</v>
      </c>
      <c r="H130" s="32">
        <v>1179.94149</v>
      </c>
      <c r="I130" s="35">
        <v>2737.1858589959784</v>
      </c>
      <c r="J130"/>
      <c r="K130"/>
      <c r="L130"/>
    </row>
    <row r="131" spans="1:12" ht="15.75" customHeight="1">
      <c r="A131" s="9" t="s">
        <v>10</v>
      </c>
      <c r="B131" s="224">
        <v>2000</v>
      </c>
      <c r="C131" s="34">
        <v>3206.8410000000003</v>
      </c>
      <c r="D131" s="34">
        <v>1829.91552</v>
      </c>
      <c r="E131" s="34">
        <v>1829.91552</v>
      </c>
      <c r="F131" s="39" t="s">
        <v>74</v>
      </c>
      <c r="G131" s="34">
        <v>1376.92548</v>
      </c>
      <c r="H131" s="48">
        <v>1376.92548</v>
      </c>
      <c r="I131" s="35">
        <v>3206.8410000000003</v>
      </c>
      <c r="J131"/>
      <c r="K131"/>
      <c r="L131"/>
    </row>
    <row r="132" spans="1:12" ht="15.75" customHeight="1" thickBot="1">
      <c r="A132" s="10" t="s">
        <v>11</v>
      </c>
      <c r="B132" s="225">
        <v>2003</v>
      </c>
      <c r="C132" s="36">
        <v>2934.4605756258916</v>
      </c>
      <c r="D132" s="36">
        <v>1607.7311783319187</v>
      </c>
      <c r="E132" s="36">
        <v>1607.7311783319187</v>
      </c>
      <c r="F132" s="44" t="s">
        <v>74</v>
      </c>
      <c r="G132" s="37">
        <v>1326.7293972939729</v>
      </c>
      <c r="H132" s="37">
        <v>1326.7293972939729</v>
      </c>
      <c r="I132" s="67">
        <v>2934.4605756258916</v>
      </c>
      <c r="J132"/>
      <c r="K132"/>
      <c r="L132"/>
    </row>
    <row r="135" spans="1:12" ht="14.25" thickBot="1">
      <c r="A135" s="108" t="s">
        <v>124</v>
      </c>
      <c r="B135" s="108"/>
      <c r="L135" s="12" t="s">
        <v>103</v>
      </c>
    </row>
    <row r="136" spans="1:13" ht="13.5">
      <c r="A136" s="229"/>
      <c r="B136" s="191"/>
      <c r="C136" s="295" t="s">
        <v>86</v>
      </c>
      <c r="D136" s="15" t="s">
        <v>0</v>
      </c>
      <c r="E136" s="46"/>
      <c r="F136" s="46"/>
      <c r="G136" s="46"/>
      <c r="H136" s="15" t="s">
        <v>20</v>
      </c>
      <c r="I136" s="14"/>
      <c r="J136" s="303" t="s">
        <v>29</v>
      </c>
      <c r="K136" s="289" t="s">
        <v>30</v>
      </c>
      <c r="L136" s="292" t="s">
        <v>26</v>
      </c>
      <c r="M136" s="12"/>
    </row>
    <row r="137" spans="1:13" ht="13.5">
      <c r="A137" s="233"/>
      <c r="B137" s="192"/>
      <c r="C137" s="296"/>
      <c r="D137" s="65"/>
      <c r="E137" s="68" t="s">
        <v>1</v>
      </c>
      <c r="F137" s="69"/>
      <c r="G137" s="27" t="s">
        <v>2</v>
      </c>
      <c r="H137" s="66"/>
      <c r="I137" s="306" t="s">
        <v>15</v>
      </c>
      <c r="J137" s="304"/>
      <c r="K137" s="290"/>
      <c r="L137" s="293"/>
      <c r="M137" s="12"/>
    </row>
    <row r="138" spans="1:13" ht="30" customHeight="1" thickBot="1">
      <c r="A138" s="231"/>
      <c r="B138" s="234"/>
      <c r="C138" s="297"/>
      <c r="D138" s="24"/>
      <c r="E138" s="164" t="s">
        <v>108</v>
      </c>
      <c r="F138" s="169" t="s">
        <v>13</v>
      </c>
      <c r="G138" s="170" t="s">
        <v>31</v>
      </c>
      <c r="H138" s="18"/>
      <c r="I138" s="305"/>
      <c r="J138" s="305"/>
      <c r="K138" s="291"/>
      <c r="L138" s="294"/>
      <c r="M138" s="12"/>
    </row>
    <row r="139" spans="1:13" ht="15.75" customHeight="1">
      <c r="A139" s="11" t="s">
        <v>8</v>
      </c>
      <c r="B139" s="223">
        <v>1990</v>
      </c>
      <c r="C139" s="28">
        <v>4019.619</v>
      </c>
      <c r="D139" s="28">
        <v>3762.18903</v>
      </c>
      <c r="E139" s="28">
        <v>1888.4884281945838</v>
      </c>
      <c r="F139" s="74">
        <v>1577.7006018054162</v>
      </c>
      <c r="G139" s="74">
        <v>296</v>
      </c>
      <c r="H139" s="29">
        <v>257.42997</v>
      </c>
      <c r="I139" s="29">
        <v>257.42997</v>
      </c>
      <c r="J139" s="29">
        <v>4019.619</v>
      </c>
      <c r="K139" s="31">
        <v>4019.619</v>
      </c>
      <c r="L139" s="33">
        <v>4019.619</v>
      </c>
      <c r="M139" s="12"/>
    </row>
    <row r="140" spans="1:13" ht="15.75" customHeight="1">
      <c r="A140" s="11" t="s">
        <v>9</v>
      </c>
      <c r="B140" s="223">
        <v>1995</v>
      </c>
      <c r="C140" s="31">
        <v>3442.5969999999998</v>
      </c>
      <c r="D140" s="31">
        <v>3132.26089</v>
      </c>
      <c r="E140" s="31">
        <v>1558.4745309227683</v>
      </c>
      <c r="F140" s="75">
        <v>1249.7863590772317</v>
      </c>
      <c r="G140" s="75">
        <v>324</v>
      </c>
      <c r="H140" s="32">
        <v>310.33610999999996</v>
      </c>
      <c r="I140" s="32">
        <v>310.33610999999996</v>
      </c>
      <c r="J140" s="48">
        <v>3442.5969999999998</v>
      </c>
      <c r="K140" s="34">
        <v>3442.5969999999998</v>
      </c>
      <c r="L140" s="35">
        <v>3442.5969999999998</v>
      </c>
      <c r="M140" s="12"/>
    </row>
    <row r="141" spans="1:13" ht="15.75" customHeight="1">
      <c r="A141" s="9" t="s">
        <v>10</v>
      </c>
      <c r="B141" s="224">
        <v>2000</v>
      </c>
      <c r="C141" s="34">
        <v>2356.984</v>
      </c>
      <c r="D141" s="34">
        <v>2154.02005</v>
      </c>
      <c r="E141" s="34">
        <v>1026.2010500000001</v>
      </c>
      <c r="F141" s="73">
        <v>816</v>
      </c>
      <c r="G141" s="73">
        <v>311.819</v>
      </c>
      <c r="H141" s="34">
        <v>202.96395</v>
      </c>
      <c r="I141" s="48">
        <v>202.96395</v>
      </c>
      <c r="J141" s="48">
        <v>2356.984</v>
      </c>
      <c r="K141" s="34">
        <v>2356.984</v>
      </c>
      <c r="L141" s="35">
        <v>2356.984</v>
      </c>
      <c r="M141" s="12"/>
    </row>
    <row r="142" spans="1:13" ht="15.75" customHeight="1" thickBot="1">
      <c r="A142" s="10" t="s">
        <v>11</v>
      </c>
      <c r="B142" s="225">
        <v>2003</v>
      </c>
      <c r="C142" s="36">
        <v>1575</v>
      </c>
      <c r="D142" s="36">
        <v>1509.2816728167281</v>
      </c>
      <c r="E142" s="36">
        <v>551.2816728167281</v>
      </c>
      <c r="F142" s="76">
        <v>643</v>
      </c>
      <c r="G142" s="76">
        <v>315</v>
      </c>
      <c r="H142" s="37">
        <v>65.71832718327182</v>
      </c>
      <c r="I142" s="37">
        <v>65.71832718327182</v>
      </c>
      <c r="J142" s="71">
        <v>1575</v>
      </c>
      <c r="K142" s="72">
        <v>1575</v>
      </c>
      <c r="L142" s="67">
        <v>1575</v>
      </c>
      <c r="M142" s="12"/>
    </row>
  </sheetData>
  <mergeCells count="43">
    <mergeCell ref="A2:A4"/>
    <mergeCell ref="C2:C4"/>
    <mergeCell ref="K3:K4"/>
    <mergeCell ref="A21:A23"/>
    <mergeCell ref="C21:C23"/>
    <mergeCell ref="K22:K23"/>
    <mergeCell ref="I12:I13"/>
    <mergeCell ref="C12:F12"/>
    <mergeCell ref="G12:H12"/>
    <mergeCell ref="C40:C42"/>
    <mergeCell ref="K41:K42"/>
    <mergeCell ref="C31:F31"/>
    <mergeCell ref="K60:K61"/>
    <mergeCell ref="C50:F50"/>
    <mergeCell ref="G50:H50"/>
    <mergeCell ref="G31:H31"/>
    <mergeCell ref="I31:I32"/>
    <mergeCell ref="C69:F69"/>
    <mergeCell ref="G69:H69"/>
    <mergeCell ref="I69:I70"/>
    <mergeCell ref="I50:I51"/>
    <mergeCell ref="C59:C61"/>
    <mergeCell ref="I88:I89"/>
    <mergeCell ref="C97:C99"/>
    <mergeCell ref="K98:K99"/>
    <mergeCell ref="C78:C80"/>
    <mergeCell ref="K79:K80"/>
    <mergeCell ref="C88:F88"/>
    <mergeCell ref="G88:H88"/>
    <mergeCell ref="C107:F107"/>
    <mergeCell ref="G107:H107"/>
    <mergeCell ref="I107:I108"/>
    <mergeCell ref="H127:H128"/>
    <mergeCell ref="K136:K138"/>
    <mergeCell ref="L136:L138"/>
    <mergeCell ref="C116:C118"/>
    <mergeCell ref="G117:G118"/>
    <mergeCell ref="H116:H118"/>
    <mergeCell ref="C126:C128"/>
    <mergeCell ref="C136:C138"/>
    <mergeCell ref="J136:J138"/>
    <mergeCell ref="I137:I138"/>
    <mergeCell ref="I126:I128"/>
  </mergeCells>
  <printOptions/>
  <pageMargins left="0.75" right="0.75" top="1" bottom="1" header="0.512" footer="0.512"/>
  <pageSetup horizontalDpi="600" verticalDpi="600" orientation="landscape" paperSize="9" scale="80" r:id="rId1"/>
  <headerFooter alignWithMargins="0">
    <oddHeader>&amp;C&amp;A</oddHeader>
    <oddFooter>&amp;C&amp;P</oddFooter>
  </headerFooter>
  <rowBreaks count="3" manualBreakCount="3">
    <brk id="38" max="255" man="1"/>
    <brk id="76" max="255" man="1"/>
    <brk id="11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workbookViewId="0" topLeftCell="A10">
      <selection activeCell="J23" sqref="J23"/>
    </sheetView>
  </sheetViews>
  <sheetFormatPr defaultColWidth="9.00390625" defaultRowHeight="13.5"/>
  <cols>
    <col min="1" max="2" width="9.00390625" style="6" customWidth="1"/>
    <col min="3" max="3" width="23.75390625" style="6" customWidth="1"/>
    <col min="4" max="4" width="25.875" style="6" customWidth="1"/>
    <col min="5" max="5" width="13.125" style="6" customWidth="1"/>
    <col min="6" max="6" width="13.125" style="93" bestFit="1" customWidth="1"/>
    <col min="7" max="7" width="12.875" style="6" hidden="1" customWidth="1"/>
    <col min="8" max="8" width="13.125" style="6" hidden="1" customWidth="1"/>
    <col min="9" max="16384" width="9.00390625" style="6" customWidth="1"/>
  </cols>
  <sheetData>
    <row r="1" ht="14.25" thickBot="1">
      <c r="A1" s="77" t="s">
        <v>41</v>
      </c>
    </row>
    <row r="2" spans="1:8" ht="13.5">
      <c r="A2" s="77"/>
      <c r="B2" s="84"/>
      <c r="C2" s="88" t="s">
        <v>42</v>
      </c>
      <c r="D2" s="89"/>
      <c r="E2" s="89"/>
      <c r="F2" s="94"/>
      <c r="G2" s="98" t="s">
        <v>43</v>
      </c>
      <c r="H2" s="90"/>
    </row>
    <row r="3" spans="1:8" ht="27">
      <c r="A3" s="83"/>
      <c r="B3" s="86"/>
      <c r="C3" s="87" t="s">
        <v>39</v>
      </c>
      <c r="D3" s="87" t="s">
        <v>40</v>
      </c>
      <c r="E3" s="316" t="s">
        <v>57</v>
      </c>
      <c r="F3" s="317"/>
      <c r="G3" s="316" t="s">
        <v>57</v>
      </c>
      <c r="H3" s="317"/>
    </row>
    <row r="4" spans="1:8" ht="27">
      <c r="A4" s="83"/>
      <c r="B4" s="85"/>
      <c r="C4" s="82" t="s">
        <v>33</v>
      </c>
      <c r="D4" s="82" t="s">
        <v>34</v>
      </c>
      <c r="E4" s="103"/>
      <c r="F4" s="96" t="s">
        <v>54</v>
      </c>
      <c r="G4" s="103"/>
      <c r="H4" s="96" t="s">
        <v>54</v>
      </c>
    </row>
    <row r="5" spans="1:8" ht="13.5">
      <c r="A5" s="83"/>
      <c r="B5" s="78" t="s">
        <v>32</v>
      </c>
      <c r="C5" s="79" t="e">
        <f>#REF!</f>
        <v>#REF!</v>
      </c>
      <c r="D5" s="79" t="e">
        <f>SUM(#REF!)</f>
        <v>#REF!</v>
      </c>
      <c r="E5" s="91" t="e">
        <f>D5/C5</f>
        <v>#REF!</v>
      </c>
      <c r="F5" s="95" t="s">
        <v>6</v>
      </c>
      <c r="G5" s="99">
        <f>(959805+122*310+1020*21)/(551.1*1000)</f>
        <v>1.8491108691707494</v>
      </c>
      <c r="H5" s="95" t="s">
        <v>6</v>
      </c>
    </row>
    <row r="6" spans="1:8" ht="13.5">
      <c r="A6" s="83"/>
      <c r="B6" s="78" t="s">
        <v>35</v>
      </c>
      <c r="C6" s="79" t="e">
        <f>#REF!</f>
        <v>#REF!</v>
      </c>
      <c r="D6" s="79" t="e">
        <f>SUM(#REF!)</f>
        <v>#REF!</v>
      </c>
      <c r="E6" s="91" t="e">
        <f>D6/C6</f>
        <v>#REF!</v>
      </c>
      <c r="F6" s="96" t="e">
        <f>(E6/E5-1)*100</f>
        <v>#REF!</v>
      </c>
      <c r="G6" s="99">
        <f>(1015987+122*310+1019*21)/(495.7*1000)</f>
        <v>2.169065967318943</v>
      </c>
      <c r="H6" s="96">
        <f>(G6/G5-1)*100</f>
        <v>17.30318627631453</v>
      </c>
    </row>
    <row r="7" spans="1:8" ht="13.5">
      <c r="A7" s="83"/>
      <c r="B7" s="78" t="s">
        <v>36</v>
      </c>
      <c r="C7" s="79" t="e">
        <f>#REF!</f>
        <v>#REF!</v>
      </c>
      <c r="D7" s="79" t="e">
        <f>SUM(#REF!)</f>
        <v>#REF!</v>
      </c>
      <c r="E7" s="91" t="e">
        <f>D7/C7</f>
        <v>#REF!</v>
      </c>
      <c r="F7" s="96" t="e">
        <f aca="true" t="shared" si="0" ref="F7:H8">(E7/E6-1)*100</f>
        <v>#REF!</v>
      </c>
      <c r="G7" s="99">
        <f>(1017275+111*310+921*21+18348+11489+5740)/(424.9*1000)</f>
        <v>2.6043845610731937</v>
      </c>
      <c r="H7" s="96">
        <f t="shared" si="0"/>
        <v>20.069403158462862</v>
      </c>
    </row>
    <row r="8" spans="1:8" ht="14.25" thickBot="1">
      <c r="A8" s="83"/>
      <c r="B8" s="80" t="s">
        <v>37</v>
      </c>
      <c r="C8" s="81" t="e">
        <f>#REF!</f>
        <v>#REF!</v>
      </c>
      <c r="D8" s="81" t="e">
        <f>SUM(#REF!)</f>
        <v>#REF!</v>
      </c>
      <c r="E8" s="92" t="e">
        <f>D8/C8</f>
        <v>#REF!</v>
      </c>
      <c r="F8" s="97" t="e">
        <f t="shared" si="0"/>
        <v>#REF!</v>
      </c>
      <c r="G8" s="100" t="s">
        <v>44</v>
      </c>
      <c r="H8" s="102" t="s">
        <v>44</v>
      </c>
    </row>
    <row r="10" ht="14.25" thickBot="1">
      <c r="A10" s="77" t="s">
        <v>53</v>
      </c>
    </row>
    <row r="11" spans="1:8" ht="13.5">
      <c r="A11" s="77"/>
      <c r="B11" s="84"/>
      <c r="C11" s="88" t="s">
        <v>42</v>
      </c>
      <c r="D11" s="89"/>
      <c r="E11" s="89"/>
      <c r="F11" s="94"/>
      <c r="G11" s="101" t="s">
        <v>43</v>
      </c>
      <c r="H11" s="90"/>
    </row>
    <row r="12" spans="1:8" ht="43.5" customHeight="1">
      <c r="A12" s="83"/>
      <c r="B12" s="86"/>
      <c r="C12" s="87" t="s">
        <v>39</v>
      </c>
      <c r="D12" s="87" t="s">
        <v>38</v>
      </c>
      <c r="E12" s="316" t="s">
        <v>55</v>
      </c>
      <c r="F12" s="317"/>
      <c r="G12" s="316" t="s">
        <v>55</v>
      </c>
      <c r="H12" s="317"/>
    </row>
    <row r="13" spans="1:8" ht="27">
      <c r="A13" s="83"/>
      <c r="B13" s="85"/>
      <c r="C13" s="82" t="s">
        <v>33</v>
      </c>
      <c r="D13" s="82" t="s">
        <v>45</v>
      </c>
      <c r="E13" s="103"/>
      <c r="F13" s="96" t="s">
        <v>54</v>
      </c>
      <c r="G13" s="103"/>
      <c r="H13" s="96" t="s">
        <v>54</v>
      </c>
    </row>
    <row r="14" spans="1:8" ht="13.5">
      <c r="A14" s="83"/>
      <c r="B14" s="78" t="s">
        <v>32</v>
      </c>
      <c r="C14" s="79" t="e">
        <f>#REF!</f>
        <v>#REF!</v>
      </c>
      <c r="D14" s="79" t="e">
        <f>#REF!*0.7+#REF!</f>
        <v>#REF!</v>
      </c>
      <c r="E14" s="91" t="e">
        <f>D14/C14</f>
        <v>#REF!</v>
      </c>
      <c r="F14" s="95" t="s">
        <v>6</v>
      </c>
      <c r="G14" s="99">
        <f>(1863*0.7+924)*1000/(551.1*1000)</f>
        <v>4.043004899292325</v>
      </c>
      <c r="H14" s="95" t="s">
        <v>6</v>
      </c>
    </row>
    <row r="15" spans="1:8" ht="13.5">
      <c r="A15" s="83"/>
      <c r="B15" s="78" t="s">
        <v>35</v>
      </c>
      <c r="C15" s="79" t="e">
        <f>#REF!</f>
        <v>#REF!</v>
      </c>
      <c r="D15" s="79" t="e">
        <f>#REF!*0.7+#REF!</f>
        <v>#REF!</v>
      </c>
      <c r="E15" s="91" t="e">
        <f>D15/C15</f>
        <v>#REF!</v>
      </c>
      <c r="F15" s="96" t="e">
        <f>(E15/E14-1)*100</f>
        <v>#REF!</v>
      </c>
      <c r="G15" s="99">
        <f>(1937*0.7+857)*1000/(495.7*1000)</f>
        <v>4.4641920516441385</v>
      </c>
      <c r="H15" s="96">
        <f>(G15/G14-1)*100</f>
        <v>10.417676031645096</v>
      </c>
    </row>
    <row r="16" spans="1:8" ht="13.5">
      <c r="A16" s="83"/>
      <c r="B16" s="78" t="s">
        <v>36</v>
      </c>
      <c r="C16" s="79" t="e">
        <f>#REF!</f>
        <v>#REF!</v>
      </c>
      <c r="D16" s="79" t="e">
        <f>#REF!*0.7+#REF!</f>
        <v>#REF!</v>
      </c>
      <c r="E16" s="91" t="e">
        <f>D16/C16</f>
        <v>#REF!</v>
      </c>
      <c r="F16" s="96" t="e">
        <f>(E16/E15-1)*100</f>
        <v>#REF!</v>
      </c>
      <c r="G16" s="99">
        <f>(1889*0.7+775)*1000/(424.9*1000)</f>
        <v>4.935984937632384</v>
      </c>
      <c r="H16" s="96">
        <f>(G16/G15-1)*100</f>
        <v>10.568382375361441</v>
      </c>
    </row>
    <row r="17" spans="1:8" ht="14.25" thickBot="1">
      <c r="A17" s="83"/>
      <c r="B17" s="80" t="s">
        <v>37</v>
      </c>
      <c r="C17" s="81" t="e">
        <f>#REF!</f>
        <v>#REF!</v>
      </c>
      <c r="D17" s="81" t="e">
        <f>#REF!*0.7+#REF!</f>
        <v>#REF!</v>
      </c>
      <c r="E17" s="92" t="e">
        <f>D17/C17</f>
        <v>#REF!</v>
      </c>
      <c r="F17" s="97" t="e">
        <f>(E17/E16-1)*100</f>
        <v>#REF!</v>
      </c>
      <c r="G17" s="100" t="s">
        <v>44</v>
      </c>
      <c r="H17" s="102" t="s">
        <v>44</v>
      </c>
    </row>
    <row r="20" ht="14.25" thickBot="1">
      <c r="A20" s="77" t="s">
        <v>46</v>
      </c>
    </row>
    <row r="21" spans="1:8" ht="13.5">
      <c r="A21" s="77"/>
      <c r="B21" s="84"/>
      <c r="C21" s="88" t="s">
        <v>42</v>
      </c>
      <c r="D21" s="89"/>
      <c r="E21" s="89"/>
      <c r="F21" s="94"/>
      <c r="G21" s="98" t="s">
        <v>43</v>
      </c>
      <c r="H21" s="90"/>
    </row>
    <row r="22" spans="1:8" ht="42" customHeight="1">
      <c r="A22" s="83"/>
      <c r="B22" s="86"/>
      <c r="C22" s="87" t="s">
        <v>39</v>
      </c>
      <c r="D22" s="87" t="s">
        <v>52</v>
      </c>
      <c r="E22" s="316" t="s">
        <v>56</v>
      </c>
      <c r="F22" s="317"/>
      <c r="G22" s="316" t="s">
        <v>56</v>
      </c>
      <c r="H22" s="317"/>
    </row>
    <row r="23" spans="1:8" ht="40.5">
      <c r="A23" s="83"/>
      <c r="B23" s="85"/>
      <c r="C23" s="82" t="s">
        <v>33</v>
      </c>
      <c r="D23" s="82" t="s">
        <v>47</v>
      </c>
      <c r="E23" s="103"/>
      <c r="F23" s="96" t="s">
        <v>54</v>
      </c>
      <c r="G23" s="103"/>
      <c r="H23" s="96" t="s">
        <v>54</v>
      </c>
    </row>
    <row r="24" spans="1:8" ht="13.5">
      <c r="A24" s="83"/>
      <c r="B24" s="78" t="s">
        <v>32</v>
      </c>
      <c r="C24" s="79" t="e">
        <f>#REF!</f>
        <v>#REF!</v>
      </c>
      <c r="D24" s="79" t="e">
        <f>#REF!*0.022+#REF!*3.06+#REF!*0.42</f>
        <v>#REF!</v>
      </c>
      <c r="E24" s="91" t="e">
        <f>D24/C24</f>
        <v>#REF!</v>
      </c>
      <c r="F24" s="95" t="s">
        <v>6</v>
      </c>
      <c r="G24" s="99">
        <f>(34*3.06+503*0.42+459*0.022)*1000/(551.1*1000)</f>
        <v>0.5904518236254763</v>
      </c>
      <c r="H24" s="95" t="s">
        <v>6</v>
      </c>
    </row>
    <row r="25" spans="1:8" ht="13.5">
      <c r="A25" s="83"/>
      <c r="B25" s="78" t="s">
        <v>35</v>
      </c>
      <c r="C25" s="79" t="e">
        <f>#REF!</f>
        <v>#REF!</v>
      </c>
      <c r="D25" s="79" t="e">
        <f>#REF!*0.022+#REF!*3.06+#REF!*0.42</f>
        <v>#REF!</v>
      </c>
      <c r="E25" s="91" t="e">
        <f>D25/C25</f>
        <v>#REF!</v>
      </c>
      <c r="F25" s="96" t="e">
        <f>(E25/E24-1)*100</f>
        <v>#REF!</v>
      </c>
      <c r="G25" s="99">
        <f>(31*3.06+503*0.42+391*0.022)*1000/(495.7*1000)</f>
        <v>0.6349041759128505</v>
      </c>
      <c r="H25" s="96">
        <f>(G25/G24-1)*100</f>
        <v>7.5285316275981895</v>
      </c>
    </row>
    <row r="26" spans="1:8" ht="13.5">
      <c r="A26" s="83"/>
      <c r="B26" s="78" t="s">
        <v>36</v>
      </c>
      <c r="C26" s="79" t="e">
        <f>#REF!</f>
        <v>#REF!</v>
      </c>
      <c r="D26" s="79" t="e">
        <f>#REF!*0.022+#REF!*3.06+#REF!*0.42</f>
        <v>#REF!</v>
      </c>
      <c r="E26" s="91" t="e">
        <f>D26/C26</f>
        <v>#REF!</v>
      </c>
      <c r="F26" s="96" t="e">
        <f>(E26/E25-1)*100</f>
        <v>#REF!</v>
      </c>
      <c r="G26" s="99">
        <f>(23*3.06+466*0.42+360*0.022)*1000/(424.9*1000)</f>
        <v>0.6449046834549307</v>
      </c>
      <c r="H26" s="96">
        <f>(G26/G25-1)*100</f>
        <v>1.5751207696345082</v>
      </c>
    </row>
    <row r="27" spans="1:8" ht="14.25" thickBot="1">
      <c r="A27" s="83"/>
      <c r="B27" s="80" t="s">
        <v>37</v>
      </c>
      <c r="C27" s="81" t="e">
        <f>#REF!</f>
        <v>#REF!</v>
      </c>
      <c r="D27" s="81" t="e">
        <f>#REF!*0.022+#REF!*3.06+#REF!*0.42</f>
        <v>#REF!</v>
      </c>
      <c r="E27" s="92" t="e">
        <f>D27/C27</f>
        <v>#REF!</v>
      </c>
      <c r="F27" s="97" t="e">
        <f>(E27/E26-1)*100</f>
        <v>#REF!</v>
      </c>
      <c r="G27" s="100" t="s">
        <v>44</v>
      </c>
      <c r="H27" s="102" t="s">
        <v>44</v>
      </c>
    </row>
    <row r="28" spans="1:8" ht="13.5">
      <c r="A28" s="83"/>
      <c r="B28" s="83"/>
      <c r="C28" s="104"/>
      <c r="D28" s="104"/>
      <c r="E28" s="105"/>
      <c r="F28" s="106"/>
      <c r="G28" s="107"/>
      <c r="H28" s="107"/>
    </row>
    <row r="30" ht="14.25" thickBot="1">
      <c r="A30" s="77" t="s">
        <v>48</v>
      </c>
    </row>
    <row r="31" spans="1:8" ht="13.5">
      <c r="A31" s="77"/>
      <c r="B31" s="84"/>
      <c r="C31" s="88" t="s">
        <v>42</v>
      </c>
      <c r="D31" s="89"/>
      <c r="E31" s="89"/>
      <c r="F31" s="94"/>
      <c r="G31" s="98" t="s">
        <v>43</v>
      </c>
      <c r="H31" s="90"/>
    </row>
    <row r="32" spans="1:8" ht="27">
      <c r="A32" s="83"/>
      <c r="B32" s="86"/>
      <c r="C32" s="87" t="s">
        <v>39</v>
      </c>
      <c r="D32" s="87" t="s">
        <v>49</v>
      </c>
      <c r="E32" s="316" t="s">
        <v>51</v>
      </c>
      <c r="F32" s="317"/>
      <c r="G32" s="316" t="s">
        <v>51</v>
      </c>
      <c r="H32" s="317"/>
    </row>
    <row r="33" spans="1:8" ht="27">
      <c r="A33" s="83"/>
      <c r="B33" s="85"/>
      <c r="C33" s="82" t="s">
        <v>33</v>
      </c>
      <c r="D33" s="82" t="s">
        <v>50</v>
      </c>
      <c r="E33" s="103"/>
      <c r="F33" s="96" t="s">
        <v>54</v>
      </c>
      <c r="G33" s="103"/>
      <c r="H33" s="96" t="s">
        <v>54</v>
      </c>
    </row>
    <row r="34" spans="1:8" ht="13.5">
      <c r="A34" s="83"/>
      <c r="B34" s="78" t="s">
        <v>32</v>
      </c>
      <c r="C34" s="79" t="e">
        <f>#REF!</f>
        <v>#REF!</v>
      </c>
      <c r="D34" s="79" t="e">
        <f>SUM(#REF!)</f>
        <v>#REF!</v>
      </c>
      <c r="E34" s="91" t="e">
        <f>D34/C34</f>
        <v>#REF!</v>
      </c>
      <c r="F34" s="95" t="s">
        <v>6</v>
      </c>
      <c r="G34" s="99">
        <f>260261/(551.1*1000)</f>
        <v>0.47225730357466883</v>
      </c>
      <c r="H34" s="95" t="s">
        <v>6</v>
      </c>
    </row>
    <row r="35" spans="1:8" ht="13.5">
      <c r="A35" s="83"/>
      <c r="B35" s="78" t="s">
        <v>35</v>
      </c>
      <c r="C35" s="79" t="e">
        <f>#REF!</f>
        <v>#REF!</v>
      </c>
      <c r="D35" s="79" t="e">
        <f>SUM(#REF!)</f>
        <v>#REF!</v>
      </c>
      <c r="E35" s="91" t="e">
        <f>D35/C35</f>
        <v>#REF!</v>
      </c>
      <c r="F35" s="96" t="e">
        <f>(E35/E34-1)*100</f>
        <v>#REF!</v>
      </c>
      <c r="G35" s="99">
        <f>263102/(495.7*1000)</f>
        <v>0.5307686100463991</v>
      </c>
      <c r="H35" s="96">
        <f>(G35/G34-1)*100</f>
        <v>12.389709175239672</v>
      </c>
    </row>
    <row r="36" spans="1:8" ht="13.5">
      <c r="A36" s="83"/>
      <c r="B36" s="78" t="s">
        <v>36</v>
      </c>
      <c r="C36" s="79" t="e">
        <f>#REF!</f>
        <v>#REF!</v>
      </c>
      <c r="D36" s="79" t="e">
        <f>SUM(#REF!)</f>
        <v>#REF!</v>
      </c>
      <c r="E36" s="91" t="e">
        <f>D36/C36</f>
        <v>#REF!</v>
      </c>
      <c r="F36" s="96" t="e">
        <f>(E36/E35-1)*100</f>
        <v>#REF!</v>
      </c>
      <c r="G36" s="99">
        <f>238140/(424.9*1000)</f>
        <v>0.5604612850082372</v>
      </c>
      <c r="H36" s="96">
        <f>(G36/G35-1)*100</f>
        <v>5.5942786366440345</v>
      </c>
    </row>
    <row r="37" spans="1:8" ht="14.25" thickBot="1">
      <c r="A37" s="83"/>
      <c r="B37" s="80" t="s">
        <v>37</v>
      </c>
      <c r="C37" s="81" t="e">
        <f>#REF!</f>
        <v>#REF!</v>
      </c>
      <c r="D37" s="81" t="e">
        <f>SUM(#REF!)</f>
        <v>#REF!</v>
      </c>
      <c r="E37" s="92" t="e">
        <f>D37/C37</f>
        <v>#REF!</v>
      </c>
      <c r="F37" s="97" t="e">
        <f>(E37/E36-1)*100</f>
        <v>#REF!</v>
      </c>
      <c r="G37" s="100" t="s">
        <v>44</v>
      </c>
      <c r="H37" s="102" t="s">
        <v>44</v>
      </c>
    </row>
    <row r="40" ht="13.5">
      <c r="A40" s="77" t="s">
        <v>58</v>
      </c>
    </row>
    <row r="41" ht="13.5">
      <c r="B41" s="77" t="s">
        <v>64</v>
      </c>
    </row>
    <row r="42" ht="13.5">
      <c r="C42" s="6" t="s">
        <v>59</v>
      </c>
    </row>
    <row r="43" ht="13.5">
      <c r="C43" s="6" t="s">
        <v>60</v>
      </c>
    </row>
    <row r="44" ht="13.5">
      <c r="C44" s="6" t="s">
        <v>61</v>
      </c>
    </row>
    <row r="45" ht="13.5">
      <c r="C45" s="6" t="s">
        <v>62</v>
      </c>
    </row>
    <row r="46" ht="13.5">
      <c r="C46" s="6" t="s">
        <v>63</v>
      </c>
    </row>
  </sheetData>
  <mergeCells count="8">
    <mergeCell ref="E3:F3"/>
    <mergeCell ref="E12:F12"/>
    <mergeCell ref="E22:F22"/>
    <mergeCell ref="E32:F32"/>
    <mergeCell ref="G3:H3"/>
    <mergeCell ref="G12:H12"/>
    <mergeCell ref="G22:H22"/>
    <mergeCell ref="G32:H32"/>
  </mergeCells>
  <printOptions/>
  <pageMargins left="0.75" right="0.75" top="1" bottom="1" header="0.512" footer="0.512"/>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H19" sqref="H19"/>
    </sheetView>
  </sheetViews>
  <sheetFormatPr defaultColWidth="9.00390625" defaultRowHeight="13.5"/>
  <cols>
    <col min="1" max="1" width="10.875" style="6" customWidth="1"/>
    <col min="2" max="2" width="5.375" style="6" customWidth="1"/>
    <col min="3" max="4" width="13.25390625" style="6" customWidth="1"/>
    <col min="5" max="5" width="10.125" style="6" customWidth="1"/>
    <col min="6" max="6" width="8.875" style="93" customWidth="1"/>
    <col min="7" max="16384" width="9.00390625" style="6" customWidth="1"/>
  </cols>
  <sheetData>
    <row r="1" spans="1:6" ht="14.25" thickBot="1">
      <c r="A1" s="151" t="s">
        <v>125</v>
      </c>
      <c r="B1" s="151"/>
      <c r="C1" s="152"/>
      <c r="D1" s="152"/>
      <c r="E1" s="152"/>
      <c r="F1" s="153"/>
    </row>
    <row r="2" spans="1:7" ht="25.5">
      <c r="A2" s="207"/>
      <c r="B2" s="196"/>
      <c r="C2" s="205" t="s">
        <v>39</v>
      </c>
      <c r="D2" s="176" t="s">
        <v>65</v>
      </c>
      <c r="E2" s="318" t="s">
        <v>73</v>
      </c>
      <c r="F2" s="319"/>
      <c r="G2" s="181"/>
    </row>
    <row r="3" spans="1:7" ht="26.25" thickBot="1">
      <c r="A3" s="208"/>
      <c r="B3" s="209"/>
      <c r="C3" s="210" t="s">
        <v>97</v>
      </c>
      <c r="D3" s="211" t="s">
        <v>80</v>
      </c>
      <c r="E3" s="212"/>
      <c r="F3" s="213" t="s">
        <v>54</v>
      </c>
      <c r="G3" s="214" t="s">
        <v>104</v>
      </c>
    </row>
    <row r="4" spans="1:7" ht="13.5">
      <c r="A4" s="217" t="s">
        <v>8</v>
      </c>
      <c r="B4" s="199">
        <v>1990</v>
      </c>
      <c r="C4" s="221">
        <v>101259.68370015506</v>
      </c>
      <c r="D4" s="220">
        <v>9531.64</v>
      </c>
      <c r="E4" s="177">
        <v>10.623532120406884</v>
      </c>
      <c r="F4" s="178" t="s">
        <v>82</v>
      </c>
      <c r="G4" s="182">
        <f>ROUND(E4/$E$4*100,1)</f>
        <v>100</v>
      </c>
    </row>
    <row r="5" spans="1:7" ht="13.5">
      <c r="A5" s="218" t="s">
        <v>9</v>
      </c>
      <c r="B5" s="197">
        <v>1995</v>
      </c>
      <c r="C5" s="215">
        <v>111328.17759030352</v>
      </c>
      <c r="D5" s="154">
        <v>10135.816666666668</v>
      </c>
      <c r="E5" s="155">
        <v>10.983641600032575</v>
      </c>
      <c r="F5" s="172">
        <v>3.389733993781152</v>
      </c>
      <c r="G5" s="183">
        <f>ROUND(E5/$E$4*100,1)</f>
        <v>103.4</v>
      </c>
    </row>
    <row r="6" spans="1:7" ht="13.5">
      <c r="A6" s="217" t="s">
        <v>10</v>
      </c>
      <c r="B6" s="199">
        <v>2000</v>
      </c>
      <c r="C6" s="215">
        <v>102286</v>
      </c>
      <c r="D6" s="154">
        <v>9265.64689</v>
      </c>
      <c r="E6" s="155">
        <v>11.039272402058913</v>
      </c>
      <c r="F6" s="172">
        <v>0.5064877756587816</v>
      </c>
      <c r="G6" s="183">
        <f>ROUND(E6/$E$4*100,1)</f>
        <v>103.9</v>
      </c>
    </row>
    <row r="7" spans="1:7" ht="14.25" thickBot="1">
      <c r="A7" s="219" t="s">
        <v>11</v>
      </c>
      <c r="B7" s="198">
        <v>2003</v>
      </c>
      <c r="C7" s="216">
        <v>93807.28050834668</v>
      </c>
      <c r="D7" s="156">
        <v>10854.365687576876</v>
      </c>
      <c r="E7" s="157">
        <v>8.642354902019907</v>
      </c>
      <c r="F7" s="175">
        <v>-21.712640224295598</v>
      </c>
      <c r="G7" s="184">
        <f>ROUND(E7/$E$4*100,1)</f>
        <v>81.4</v>
      </c>
    </row>
    <row r="8" spans="1:6" ht="15" customHeight="1">
      <c r="A8" s="152"/>
      <c r="B8" s="152"/>
      <c r="C8" s="152"/>
      <c r="D8" s="152"/>
      <c r="E8" s="152"/>
      <c r="F8" s="153"/>
    </row>
    <row r="9" spans="1:6" ht="15" customHeight="1" thickBot="1">
      <c r="A9" s="151" t="s">
        <v>126</v>
      </c>
      <c r="B9" s="151"/>
      <c r="C9" s="152"/>
      <c r="D9" s="152"/>
      <c r="E9" s="152"/>
      <c r="F9" s="153"/>
    </row>
    <row r="10" spans="1:7" ht="25.5">
      <c r="A10" s="207"/>
      <c r="B10" s="196"/>
      <c r="C10" s="205" t="s">
        <v>39</v>
      </c>
      <c r="D10" s="176" t="s">
        <v>65</v>
      </c>
      <c r="E10" s="318" t="s">
        <v>71</v>
      </c>
      <c r="F10" s="319"/>
      <c r="G10" s="181"/>
    </row>
    <row r="11" spans="1:7" ht="28.5" customHeight="1" thickBot="1">
      <c r="A11" s="208"/>
      <c r="B11" s="209"/>
      <c r="C11" s="210" t="s">
        <v>98</v>
      </c>
      <c r="D11" s="211" t="s">
        <v>81</v>
      </c>
      <c r="E11" s="212"/>
      <c r="F11" s="213" t="s">
        <v>54</v>
      </c>
      <c r="G11" s="214" t="s">
        <v>104</v>
      </c>
    </row>
    <row r="12" spans="1:7" ht="13.5">
      <c r="A12" s="217" t="s">
        <v>8</v>
      </c>
      <c r="B12" s="199">
        <v>1990</v>
      </c>
      <c r="C12" s="220">
        <v>71715.54363478761</v>
      </c>
      <c r="D12" s="220">
        <v>1187.588565697237</v>
      </c>
      <c r="E12" s="177">
        <v>60.38753294385516</v>
      </c>
      <c r="F12" s="178" t="s">
        <v>82</v>
      </c>
      <c r="G12" s="182">
        <f>ROUND(E12/$E$12*100,1)</f>
        <v>100</v>
      </c>
    </row>
    <row r="13" spans="1:7" ht="13.5">
      <c r="A13" s="218" t="s">
        <v>9</v>
      </c>
      <c r="B13" s="197">
        <v>1995</v>
      </c>
      <c r="C13" s="154">
        <v>82918.96784754576</v>
      </c>
      <c r="D13" s="154">
        <v>1557.2443689959784</v>
      </c>
      <c r="E13" s="155">
        <v>53.24724205039646</v>
      </c>
      <c r="F13" s="172">
        <v>-11.824114258976826</v>
      </c>
      <c r="G13" s="183">
        <f>ROUND(E13/$E$12*100,1)</f>
        <v>88.2</v>
      </c>
    </row>
    <row r="14" spans="1:7" ht="13.5">
      <c r="A14" s="217" t="s">
        <v>10</v>
      </c>
      <c r="B14" s="199">
        <v>2000</v>
      </c>
      <c r="C14" s="154">
        <v>77745</v>
      </c>
      <c r="D14" s="154">
        <v>1829.91552</v>
      </c>
      <c r="E14" s="155">
        <v>42.485567858345725</v>
      </c>
      <c r="F14" s="172">
        <v>-20.210763558167432</v>
      </c>
      <c r="G14" s="183">
        <f>ROUND(E14/$E$12*100,1)</f>
        <v>70.4</v>
      </c>
    </row>
    <row r="15" spans="1:7" ht="14.25" thickBot="1">
      <c r="A15" s="219" t="s">
        <v>11</v>
      </c>
      <c r="B15" s="198">
        <v>2003</v>
      </c>
      <c r="C15" s="156">
        <v>73032.67806238805</v>
      </c>
      <c r="D15" s="156">
        <v>1607.7311783319187</v>
      </c>
      <c r="E15" s="157">
        <v>45.425926328157786</v>
      </c>
      <c r="F15" s="175">
        <v>6.920840694928998</v>
      </c>
      <c r="G15" s="184">
        <f>ROUND(E15/$E$12*100,1)</f>
        <v>75.2</v>
      </c>
    </row>
    <row r="16" spans="1:6" ht="12.75" customHeight="1">
      <c r="A16" s="152"/>
      <c r="B16" s="152"/>
      <c r="C16" s="152"/>
      <c r="D16" s="152"/>
      <c r="E16" s="152"/>
      <c r="F16" s="153"/>
    </row>
    <row r="17" spans="1:6" ht="12.75" customHeight="1">
      <c r="A17" s="152"/>
      <c r="B17" s="152"/>
      <c r="C17" s="152"/>
      <c r="D17" s="152"/>
      <c r="E17" s="152"/>
      <c r="F17" s="153"/>
    </row>
    <row r="18" spans="1:6" ht="12.75" customHeight="1" thickBot="1">
      <c r="A18" s="151" t="s">
        <v>127</v>
      </c>
      <c r="B18" s="151"/>
      <c r="C18" s="152"/>
      <c r="D18" s="152"/>
      <c r="E18" s="152"/>
      <c r="F18" s="153"/>
    </row>
    <row r="19" spans="1:7" ht="38.25">
      <c r="A19" s="207"/>
      <c r="B19" s="196"/>
      <c r="C19" s="205" t="s">
        <v>39</v>
      </c>
      <c r="D19" s="176" t="s">
        <v>69</v>
      </c>
      <c r="E19" s="318" t="s">
        <v>72</v>
      </c>
      <c r="F19" s="319"/>
      <c r="G19" s="181"/>
    </row>
    <row r="20" spans="1:7" ht="39" customHeight="1" thickBot="1">
      <c r="A20" s="208"/>
      <c r="B20" s="209"/>
      <c r="C20" s="210" t="s">
        <v>99</v>
      </c>
      <c r="D20" s="211" t="s">
        <v>100</v>
      </c>
      <c r="E20" s="212"/>
      <c r="F20" s="213" t="s">
        <v>54</v>
      </c>
      <c r="G20" s="214" t="s">
        <v>104</v>
      </c>
    </row>
    <row r="21" spans="1:7" ht="13.5">
      <c r="A21" s="217" t="s">
        <v>8</v>
      </c>
      <c r="B21" s="199">
        <v>1990</v>
      </c>
      <c r="C21" s="206">
        <v>27187.969051215994</v>
      </c>
      <c r="D21" s="206">
        <v>68061.82565830885</v>
      </c>
      <c r="E21" s="179">
        <v>0.3994598850126046</v>
      </c>
      <c r="F21" s="180" t="s">
        <v>85</v>
      </c>
      <c r="G21" s="182">
        <f>ROUND(E21/$E$21*100,1)</f>
        <v>100</v>
      </c>
    </row>
    <row r="22" spans="1:7" ht="13.5">
      <c r="A22" s="218" t="s">
        <v>9</v>
      </c>
      <c r="B22" s="197">
        <v>1995</v>
      </c>
      <c r="C22" s="159">
        <v>29919.055519205453</v>
      </c>
      <c r="D22" s="159">
        <v>44322.72266436891</v>
      </c>
      <c r="E22" s="160">
        <v>0.6750274739610574</v>
      </c>
      <c r="F22" s="173">
        <f>(E22/E21-1)*100</f>
        <v>68.9850468814303</v>
      </c>
      <c r="G22" s="183">
        <f>ROUND(E22/$E$21*100,1)</f>
        <v>169</v>
      </c>
    </row>
    <row r="23" spans="1:7" ht="13.5">
      <c r="A23" s="217" t="s">
        <v>10</v>
      </c>
      <c r="B23" s="199">
        <v>2000</v>
      </c>
      <c r="C23" s="159">
        <v>27562</v>
      </c>
      <c r="D23" s="159">
        <v>44187.203327013136</v>
      </c>
      <c r="E23" s="160">
        <v>0.6237552486864543</v>
      </c>
      <c r="F23" s="173">
        <f>(E23/E22-1)*100</f>
        <v>-7.595576069480259</v>
      </c>
      <c r="G23" s="183">
        <f>ROUND(E23/$E$21*100,1)</f>
        <v>156.1</v>
      </c>
    </row>
    <row r="24" spans="1:7" ht="14.25" thickBot="1">
      <c r="A24" s="219" t="s">
        <v>11</v>
      </c>
      <c r="B24" s="198">
        <v>2003</v>
      </c>
      <c r="C24" s="161">
        <v>25304.429259205695</v>
      </c>
      <c r="D24" s="161">
        <v>32715.534529730852</v>
      </c>
      <c r="E24" s="162">
        <v>0.7734683117040262</v>
      </c>
      <c r="F24" s="174">
        <f>(E24/E23-1)*100</f>
        <v>24.001892301964233</v>
      </c>
      <c r="G24" s="184">
        <f>ROUND(E24/$E$21*100,1)</f>
        <v>193.6</v>
      </c>
    </row>
    <row r="25" spans="1:6" ht="13.5">
      <c r="A25" s="158" t="s">
        <v>84</v>
      </c>
      <c r="B25" s="158"/>
      <c r="C25" s="152"/>
      <c r="D25" s="152"/>
      <c r="E25" s="152"/>
      <c r="F25" s="153"/>
    </row>
    <row r="26" spans="1:2" ht="13.5">
      <c r="A26" s="158" t="s">
        <v>83</v>
      </c>
      <c r="B26" s="158"/>
    </row>
    <row r="27" ht="13.5" hidden="1"/>
    <row r="28" spans="1:6" ht="13.5" hidden="1">
      <c r="A28" s="84"/>
      <c r="B28" s="200"/>
      <c r="C28" s="88" t="s">
        <v>42</v>
      </c>
      <c r="D28" s="89"/>
      <c r="E28" s="89"/>
      <c r="F28" s="94"/>
    </row>
    <row r="29" spans="1:6" ht="40.5" hidden="1">
      <c r="A29" s="86"/>
      <c r="B29" s="201"/>
      <c r="C29" s="87" t="s">
        <v>39</v>
      </c>
      <c r="D29" s="87" t="s">
        <v>69</v>
      </c>
      <c r="E29" s="316" t="s">
        <v>70</v>
      </c>
      <c r="F29" s="317"/>
    </row>
    <row r="30" spans="1:6" ht="67.5" hidden="1">
      <c r="A30" s="85"/>
      <c r="B30" s="202"/>
      <c r="C30" s="82" t="s">
        <v>67</v>
      </c>
      <c r="D30" s="82" t="s">
        <v>68</v>
      </c>
      <c r="E30" s="103"/>
      <c r="F30" s="96" t="s">
        <v>54</v>
      </c>
    </row>
    <row r="31" spans="1:6" ht="13.5" hidden="1">
      <c r="A31" s="78" t="s">
        <v>32</v>
      </c>
      <c r="B31" s="203"/>
      <c r="C31" s="79" t="e">
        <f>SUM(#REF!)</f>
        <v>#REF!</v>
      </c>
      <c r="D31" s="79" t="e">
        <f>#REF!*0.022+#REF!*3.06+#REF!*0.42</f>
        <v>#REF!</v>
      </c>
      <c r="E31" s="91" t="e">
        <f>D31*1000/C31</f>
        <v>#REF!</v>
      </c>
      <c r="F31" s="95" t="s">
        <v>6</v>
      </c>
    </row>
    <row r="32" spans="1:6" ht="13.5" hidden="1">
      <c r="A32" s="78" t="s">
        <v>35</v>
      </c>
      <c r="B32" s="203"/>
      <c r="C32" s="79" t="e">
        <f>SUM(#REF!)</f>
        <v>#REF!</v>
      </c>
      <c r="D32" s="79" t="e">
        <f>#REF!*0.022+#REF!*3.06+#REF!*0.42</f>
        <v>#REF!</v>
      </c>
      <c r="E32" s="91" t="e">
        <f>D32*1000/C32</f>
        <v>#REF!</v>
      </c>
      <c r="F32" s="96" t="e">
        <f>(E32/E31-1)*100</f>
        <v>#REF!</v>
      </c>
    </row>
    <row r="33" spans="1:6" ht="13.5" hidden="1">
      <c r="A33" s="78" t="s">
        <v>36</v>
      </c>
      <c r="B33" s="203"/>
      <c r="C33" s="79" t="e">
        <f>SUM(#REF!)</f>
        <v>#REF!</v>
      </c>
      <c r="D33" s="79" t="e">
        <f>#REF!*0.022+#REF!*3.06+#REF!*0.42</f>
        <v>#REF!</v>
      </c>
      <c r="E33" s="91" t="e">
        <f>D33*1000/C33</f>
        <v>#REF!</v>
      </c>
      <c r="F33" s="96" t="e">
        <f>(E33/E32-1)*100</f>
        <v>#REF!</v>
      </c>
    </row>
    <row r="34" spans="1:6" ht="14.25" hidden="1" thickBot="1">
      <c r="A34" s="80" t="s">
        <v>37</v>
      </c>
      <c r="B34" s="204"/>
      <c r="C34" s="81" t="e">
        <f>SUM(#REF!)</f>
        <v>#REF!</v>
      </c>
      <c r="D34" s="81" t="e">
        <f>#REF!*0.022+#REF!*3.06+#REF!*0.42</f>
        <v>#REF!</v>
      </c>
      <c r="E34" s="92" t="e">
        <f>D34*1000/C34</f>
        <v>#REF!</v>
      </c>
      <c r="F34" s="97" t="e">
        <f>(E34/E33-1)*100</f>
        <v>#REF!</v>
      </c>
    </row>
    <row r="35" spans="1:2" ht="13.5" hidden="1">
      <c r="A35" s="77" t="s">
        <v>66</v>
      </c>
      <c r="B35" s="77"/>
    </row>
  </sheetData>
  <mergeCells count="4">
    <mergeCell ref="E2:F2"/>
    <mergeCell ref="E19:F19"/>
    <mergeCell ref="E29:F29"/>
    <mergeCell ref="E10:F10"/>
  </mergeCells>
  <printOptions/>
  <pageMargins left="0.75" right="0.75" top="1" bottom="1" header="0.512" footer="0.51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O28"/>
  <sheetViews>
    <sheetView workbookViewId="0" topLeftCell="A1">
      <pane xSplit="4" ySplit="5" topLeftCell="E6" activePane="bottomRight" state="frozen"/>
      <selection pane="topLeft" activeCell="A1" sqref="A1"/>
      <selection pane="topRight" activeCell="E1" sqref="E1"/>
      <selection pane="bottomLeft" activeCell="A6" sqref="A6"/>
      <selection pane="bottomRight" activeCell="E1" sqref="E1"/>
    </sheetView>
  </sheetViews>
  <sheetFormatPr defaultColWidth="9.00390625" defaultRowHeight="13.5"/>
  <cols>
    <col min="2" max="2" width="12.125" style="0" customWidth="1"/>
    <col min="4" max="4" width="15.50390625" style="0" customWidth="1"/>
    <col min="15" max="15" width="14.375" style="0" customWidth="1"/>
  </cols>
  <sheetData>
    <row r="1" spans="1:15" ht="13.5">
      <c r="A1" s="240" t="s">
        <v>174</v>
      </c>
      <c r="B1" s="241"/>
      <c r="C1" s="241"/>
      <c r="D1" s="241"/>
      <c r="E1" s="241"/>
      <c r="F1" s="241"/>
      <c r="G1" s="241"/>
      <c r="H1" s="241"/>
      <c r="I1" s="241"/>
      <c r="J1" s="241"/>
      <c r="K1" s="241"/>
      <c r="L1" s="241"/>
      <c r="M1" s="241"/>
      <c r="N1" s="241"/>
      <c r="O1" s="241"/>
    </row>
    <row r="2" spans="1:15" ht="13.5">
      <c r="A2" s="240"/>
      <c r="B2" s="241"/>
      <c r="C2" s="241"/>
      <c r="D2" s="241"/>
      <c r="E2" s="241"/>
      <c r="F2" s="241"/>
      <c r="G2" s="241"/>
      <c r="H2" s="241"/>
      <c r="I2" s="241"/>
      <c r="J2" s="241"/>
      <c r="K2" s="241"/>
      <c r="L2" s="241"/>
      <c r="M2" s="241"/>
      <c r="N2" s="241" t="s">
        <v>128</v>
      </c>
      <c r="O2" s="241"/>
    </row>
    <row r="3" spans="1:15" ht="16.5" customHeight="1">
      <c r="A3" s="242" t="s">
        <v>129</v>
      </c>
      <c r="B3" s="243"/>
      <c r="C3" s="243"/>
      <c r="D3" s="244"/>
      <c r="E3" s="243" t="s">
        <v>130</v>
      </c>
      <c r="F3" s="243"/>
      <c r="G3" s="243" t="s">
        <v>131</v>
      </c>
      <c r="H3" s="243"/>
      <c r="I3" s="243"/>
      <c r="J3" s="244"/>
      <c r="K3" s="245" t="s">
        <v>132</v>
      </c>
      <c r="L3" s="243"/>
      <c r="M3" s="243"/>
      <c r="N3" s="243"/>
      <c r="O3" s="246" t="s">
        <v>133</v>
      </c>
    </row>
    <row r="4" spans="1:15" ht="16.5" customHeight="1">
      <c r="A4" s="247" t="s">
        <v>134</v>
      </c>
      <c r="B4" s="248"/>
      <c r="C4" s="248"/>
      <c r="D4" s="249"/>
      <c r="E4" s="243" t="s">
        <v>135</v>
      </c>
      <c r="F4" s="244"/>
      <c r="G4" s="242" t="s">
        <v>136</v>
      </c>
      <c r="H4" s="244"/>
      <c r="I4" s="243" t="s">
        <v>137</v>
      </c>
      <c r="J4" s="244"/>
      <c r="K4" s="243" t="s">
        <v>138</v>
      </c>
      <c r="L4" s="243"/>
      <c r="M4" s="242" t="s">
        <v>139</v>
      </c>
      <c r="N4" s="243"/>
      <c r="O4" s="250" t="s">
        <v>140</v>
      </c>
    </row>
    <row r="5" spans="1:15" ht="16.5" customHeight="1">
      <c r="A5" s="247"/>
      <c r="B5" s="248"/>
      <c r="C5" s="248"/>
      <c r="D5" s="251"/>
      <c r="E5" s="252" t="s">
        <v>42</v>
      </c>
      <c r="F5" s="253" t="s">
        <v>141</v>
      </c>
      <c r="G5" s="252" t="s">
        <v>42</v>
      </c>
      <c r="H5" s="253" t="s">
        <v>141</v>
      </c>
      <c r="I5" s="252" t="s">
        <v>42</v>
      </c>
      <c r="J5" s="253" t="s">
        <v>141</v>
      </c>
      <c r="K5" s="252" t="s">
        <v>142</v>
      </c>
      <c r="L5" s="253" t="s">
        <v>141</v>
      </c>
      <c r="M5" s="252" t="s">
        <v>42</v>
      </c>
      <c r="N5" s="253" t="s">
        <v>141</v>
      </c>
      <c r="O5" s="254"/>
    </row>
    <row r="6" spans="1:15" ht="16.5" customHeight="1">
      <c r="A6" s="246" t="s">
        <v>143</v>
      </c>
      <c r="B6" s="243" t="s">
        <v>144</v>
      </c>
      <c r="C6" s="246" t="s">
        <v>145</v>
      </c>
      <c r="D6" s="244" t="s">
        <v>146</v>
      </c>
      <c r="E6" s="255">
        <v>16.38</v>
      </c>
      <c r="F6" s="256">
        <v>1.26</v>
      </c>
      <c r="G6" s="255">
        <v>-16.63</v>
      </c>
      <c r="H6" s="256">
        <v>2.13</v>
      </c>
      <c r="I6" s="255">
        <v>-2.07</v>
      </c>
      <c r="J6" s="257" t="s">
        <v>147</v>
      </c>
      <c r="K6" s="255">
        <v>2.48</v>
      </c>
      <c r="L6" s="256">
        <v>3.37</v>
      </c>
      <c r="M6" s="255">
        <v>0.46</v>
      </c>
      <c r="N6" s="257" t="s">
        <v>147</v>
      </c>
      <c r="O6" s="258" t="s">
        <v>148</v>
      </c>
    </row>
    <row r="7" spans="1:15" ht="16.5" customHeight="1">
      <c r="A7" s="250"/>
      <c r="B7" s="248" t="s">
        <v>149</v>
      </c>
      <c r="C7" s="250"/>
      <c r="D7" s="249" t="s">
        <v>150</v>
      </c>
      <c r="E7" s="255">
        <v>16.87</v>
      </c>
      <c r="F7" s="256">
        <v>-2.69</v>
      </c>
      <c r="G7" s="255">
        <v>-18.64</v>
      </c>
      <c r="H7" s="256">
        <v>3.45</v>
      </c>
      <c r="I7" s="255">
        <v>-2.03</v>
      </c>
      <c r="J7" s="257" t="s">
        <v>151</v>
      </c>
      <c r="K7" s="255">
        <v>1.38</v>
      </c>
      <c r="L7" s="256">
        <v>0.85</v>
      </c>
      <c r="M7" s="255">
        <v>-21.05</v>
      </c>
      <c r="N7" s="257" t="s">
        <v>151</v>
      </c>
      <c r="O7" s="258"/>
    </row>
    <row r="8" spans="1:15" ht="16.5" customHeight="1">
      <c r="A8" s="250"/>
      <c r="B8" s="248"/>
      <c r="C8" s="250"/>
      <c r="D8" s="249" t="s">
        <v>152</v>
      </c>
      <c r="E8" s="255">
        <v>-18.13</v>
      </c>
      <c r="F8" s="256">
        <v>0.96</v>
      </c>
      <c r="G8" s="255">
        <v>-14.49</v>
      </c>
      <c r="H8" s="256">
        <v>-7.11</v>
      </c>
      <c r="I8" s="255">
        <v>5.43</v>
      </c>
      <c r="J8" s="257" t="s">
        <v>153</v>
      </c>
      <c r="K8" s="255">
        <v>-35.25</v>
      </c>
      <c r="L8" s="256">
        <v>-6.08</v>
      </c>
      <c r="M8" s="255">
        <v>-27.91</v>
      </c>
      <c r="N8" s="257" t="s">
        <v>153</v>
      </c>
      <c r="O8" s="258"/>
    </row>
    <row r="9" spans="1:15" ht="16.5" customHeight="1">
      <c r="A9" s="250"/>
      <c r="B9" s="259"/>
      <c r="C9" s="254"/>
      <c r="D9" s="249" t="s">
        <v>154</v>
      </c>
      <c r="E9" s="255">
        <v>-21.97</v>
      </c>
      <c r="F9" s="257" t="s">
        <v>147</v>
      </c>
      <c r="G9" s="255">
        <v>-26.14</v>
      </c>
      <c r="H9" s="257" t="s">
        <v>147</v>
      </c>
      <c r="I9" s="255">
        <v>7.77</v>
      </c>
      <c r="J9" s="257" t="s">
        <v>147</v>
      </c>
      <c r="K9" s="255">
        <v>53.86</v>
      </c>
      <c r="L9" s="257" t="s">
        <v>147</v>
      </c>
      <c r="M9" s="255">
        <v>41.9</v>
      </c>
      <c r="N9" s="257" t="s">
        <v>147</v>
      </c>
      <c r="O9" s="258"/>
    </row>
    <row r="10" spans="1:15" ht="16.5" customHeight="1">
      <c r="A10" s="250"/>
      <c r="B10" s="243" t="s">
        <v>155</v>
      </c>
      <c r="C10" s="246" t="s">
        <v>156</v>
      </c>
      <c r="D10" s="244" t="s">
        <v>157</v>
      </c>
      <c r="E10" s="260">
        <v>21.29</v>
      </c>
      <c r="F10" s="261">
        <v>6.38</v>
      </c>
      <c r="G10" s="260">
        <v>-5.85</v>
      </c>
      <c r="H10" s="261">
        <v>7.4</v>
      </c>
      <c r="I10" s="260">
        <v>-8.72</v>
      </c>
      <c r="J10" s="262" t="s">
        <v>158</v>
      </c>
      <c r="K10" s="260">
        <v>16.69</v>
      </c>
      <c r="L10" s="261">
        <v>13.31</v>
      </c>
      <c r="M10" s="260">
        <v>9.42</v>
      </c>
      <c r="N10" s="262" t="s">
        <v>158</v>
      </c>
      <c r="O10" s="263" t="s">
        <v>159</v>
      </c>
    </row>
    <row r="11" spans="1:15" ht="16.5" customHeight="1">
      <c r="A11" s="250"/>
      <c r="B11" s="248"/>
      <c r="C11" s="250"/>
      <c r="D11" s="249" t="s">
        <v>150</v>
      </c>
      <c r="E11" s="255">
        <v>20.29</v>
      </c>
      <c r="F11" s="256">
        <v>3.15</v>
      </c>
      <c r="G11" s="255">
        <v>-11.18</v>
      </c>
      <c r="H11" s="256">
        <v>4.4</v>
      </c>
      <c r="I11" s="255">
        <v>-8.57</v>
      </c>
      <c r="J11" s="257" t="s">
        <v>151</v>
      </c>
      <c r="K11" s="255">
        <v>11.6</v>
      </c>
      <c r="L11" s="256">
        <v>7.42</v>
      </c>
      <c r="M11" s="255">
        <v>4.02</v>
      </c>
      <c r="N11" s="257" t="s">
        <v>151</v>
      </c>
      <c r="O11" s="258"/>
    </row>
    <row r="12" spans="1:15" ht="16.5" customHeight="1">
      <c r="A12" s="250"/>
      <c r="B12" s="248"/>
      <c r="C12" s="254"/>
      <c r="D12" s="251" t="s">
        <v>152</v>
      </c>
      <c r="E12" s="264">
        <v>4.91</v>
      </c>
      <c r="F12" s="265">
        <v>-5.45</v>
      </c>
      <c r="G12" s="264">
        <v>25.86</v>
      </c>
      <c r="H12" s="265">
        <v>30.66</v>
      </c>
      <c r="I12" s="264">
        <v>-1.54</v>
      </c>
      <c r="J12" s="266" t="s">
        <v>153</v>
      </c>
      <c r="K12" s="264">
        <v>29.5</v>
      </c>
      <c r="L12" s="265">
        <v>26.88</v>
      </c>
      <c r="M12" s="264">
        <v>28.41</v>
      </c>
      <c r="N12" s="266" t="s">
        <v>153</v>
      </c>
      <c r="O12" s="267"/>
    </row>
    <row r="13" spans="1:15" ht="16.5" customHeight="1">
      <c r="A13" s="250"/>
      <c r="B13" s="248"/>
      <c r="C13" s="246" t="s">
        <v>160</v>
      </c>
      <c r="D13" s="244" t="s">
        <v>157</v>
      </c>
      <c r="E13" s="255">
        <v>29.38</v>
      </c>
      <c r="F13" s="256">
        <v>16.97</v>
      </c>
      <c r="G13" s="255">
        <v>-0.46</v>
      </c>
      <c r="H13" s="256">
        <v>12.93</v>
      </c>
      <c r="I13" s="255">
        <v>-11.81</v>
      </c>
      <c r="J13" s="257" t="s">
        <v>158</v>
      </c>
      <c r="K13" s="255">
        <v>29.05</v>
      </c>
      <c r="L13" s="256">
        <v>27.7</v>
      </c>
      <c r="M13" s="255">
        <v>20.68</v>
      </c>
      <c r="N13" s="257" t="s">
        <v>158</v>
      </c>
      <c r="O13" s="258" t="s">
        <v>161</v>
      </c>
    </row>
    <row r="14" spans="1:15" ht="16.5" customHeight="1">
      <c r="A14" s="250"/>
      <c r="B14" s="248"/>
      <c r="C14" s="250"/>
      <c r="D14" s="249" t="s">
        <v>150</v>
      </c>
      <c r="E14" s="255">
        <v>28.24</v>
      </c>
      <c r="F14" s="256">
        <v>13.61</v>
      </c>
      <c r="G14" s="255">
        <v>-4.06</v>
      </c>
      <c r="H14" s="256">
        <v>11.35</v>
      </c>
      <c r="I14" s="255">
        <v>-11.65</v>
      </c>
      <c r="J14" s="257" t="s">
        <v>151</v>
      </c>
      <c r="K14" s="255">
        <v>25.33</v>
      </c>
      <c r="L14" s="256">
        <v>23.42</v>
      </c>
      <c r="M14" s="255">
        <v>16.63</v>
      </c>
      <c r="N14" s="257" t="s">
        <v>151</v>
      </c>
      <c r="O14" s="258"/>
    </row>
    <row r="15" spans="1:15" ht="16.5" customHeight="1">
      <c r="A15" s="254"/>
      <c r="B15" s="259"/>
      <c r="C15" s="254"/>
      <c r="D15" s="251" t="s">
        <v>152</v>
      </c>
      <c r="E15" s="264">
        <v>15.28</v>
      </c>
      <c r="F15" s="265">
        <v>7.11</v>
      </c>
      <c r="G15" s="264">
        <v>20.82</v>
      </c>
      <c r="H15" s="265">
        <v>26.64</v>
      </c>
      <c r="I15" s="264">
        <v>-4.43</v>
      </c>
      <c r="J15" s="266" t="s">
        <v>153</v>
      </c>
      <c r="K15" s="264">
        <v>32.91</v>
      </c>
      <c r="L15" s="265">
        <v>31.86</v>
      </c>
      <c r="M15" s="264">
        <v>29.94</v>
      </c>
      <c r="N15" s="266" t="s">
        <v>153</v>
      </c>
      <c r="O15" s="267"/>
    </row>
    <row r="16" spans="1:15" ht="16.5" customHeight="1">
      <c r="A16" s="247" t="s">
        <v>162</v>
      </c>
      <c r="B16" s="247" t="s">
        <v>163</v>
      </c>
      <c r="C16" s="246" t="s">
        <v>164</v>
      </c>
      <c r="D16" s="244" t="s">
        <v>157</v>
      </c>
      <c r="E16" s="260">
        <v>32.69</v>
      </c>
      <c r="F16" s="261">
        <v>22.99</v>
      </c>
      <c r="G16" s="260">
        <v>5.68</v>
      </c>
      <c r="H16" s="261">
        <v>13.14</v>
      </c>
      <c r="I16" s="260">
        <v>20.03</v>
      </c>
      <c r="J16" s="262" t="s">
        <v>158</v>
      </c>
      <c r="K16" s="260">
        <v>36.51</v>
      </c>
      <c r="L16" s="261">
        <v>33.11</v>
      </c>
      <c r="M16" s="260">
        <v>49.23</v>
      </c>
      <c r="N16" s="262" t="s">
        <v>158</v>
      </c>
      <c r="O16" s="263" t="s">
        <v>165</v>
      </c>
    </row>
    <row r="17" spans="1:15" ht="16.5" customHeight="1">
      <c r="A17" s="247"/>
      <c r="B17" s="247"/>
      <c r="C17" s="250"/>
      <c r="D17" s="249" t="s">
        <v>150</v>
      </c>
      <c r="E17" s="255">
        <v>42.01</v>
      </c>
      <c r="F17" s="256">
        <v>20.65</v>
      </c>
      <c r="G17" s="255">
        <v>-7.59</v>
      </c>
      <c r="H17" s="256">
        <v>9.75</v>
      </c>
      <c r="I17" s="255">
        <v>20.4</v>
      </c>
      <c r="J17" s="257" t="s">
        <v>151</v>
      </c>
      <c r="K17" s="255">
        <v>37.61</v>
      </c>
      <c r="L17" s="256">
        <v>28.39</v>
      </c>
      <c r="M17" s="255">
        <v>50.33</v>
      </c>
      <c r="N17" s="257" t="s">
        <v>151</v>
      </c>
      <c r="O17" s="258"/>
    </row>
    <row r="18" spans="1:15" ht="16.5" customHeight="1">
      <c r="A18" s="247"/>
      <c r="B18" s="247"/>
      <c r="C18" s="254"/>
      <c r="D18" s="251" t="s">
        <v>152</v>
      </c>
      <c r="E18" s="264">
        <v>21.01</v>
      </c>
      <c r="F18" s="265">
        <v>26.33</v>
      </c>
      <c r="G18" s="264">
        <v>21.13</v>
      </c>
      <c r="H18" s="265">
        <v>17.97</v>
      </c>
      <c r="I18" s="264">
        <v>25.1</v>
      </c>
      <c r="J18" s="266" t="s">
        <v>153</v>
      </c>
      <c r="K18" s="264">
        <v>37.3</v>
      </c>
      <c r="L18" s="265">
        <v>39.57</v>
      </c>
      <c r="M18" s="264">
        <v>53.34</v>
      </c>
      <c r="N18" s="266" t="s">
        <v>153</v>
      </c>
      <c r="O18" s="267"/>
    </row>
    <row r="19" spans="1:15" ht="16.5" customHeight="1">
      <c r="A19" s="247"/>
      <c r="B19" s="247"/>
      <c r="C19" s="246" t="s">
        <v>166</v>
      </c>
      <c r="D19" s="244" t="s">
        <v>157</v>
      </c>
      <c r="E19" s="260">
        <v>23.12</v>
      </c>
      <c r="F19" s="261">
        <v>17.24</v>
      </c>
      <c r="G19" s="260">
        <v>-1.07</v>
      </c>
      <c r="H19" s="261">
        <v>25</v>
      </c>
      <c r="I19" s="260">
        <v>35.03</v>
      </c>
      <c r="J19" s="262" t="s">
        <v>158</v>
      </c>
      <c r="K19" s="260">
        <v>22.3</v>
      </c>
      <c r="L19" s="261">
        <v>37.93</v>
      </c>
      <c r="M19" s="260">
        <v>34.33</v>
      </c>
      <c r="N19" s="262" t="s">
        <v>158</v>
      </c>
      <c r="O19" s="263" t="s">
        <v>167</v>
      </c>
    </row>
    <row r="20" spans="1:15" ht="16.5" customHeight="1">
      <c r="A20" s="247"/>
      <c r="B20" s="247"/>
      <c r="C20" s="250"/>
      <c r="D20" s="249" t="s">
        <v>150</v>
      </c>
      <c r="E20" s="255">
        <v>25.16</v>
      </c>
      <c r="F20" s="256">
        <v>15.07</v>
      </c>
      <c r="G20" s="255">
        <v>-6.17</v>
      </c>
      <c r="H20" s="256">
        <v>27.27</v>
      </c>
      <c r="I20" s="255">
        <v>49.96</v>
      </c>
      <c r="J20" s="257" t="s">
        <v>151</v>
      </c>
      <c r="K20" s="255">
        <v>20.54</v>
      </c>
      <c r="L20" s="256">
        <v>38.23</v>
      </c>
      <c r="M20" s="255">
        <v>60.24</v>
      </c>
      <c r="N20" s="257" t="s">
        <v>151</v>
      </c>
      <c r="O20" s="258"/>
    </row>
    <row r="21" spans="1:15" ht="16.5" customHeight="1">
      <c r="A21" s="247"/>
      <c r="B21" s="247"/>
      <c r="C21" s="254"/>
      <c r="D21" s="251" t="s">
        <v>152</v>
      </c>
      <c r="E21" s="264">
        <v>16.92</v>
      </c>
      <c r="F21" s="265">
        <v>19.81</v>
      </c>
      <c r="G21" s="264">
        <v>10.54</v>
      </c>
      <c r="H21" s="265">
        <v>23.63</v>
      </c>
      <c r="I21" s="264">
        <v>21.2</v>
      </c>
      <c r="J21" s="266" t="s">
        <v>153</v>
      </c>
      <c r="K21" s="264">
        <v>25.68</v>
      </c>
      <c r="L21" s="265">
        <v>38.76</v>
      </c>
      <c r="M21" s="264">
        <v>41.44</v>
      </c>
      <c r="N21" s="266" t="s">
        <v>153</v>
      </c>
      <c r="O21" s="267"/>
    </row>
    <row r="22" spans="1:15" ht="16.5" customHeight="1">
      <c r="A22" s="247"/>
      <c r="B22" s="247"/>
      <c r="C22" s="246" t="s">
        <v>168</v>
      </c>
      <c r="D22" s="244" t="s">
        <v>157</v>
      </c>
      <c r="E22" s="255">
        <v>16.08</v>
      </c>
      <c r="F22" s="256">
        <v>11.86</v>
      </c>
      <c r="G22" s="255">
        <v>7.94</v>
      </c>
      <c r="H22" s="256">
        <v>6.62</v>
      </c>
      <c r="I22" s="255">
        <v>19.62</v>
      </c>
      <c r="J22" s="257" t="s">
        <v>158</v>
      </c>
      <c r="K22" s="255">
        <v>22.74</v>
      </c>
      <c r="L22" s="256">
        <v>17.69</v>
      </c>
      <c r="M22" s="255">
        <v>37.9</v>
      </c>
      <c r="N22" s="257" t="s">
        <v>158</v>
      </c>
      <c r="O22" s="258" t="s">
        <v>169</v>
      </c>
    </row>
    <row r="23" spans="1:15" ht="16.5" customHeight="1">
      <c r="A23" s="247"/>
      <c r="B23" s="247"/>
      <c r="C23" s="250"/>
      <c r="D23" s="249" t="s">
        <v>150</v>
      </c>
      <c r="E23" s="255">
        <v>15.84</v>
      </c>
      <c r="F23" s="256">
        <v>6.85</v>
      </c>
      <c r="G23" s="255">
        <v>9.45</v>
      </c>
      <c r="H23" s="256">
        <v>9.18</v>
      </c>
      <c r="I23" s="255">
        <v>25.86</v>
      </c>
      <c r="J23" s="257" t="s">
        <v>151</v>
      </c>
      <c r="K23" s="255">
        <v>23.79</v>
      </c>
      <c r="L23" s="256">
        <v>15.41</v>
      </c>
      <c r="M23" s="255">
        <v>43.5</v>
      </c>
      <c r="N23" s="257" t="s">
        <v>151</v>
      </c>
      <c r="O23" s="258"/>
    </row>
    <row r="24" spans="1:15" ht="16.5" customHeight="1">
      <c r="A24" s="247"/>
      <c r="B24" s="247"/>
      <c r="C24" s="254"/>
      <c r="D24" s="251" t="s">
        <v>152</v>
      </c>
      <c r="E24" s="255">
        <v>11.45</v>
      </c>
      <c r="F24" s="256">
        <v>17.75</v>
      </c>
      <c r="G24" s="255">
        <v>9.78</v>
      </c>
      <c r="H24" s="256">
        <v>4.27</v>
      </c>
      <c r="I24" s="255">
        <v>15.58</v>
      </c>
      <c r="J24" s="257" t="s">
        <v>153</v>
      </c>
      <c r="K24" s="255">
        <v>20.11</v>
      </c>
      <c r="L24" s="256">
        <v>21.26</v>
      </c>
      <c r="M24" s="255">
        <v>32.56</v>
      </c>
      <c r="N24" s="257" t="s">
        <v>153</v>
      </c>
      <c r="O24" s="258"/>
    </row>
    <row r="25" spans="1:15" ht="16.5" customHeight="1">
      <c r="A25" s="242" t="s">
        <v>170</v>
      </c>
      <c r="B25" s="242" t="s">
        <v>171</v>
      </c>
      <c r="C25" s="244"/>
      <c r="D25" s="244" t="s">
        <v>172</v>
      </c>
      <c r="E25" s="260">
        <v>28.65</v>
      </c>
      <c r="F25" s="261">
        <v>30.86</v>
      </c>
      <c r="G25" s="260">
        <v>24.64</v>
      </c>
      <c r="H25" s="261">
        <v>34.7</v>
      </c>
      <c r="I25" s="260">
        <v>27.67</v>
      </c>
      <c r="J25" s="262" t="s">
        <v>147</v>
      </c>
      <c r="K25" s="260">
        <v>46.23</v>
      </c>
      <c r="L25" s="261">
        <v>54.85</v>
      </c>
      <c r="M25" s="260">
        <v>61.11</v>
      </c>
      <c r="N25" s="262" t="s">
        <v>147</v>
      </c>
      <c r="O25" s="263"/>
    </row>
    <row r="26" spans="1:15" ht="16.5" customHeight="1">
      <c r="A26" s="247"/>
      <c r="B26" s="247"/>
      <c r="C26" s="249"/>
      <c r="D26" s="249" t="s">
        <v>150</v>
      </c>
      <c r="E26" s="255">
        <v>25.35</v>
      </c>
      <c r="F26" s="257" t="s">
        <v>151</v>
      </c>
      <c r="G26" s="255">
        <v>25.84</v>
      </c>
      <c r="H26" s="257" t="s">
        <v>151</v>
      </c>
      <c r="I26" s="255">
        <v>24.27</v>
      </c>
      <c r="J26" s="257" t="s">
        <v>151</v>
      </c>
      <c r="K26" s="255">
        <v>44.64</v>
      </c>
      <c r="L26" s="257" t="s">
        <v>151</v>
      </c>
      <c r="M26" s="255">
        <v>58.08</v>
      </c>
      <c r="N26" s="257" t="s">
        <v>151</v>
      </c>
      <c r="O26" s="258"/>
    </row>
    <row r="27" spans="1:15" ht="16.5" customHeight="1">
      <c r="A27" s="268"/>
      <c r="B27" s="268"/>
      <c r="C27" s="251"/>
      <c r="D27" s="251" t="s">
        <v>152</v>
      </c>
      <c r="E27" s="264">
        <v>-6.22</v>
      </c>
      <c r="F27" s="266" t="s">
        <v>153</v>
      </c>
      <c r="G27" s="264">
        <v>37.38</v>
      </c>
      <c r="H27" s="266" t="s">
        <v>153</v>
      </c>
      <c r="I27" s="264">
        <v>68.12</v>
      </c>
      <c r="J27" s="266" t="s">
        <v>153</v>
      </c>
      <c r="K27" s="264">
        <v>33.49</v>
      </c>
      <c r="L27" s="266" t="s">
        <v>153</v>
      </c>
      <c r="M27" s="264">
        <v>78.8</v>
      </c>
      <c r="N27" s="266" t="s">
        <v>153</v>
      </c>
      <c r="O27" s="267"/>
    </row>
    <row r="28" spans="1:15" ht="13.5">
      <c r="A28" s="163" t="s">
        <v>173</v>
      </c>
      <c r="B28" s="241"/>
      <c r="C28" s="241"/>
      <c r="D28" s="241"/>
      <c r="E28" s="241"/>
      <c r="F28" s="241"/>
      <c r="G28" s="241"/>
      <c r="H28" s="241"/>
      <c r="I28" s="241"/>
      <c r="J28" s="241"/>
      <c r="K28" s="241"/>
      <c r="L28" s="241"/>
      <c r="M28" s="241"/>
      <c r="N28" s="241"/>
      <c r="O28" s="241"/>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m088071</cp:lastModifiedBy>
  <cp:lastPrinted>2007-05-29T02:27:02Z</cp:lastPrinted>
  <dcterms:created xsi:type="dcterms:W3CDTF">2007-02-23T02:11:22Z</dcterms:created>
  <dcterms:modified xsi:type="dcterms:W3CDTF">2007-07-24T05:24:24Z</dcterms:modified>
  <cp:category/>
  <cp:version/>
  <cp:contentType/>
  <cp:contentStatus/>
</cp:coreProperties>
</file>